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umah Abdulmojeed\Documents\Don't Play\"/>
    </mc:Choice>
  </mc:AlternateContent>
  <xr:revisionPtr revIDLastSave="0" documentId="13_ncr:1_{C7AB8AF6-CB6A-484B-AE04-2626339F1290}" xr6:coauthVersionLast="47" xr6:coauthVersionMax="47" xr10:uidLastSave="{00000000-0000-0000-0000-000000000000}"/>
  <bookViews>
    <workbookView xWindow="-120" yWindow="-120" windowWidth="20730" windowHeight="11040" xr2:uid="{DCA56822-38A4-4237-9F95-60B983D696B5}"/>
  </bookViews>
  <sheets>
    <sheet name="sprint" sheetId="2" r:id="rId1"/>
    <sheet name="Sheet1" sheetId="5" r:id="rId2"/>
    <sheet name="hist" sheetId="9" r:id="rId3"/>
    <sheet name="Pivot Table" sheetId="3" r:id="rId4"/>
    <sheet name="to plot" sheetId="6" r:id="rId5"/>
    <sheet name="correl" sheetId="7" r:id="rId6"/>
    <sheet name="Graph" sheetId="4" r:id="rId7"/>
    <sheet name="top-bottom cereals" sheetId="10" r:id="rId8"/>
  </sheets>
  <definedNames>
    <definedName name="calories">Sheet1!$B$2:$B$79</definedName>
    <definedName name="fiber">Sheet1!$E$2:$E$78</definedName>
    <definedName name="protein">Sheet1!$F$2:$F$78</definedName>
    <definedName name="sodium">Sheet1!$C$2:$C$79</definedName>
    <definedName name="sugars">Sheet1!$D$2:$D$79</definedName>
  </definedNames>
  <calcPr calcId="191029"/>
  <pivotCaches>
    <pivotCache cacheId="0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6" l="1"/>
  <c r="V6" i="6"/>
  <c r="V5" i="6"/>
  <c r="S3" i="6" l="1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2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1" i="2"/>
  <c r="T20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8" i="2"/>
  <c r="T47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S2" i="2"/>
  <c r="S3" i="2"/>
  <c r="S4" i="2"/>
  <c r="S5" i="2"/>
  <c r="S6" i="2"/>
  <c r="S7" i="2"/>
  <c r="S8" i="2"/>
  <c r="S9" i="2"/>
  <c r="U9" i="2" s="1"/>
  <c r="S10" i="2"/>
  <c r="S11" i="2"/>
  <c r="S12" i="2"/>
  <c r="S13" i="2"/>
  <c r="S14" i="2"/>
  <c r="S15" i="2"/>
  <c r="S16" i="2"/>
  <c r="S17" i="2"/>
  <c r="U17" i="2" s="1"/>
  <c r="S18" i="2"/>
  <c r="S19" i="2"/>
  <c r="S21" i="2"/>
  <c r="S20" i="2"/>
  <c r="S22" i="2"/>
  <c r="S23" i="2"/>
  <c r="S24" i="2"/>
  <c r="S25" i="2"/>
  <c r="U25" i="2" s="1"/>
  <c r="S26" i="2"/>
  <c r="S27" i="2"/>
  <c r="S28" i="2"/>
  <c r="S29" i="2"/>
  <c r="S30" i="2"/>
  <c r="S31" i="2"/>
  <c r="S32" i="2"/>
  <c r="S33" i="2"/>
  <c r="U33" i="2" s="1"/>
  <c r="S34" i="2"/>
  <c r="S35" i="2"/>
  <c r="S36" i="2"/>
  <c r="S37" i="2"/>
  <c r="S38" i="2"/>
  <c r="S39" i="2"/>
  <c r="S40" i="2"/>
  <c r="S41" i="2"/>
  <c r="U41" i="2" s="1"/>
  <c r="S42" i="2"/>
  <c r="S43" i="2"/>
  <c r="S44" i="2"/>
  <c r="S45" i="2"/>
  <c r="S46" i="2"/>
  <c r="S48" i="2"/>
  <c r="S47" i="2"/>
  <c r="S49" i="2"/>
  <c r="U49" i="2" s="1"/>
  <c r="S50" i="2"/>
  <c r="S51" i="2"/>
  <c r="S52" i="2"/>
  <c r="S53" i="2"/>
  <c r="S54" i="2"/>
  <c r="S55" i="2"/>
  <c r="S56" i="2"/>
  <c r="S57" i="2"/>
  <c r="U57" i="2" s="1"/>
  <c r="S58" i="2"/>
  <c r="S59" i="2"/>
  <c r="S60" i="2"/>
  <c r="S61" i="2"/>
  <c r="S62" i="2"/>
  <c r="S63" i="2"/>
  <c r="S64" i="2"/>
  <c r="S65" i="2"/>
  <c r="U65" i="2" s="1"/>
  <c r="S66" i="2"/>
  <c r="S67" i="2"/>
  <c r="S68" i="2"/>
  <c r="S69" i="2"/>
  <c r="S70" i="2"/>
  <c r="S71" i="2"/>
  <c r="S72" i="2"/>
  <c r="S73" i="2"/>
  <c r="U73" i="2" s="1"/>
  <c r="S74" i="2"/>
  <c r="S75" i="2"/>
  <c r="S76" i="2"/>
  <c r="S77" i="2"/>
  <c r="S78" i="2"/>
  <c r="K10" i="5"/>
  <c r="I25" i="5"/>
  <c r="P7" i="5"/>
  <c r="K2" i="5" s="1"/>
  <c r="P6" i="5"/>
  <c r="P5" i="5"/>
  <c r="P4" i="5"/>
  <c r="P3" i="5"/>
  <c r="O7" i="5"/>
  <c r="K24" i="5" s="1"/>
  <c r="O6" i="5"/>
  <c r="O5" i="5"/>
  <c r="I9" i="5" s="1"/>
  <c r="O4" i="5"/>
  <c r="H5" i="5" s="1"/>
  <c r="O3" i="5"/>
  <c r="G7" i="5" s="1"/>
  <c r="U72" i="2" l="1"/>
  <c r="U64" i="2"/>
  <c r="U56" i="2"/>
  <c r="U47" i="2"/>
  <c r="U40" i="2"/>
  <c r="U32" i="2"/>
  <c r="U71" i="2"/>
  <c r="U63" i="2"/>
  <c r="U55" i="2"/>
  <c r="U39" i="2"/>
  <c r="U31" i="2"/>
  <c r="U23" i="2"/>
  <c r="U15" i="2"/>
  <c r="U48" i="2"/>
  <c r="U7" i="2"/>
  <c r="U74" i="2"/>
  <c r="U66" i="2"/>
  <c r="U58" i="2"/>
  <c r="U50" i="2"/>
  <c r="U42" i="2"/>
  <c r="U34" i="2"/>
  <c r="U26" i="2"/>
  <c r="U10" i="2"/>
  <c r="U2" i="2"/>
  <c r="U18" i="2"/>
  <c r="U8" i="2"/>
  <c r="U24" i="2"/>
  <c r="U16" i="2"/>
  <c r="U61" i="2"/>
  <c r="U45" i="2"/>
  <c r="U21" i="2"/>
  <c r="U54" i="2"/>
  <c r="U70" i="2"/>
  <c r="U38" i="2"/>
  <c r="U6" i="2"/>
  <c r="U77" i="2"/>
  <c r="U53" i="2"/>
  <c r="U37" i="2"/>
  <c r="U29" i="2"/>
  <c r="U13" i="2"/>
  <c r="U5" i="2"/>
  <c r="U62" i="2"/>
  <c r="U22" i="2"/>
  <c r="U69" i="2"/>
  <c r="U46" i="2"/>
  <c r="U14" i="2"/>
  <c r="U78" i="2"/>
  <c r="U30" i="2"/>
  <c r="U20" i="2"/>
  <c r="U76" i="2"/>
  <c r="U60" i="2"/>
  <c r="U52" i="2"/>
  <c r="U44" i="2"/>
  <c r="U36" i="2"/>
  <c r="U28" i="2"/>
  <c r="U12" i="2"/>
  <c r="U4" i="2"/>
  <c r="U68" i="2"/>
  <c r="U75" i="2"/>
  <c r="U67" i="2"/>
  <c r="U59" i="2"/>
  <c r="U51" i="2"/>
  <c r="U43" i="2"/>
  <c r="U35" i="2"/>
  <c r="U27" i="2"/>
  <c r="U19" i="2"/>
  <c r="U11" i="2"/>
  <c r="U3" i="2"/>
  <c r="H65" i="5"/>
  <c r="H20" i="5"/>
  <c r="K56" i="5"/>
  <c r="K34" i="5"/>
  <c r="K8" i="5"/>
  <c r="G2" i="5"/>
  <c r="G15" i="5"/>
  <c r="H60" i="5"/>
  <c r="H41" i="5"/>
  <c r="H19" i="5"/>
  <c r="K74" i="5"/>
  <c r="K55" i="5"/>
  <c r="K32" i="5"/>
  <c r="J6" i="5"/>
  <c r="G71" i="5"/>
  <c r="G6" i="5"/>
  <c r="H59" i="5"/>
  <c r="H36" i="5"/>
  <c r="H17" i="5"/>
  <c r="K72" i="5"/>
  <c r="K50" i="5"/>
  <c r="K31" i="5"/>
  <c r="G31" i="5"/>
  <c r="H44" i="5"/>
  <c r="K58" i="5"/>
  <c r="K39" i="5"/>
  <c r="H76" i="5"/>
  <c r="H35" i="5"/>
  <c r="K71" i="5"/>
  <c r="K48" i="5"/>
  <c r="G10" i="5"/>
  <c r="G55" i="5"/>
  <c r="H75" i="5"/>
  <c r="H52" i="5"/>
  <c r="H33" i="5"/>
  <c r="H11" i="5"/>
  <c r="K66" i="5"/>
  <c r="K47" i="5"/>
  <c r="H67" i="5"/>
  <c r="K3" i="5"/>
  <c r="G63" i="5"/>
  <c r="H57" i="5"/>
  <c r="H12" i="5"/>
  <c r="K26" i="5"/>
  <c r="H8" i="5"/>
  <c r="G47" i="5"/>
  <c r="H73" i="5"/>
  <c r="H51" i="5"/>
  <c r="H28" i="5"/>
  <c r="H9" i="5"/>
  <c r="K64" i="5"/>
  <c r="K42" i="5"/>
  <c r="K18" i="5"/>
  <c r="H25" i="5"/>
  <c r="H43" i="5"/>
  <c r="G39" i="5"/>
  <c r="H68" i="5"/>
  <c r="H49" i="5"/>
  <c r="H27" i="5"/>
  <c r="H4" i="5"/>
  <c r="K63" i="5"/>
  <c r="K40" i="5"/>
  <c r="K16" i="5"/>
  <c r="G23" i="5"/>
  <c r="G30" i="5"/>
  <c r="G22" i="5"/>
  <c r="G14" i="5"/>
  <c r="G5" i="5"/>
  <c r="H3" i="5"/>
  <c r="I72" i="5"/>
  <c r="I64" i="5"/>
  <c r="I56" i="5"/>
  <c r="I48" i="5"/>
  <c r="I40" i="5"/>
  <c r="I32" i="5"/>
  <c r="I24" i="5"/>
  <c r="I16" i="5"/>
  <c r="I8" i="5"/>
  <c r="J77" i="5"/>
  <c r="J69" i="5"/>
  <c r="J61" i="5"/>
  <c r="J53" i="5"/>
  <c r="J45" i="5"/>
  <c r="J37" i="5"/>
  <c r="J29" i="5"/>
  <c r="J21" i="5"/>
  <c r="J13" i="5"/>
  <c r="J5" i="5"/>
  <c r="G77" i="5"/>
  <c r="G69" i="5"/>
  <c r="G61" i="5"/>
  <c r="G53" i="5"/>
  <c r="G45" i="5"/>
  <c r="G37" i="5"/>
  <c r="G29" i="5"/>
  <c r="G21" i="5"/>
  <c r="G13" i="5"/>
  <c r="G4" i="5"/>
  <c r="H74" i="5"/>
  <c r="H66" i="5"/>
  <c r="H58" i="5"/>
  <c r="H50" i="5"/>
  <c r="H42" i="5"/>
  <c r="H34" i="5"/>
  <c r="H26" i="5"/>
  <c r="H18" i="5"/>
  <c r="H10" i="5"/>
  <c r="I2" i="5"/>
  <c r="I71" i="5"/>
  <c r="I63" i="5"/>
  <c r="I55" i="5"/>
  <c r="I47" i="5"/>
  <c r="I39" i="5"/>
  <c r="I31" i="5"/>
  <c r="I23" i="5"/>
  <c r="I15" i="5"/>
  <c r="I7" i="5"/>
  <c r="J76" i="5"/>
  <c r="J68" i="5"/>
  <c r="J60" i="5"/>
  <c r="J52" i="5"/>
  <c r="J44" i="5"/>
  <c r="J36" i="5"/>
  <c r="J28" i="5"/>
  <c r="J20" i="5"/>
  <c r="J12" i="5"/>
  <c r="J4" i="5"/>
  <c r="K73" i="5"/>
  <c r="K65" i="5"/>
  <c r="K57" i="5"/>
  <c r="K49" i="5"/>
  <c r="K41" i="5"/>
  <c r="K33" i="5"/>
  <c r="K25" i="5"/>
  <c r="K17" i="5"/>
  <c r="K9" i="5"/>
  <c r="G19" i="5"/>
  <c r="I73" i="5"/>
  <c r="I57" i="5"/>
  <c r="I41" i="5"/>
  <c r="G78" i="5"/>
  <c r="G62" i="5"/>
  <c r="G46" i="5"/>
  <c r="G76" i="5"/>
  <c r="G44" i="5"/>
  <c r="G12" i="5"/>
  <c r="I78" i="5"/>
  <c r="I54" i="5"/>
  <c r="I30" i="5"/>
  <c r="J75" i="5"/>
  <c r="J51" i="5"/>
  <c r="J35" i="5"/>
  <c r="J3" i="5"/>
  <c r="G75" i="5"/>
  <c r="G59" i="5"/>
  <c r="G35" i="5"/>
  <c r="G11" i="5"/>
  <c r="H64" i="5"/>
  <c r="H40" i="5"/>
  <c r="H16" i="5"/>
  <c r="I69" i="5"/>
  <c r="I45" i="5"/>
  <c r="I21" i="5"/>
  <c r="I5" i="5"/>
  <c r="J66" i="5"/>
  <c r="J50" i="5"/>
  <c r="J42" i="5"/>
  <c r="J34" i="5"/>
  <c r="J10" i="5"/>
  <c r="K23" i="5"/>
  <c r="K15" i="5"/>
  <c r="K7" i="5"/>
  <c r="G74" i="5"/>
  <c r="G66" i="5"/>
  <c r="G58" i="5"/>
  <c r="G50" i="5"/>
  <c r="G42" i="5"/>
  <c r="G34" i="5"/>
  <c r="G26" i="5"/>
  <c r="G18" i="5"/>
  <c r="G9" i="5"/>
  <c r="H2" i="5"/>
  <c r="H71" i="5"/>
  <c r="H63" i="5"/>
  <c r="H55" i="5"/>
  <c r="H47" i="5"/>
  <c r="H39" i="5"/>
  <c r="H31" i="5"/>
  <c r="H23" i="5"/>
  <c r="H15" i="5"/>
  <c r="H7" i="5"/>
  <c r="I76" i="5"/>
  <c r="I68" i="5"/>
  <c r="I60" i="5"/>
  <c r="I52" i="5"/>
  <c r="I44" i="5"/>
  <c r="I36" i="5"/>
  <c r="I28" i="5"/>
  <c r="I20" i="5"/>
  <c r="I12" i="5"/>
  <c r="I4" i="5"/>
  <c r="J73" i="5"/>
  <c r="J65" i="5"/>
  <c r="J57" i="5"/>
  <c r="J49" i="5"/>
  <c r="J41" i="5"/>
  <c r="J33" i="5"/>
  <c r="J25" i="5"/>
  <c r="J17" i="5"/>
  <c r="J9" i="5"/>
  <c r="K78" i="5"/>
  <c r="K70" i="5"/>
  <c r="K62" i="5"/>
  <c r="K54" i="5"/>
  <c r="K46" i="5"/>
  <c r="K38" i="5"/>
  <c r="K30" i="5"/>
  <c r="K22" i="5"/>
  <c r="K14" i="5"/>
  <c r="K6" i="5"/>
  <c r="I65" i="5"/>
  <c r="I49" i="5"/>
  <c r="G60" i="5"/>
  <c r="G36" i="5"/>
  <c r="G20" i="5"/>
  <c r="I62" i="5"/>
  <c r="I46" i="5"/>
  <c r="I22" i="5"/>
  <c r="I6" i="5"/>
  <c r="J67" i="5"/>
  <c r="J43" i="5"/>
  <c r="J27" i="5"/>
  <c r="J11" i="5"/>
  <c r="G67" i="5"/>
  <c r="G43" i="5"/>
  <c r="G27" i="5"/>
  <c r="H72" i="5"/>
  <c r="H48" i="5"/>
  <c r="H24" i="5"/>
  <c r="I77" i="5"/>
  <c r="I53" i="5"/>
  <c r="I29" i="5"/>
  <c r="J74" i="5"/>
  <c r="J26" i="5"/>
  <c r="G73" i="5"/>
  <c r="G65" i="5"/>
  <c r="G57" i="5"/>
  <c r="G49" i="5"/>
  <c r="G41" i="5"/>
  <c r="G33" i="5"/>
  <c r="G25" i="5"/>
  <c r="G17" i="5"/>
  <c r="G8" i="5"/>
  <c r="H78" i="5"/>
  <c r="H70" i="5"/>
  <c r="H62" i="5"/>
  <c r="H54" i="5"/>
  <c r="H46" i="5"/>
  <c r="H38" i="5"/>
  <c r="H30" i="5"/>
  <c r="H22" i="5"/>
  <c r="H14" i="5"/>
  <c r="H6" i="5"/>
  <c r="I75" i="5"/>
  <c r="I67" i="5"/>
  <c r="I59" i="5"/>
  <c r="I51" i="5"/>
  <c r="I43" i="5"/>
  <c r="I35" i="5"/>
  <c r="I27" i="5"/>
  <c r="I19" i="5"/>
  <c r="I11" i="5"/>
  <c r="I3" i="5"/>
  <c r="J72" i="5"/>
  <c r="J64" i="5"/>
  <c r="J56" i="5"/>
  <c r="J48" i="5"/>
  <c r="J40" i="5"/>
  <c r="J32" i="5"/>
  <c r="J24" i="5"/>
  <c r="J16" i="5"/>
  <c r="J8" i="5"/>
  <c r="K77" i="5"/>
  <c r="K69" i="5"/>
  <c r="K61" i="5"/>
  <c r="K53" i="5"/>
  <c r="K45" i="5"/>
  <c r="K37" i="5"/>
  <c r="K29" i="5"/>
  <c r="K21" i="5"/>
  <c r="K13" i="5"/>
  <c r="K5" i="5"/>
  <c r="I33" i="5"/>
  <c r="G70" i="5"/>
  <c r="G54" i="5"/>
  <c r="G38" i="5"/>
  <c r="G68" i="5"/>
  <c r="G52" i="5"/>
  <c r="G28" i="5"/>
  <c r="G3" i="5"/>
  <c r="I70" i="5"/>
  <c r="I38" i="5"/>
  <c r="I14" i="5"/>
  <c r="J59" i="5"/>
  <c r="J19" i="5"/>
  <c r="G51" i="5"/>
  <c r="H56" i="5"/>
  <c r="H32" i="5"/>
  <c r="I61" i="5"/>
  <c r="I37" i="5"/>
  <c r="I13" i="5"/>
  <c r="J58" i="5"/>
  <c r="J18" i="5"/>
  <c r="G72" i="5"/>
  <c r="G64" i="5"/>
  <c r="G56" i="5"/>
  <c r="G48" i="5"/>
  <c r="G40" i="5"/>
  <c r="G32" i="5"/>
  <c r="G24" i="5"/>
  <c r="G16" i="5"/>
  <c r="H77" i="5"/>
  <c r="H69" i="5"/>
  <c r="H61" i="5"/>
  <c r="H53" i="5"/>
  <c r="H45" i="5"/>
  <c r="H37" i="5"/>
  <c r="H29" i="5"/>
  <c r="H21" i="5"/>
  <c r="H13" i="5"/>
  <c r="I74" i="5"/>
  <c r="I66" i="5"/>
  <c r="I58" i="5"/>
  <c r="I50" i="5"/>
  <c r="I42" i="5"/>
  <c r="I34" i="5"/>
  <c r="I26" i="5"/>
  <c r="I18" i="5"/>
  <c r="I10" i="5"/>
  <c r="J2" i="5"/>
  <c r="J71" i="5"/>
  <c r="J63" i="5"/>
  <c r="J55" i="5"/>
  <c r="J47" i="5"/>
  <c r="J39" i="5"/>
  <c r="J31" i="5"/>
  <c r="J23" i="5"/>
  <c r="J15" i="5"/>
  <c r="J7" i="5"/>
  <c r="K76" i="5"/>
  <c r="K68" i="5"/>
  <c r="K60" i="5"/>
  <c r="K52" i="5"/>
  <c r="K44" i="5"/>
  <c r="K36" i="5"/>
  <c r="K28" i="5"/>
  <c r="K20" i="5"/>
  <c r="K12" i="5"/>
  <c r="K4" i="5"/>
  <c r="I17" i="5"/>
  <c r="J78" i="5"/>
  <c r="J70" i="5"/>
  <c r="J62" i="5"/>
  <c r="J54" i="5"/>
  <c r="J46" i="5"/>
  <c r="J38" i="5"/>
  <c r="J30" i="5"/>
  <c r="J22" i="5"/>
  <c r="J14" i="5"/>
  <c r="K75" i="5"/>
  <c r="K67" i="5"/>
  <c r="K59" i="5"/>
  <c r="K51" i="5"/>
  <c r="K43" i="5"/>
  <c r="K35" i="5"/>
  <c r="K27" i="5"/>
  <c r="K19" i="5"/>
  <c r="K11" i="5"/>
  <c r="L64" i="5" l="1"/>
  <c r="L74" i="5"/>
  <c r="L10" i="5"/>
  <c r="L57" i="5"/>
  <c r="L25" i="5"/>
  <c r="L6" i="5"/>
  <c r="L46" i="5"/>
  <c r="L16" i="5"/>
  <c r="L71" i="5"/>
  <c r="L69" i="5"/>
  <c r="L53" i="5"/>
  <c r="L37" i="5"/>
  <c r="L12" i="5"/>
  <c r="L67" i="5" l="1"/>
  <c r="L60" i="5"/>
  <c r="L11" i="5"/>
  <c r="L39" i="5"/>
  <c r="L77" i="5"/>
  <c r="L73" i="5"/>
  <c r="L52" i="5"/>
  <c r="L54" i="5"/>
  <c r="L28" i="5"/>
  <c r="L29" i="5"/>
  <c r="L50" i="5"/>
  <c r="L7" i="5"/>
  <c r="L43" i="5"/>
  <c r="L59" i="5"/>
  <c r="L45" i="5"/>
  <c r="L22" i="5"/>
  <c r="L15" i="5"/>
  <c r="L8" i="5"/>
  <c r="L9" i="5"/>
  <c r="L75" i="5"/>
  <c r="L36" i="5"/>
  <c r="L66" i="5"/>
  <c r="L55" i="5"/>
  <c r="L30" i="5"/>
  <c r="L61" i="5"/>
  <c r="L38" i="5"/>
  <c r="L48" i="5"/>
  <c r="L32" i="5"/>
  <c r="L27" i="5"/>
  <c r="L23" i="5"/>
  <c r="L41" i="5"/>
  <c r="L72" i="5"/>
  <c r="L34" i="5"/>
  <c r="L70" i="5"/>
  <c r="L49" i="5"/>
  <c r="L13" i="5"/>
  <c r="L51" i="5"/>
  <c r="L44" i="5"/>
  <c r="L14" i="5"/>
  <c r="L78" i="5"/>
  <c r="L58" i="5"/>
  <c r="L24" i="5"/>
  <c r="L68" i="5"/>
  <c r="L63" i="5"/>
  <c r="L17" i="5"/>
  <c r="L18" i="5"/>
  <c r="L76" i="5"/>
  <c r="L26" i="5"/>
  <c r="L5" i="5"/>
  <c r="L33" i="5"/>
  <c r="L19" i="5"/>
  <c r="L20" i="5"/>
  <c r="L35" i="5"/>
  <c r="L21" i="5"/>
  <c r="L56" i="5"/>
  <c r="L62" i="5"/>
  <c r="L40" i="5"/>
  <c r="L42" i="5"/>
  <c r="L3" i="5"/>
  <c r="L2" i="5"/>
  <c r="L31" i="5"/>
  <c r="L4" i="5"/>
  <c r="L47" i="5"/>
  <c r="L6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C228CE-D21B-4E56-A48E-83B2A4F2DE59}" keepAlive="1" name="Query - sprint" description="Connection to the 'sprint' query in the workbook." type="5" refreshedVersion="0" background="1">
    <dbPr connection="Provider=Microsoft.Mashup.OleDb.1;Data Source=$Workbook$;Location=sprint;Extended Properties=&quot;&quot;" command="SELECT * FROM [sprint]"/>
  </connection>
</connections>
</file>

<file path=xl/sharedStrings.xml><?xml version="1.0" encoding="utf-8"?>
<sst xmlns="http://schemas.openxmlformats.org/spreadsheetml/2006/main" count="646" uniqueCount="161">
  <si>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</si>
  <si>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</si>
  <si>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</si>
  <si>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</si>
  <si>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</si>
  <si>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</si>
  <si>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</si>
  <si>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</si>
  <si>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</si>
  <si>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</si>
  <si>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</si>
  <si>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</si>
  <si>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</si>
  <si>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</si>
  <si>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</si>
  <si>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</si>
  <si>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100% Bran</t>
  </si>
  <si>
    <t>N</t>
  </si>
  <si>
    <t>C</t>
  </si>
  <si>
    <t>100% Natural Bran</t>
  </si>
  <si>
    <t>Q</t>
  </si>
  <si>
    <t>All-Bran</t>
  </si>
  <si>
    <t>K</t>
  </si>
  <si>
    <t>All-Bran with Extra Fiber</t>
  </si>
  <si>
    <t>Almond Delight</t>
  </si>
  <si>
    <t>R</t>
  </si>
  <si>
    <t>Apple Cinnamon Cheerios</t>
  </si>
  <si>
    <t>G</t>
  </si>
  <si>
    <t>Apple Jacks</t>
  </si>
  <si>
    <t>Basic 4</t>
  </si>
  <si>
    <t>Bran Chex</t>
  </si>
  <si>
    <t>Bran Flakes</t>
  </si>
  <si>
    <t>P</t>
  </si>
  <si>
    <t>Cap'n'Crunch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</si>
  <si>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</si>
  <si>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</si>
  <si>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</si>
  <si>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</si>
  <si>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</si>
  <si>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</si>
  <si>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</si>
  <si>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</si>
  <si>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</si>
  <si>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</si>
  <si>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</si>
  <si>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</si>
  <si>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</si>
  <si>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</si>
  <si>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</si>
  <si>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</si>
  <si>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</si>
  <si>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Dates; Walnuts;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</si>
  <si>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</si>
  <si>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</si>
  <si>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</si>
  <si>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</si>
  <si>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</si>
  <si>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</si>
  <si>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</si>
  <si>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</si>
  <si>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</si>
  <si>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</si>
  <si>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  Nuggets</t>
  </si>
  <si>
    <t>Just Right Fruit &amp; Nut</t>
  </si>
  <si>
    <t>Kix</t>
  </si>
  <si>
    <t>Life</t>
  </si>
  <si>
    <t>Lucky Charms</t>
  </si>
  <si>
    <t>Maypo</t>
  </si>
  <si>
    <t>A</t>
  </si>
  <si>
    <t>Muesli Raisins; Dates; &amp; Almonds</t>
  </si>
  <si>
    <t>Muesli Raisins; Peaches;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</si>
  <si>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</si>
  <si>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</si>
  <si>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</si>
  <si>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</si>
  <si>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</si>
  <si>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</si>
  <si>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</si>
  <si>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</si>
  <si>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</si>
  <si>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</si>
  <si>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</si>
  <si>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</si>
  <si>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</si>
  <si>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</si>
  <si>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</si>
  <si>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</si>
  <si>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</si>
  <si>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</si>
  <si>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</si>
  <si>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</si>
  <si>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</si>
  <si>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</si>
  <si>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</si>
  <si>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</si>
  <si>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</si>
  <si>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</si>
  <si>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</si>
  <si>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</si>
  <si>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</si>
  <si>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</si>
  <si>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</si>
  <si>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>Manufacturer</t>
  </si>
  <si>
    <t>Count of Cereals</t>
  </si>
  <si>
    <t>Average of rating</t>
  </si>
  <si>
    <t>manufacturer</t>
  </si>
  <si>
    <t>American HFP</t>
  </si>
  <si>
    <t>General Mills</t>
  </si>
  <si>
    <t>Kelloggs</t>
  </si>
  <si>
    <t>Nabisco</t>
  </si>
  <si>
    <t>Post</t>
  </si>
  <si>
    <t>Quaker Oats</t>
  </si>
  <si>
    <t>Ralston Purina</t>
  </si>
  <si>
    <t>Row Labels</t>
  </si>
  <si>
    <t>Average of sugars</t>
  </si>
  <si>
    <t>Average of sodium</t>
  </si>
  <si>
    <t>Average of calories</t>
  </si>
  <si>
    <t>Average of protein</t>
  </si>
  <si>
    <t>Average of fiber</t>
  </si>
  <si>
    <t>n_cal</t>
  </si>
  <si>
    <t>n_Na</t>
  </si>
  <si>
    <t>n_sug</t>
  </si>
  <si>
    <t>other_sum</t>
  </si>
  <si>
    <t>Sugars</t>
  </si>
  <si>
    <t>Rating</t>
  </si>
  <si>
    <t>Cups</t>
  </si>
  <si>
    <t>Shelf</t>
  </si>
  <si>
    <t>Sugar</t>
  </si>
  <si>
    <t>cal</t>
  </si>
  <si>
    <t>Na</t>
  </si>
  <si>
    <t>Bin</t>
  </si>
  <si>
    <t>More</t>
  </si>
  <si>
    <t>Frequency</t>
  </si>
  <si>
    <t>BINS</t>
  </si>
  <si>
    <t>Calories</t>
  </si>
  <si>
    <t>Fiber</t>
  </si>
  <si>
    <t>Protein</t>
  </si>
  <si>
    <t>Sodium</t>
  </si>
  <si>
    <t>Ratings</t>
  </si>
  <si>
    <t>Count of shelf</t>
  </si>
  <si>
    <t>Type</t>
  </si>
  <si>
    <t>Count of type</t>
  </si>
  <si>
    <t>Name</t>
  </si>
  <si>
    <t>n_fib</t>
  </si>
  <si>
    <t>n_pro</t>
  </si>
  <si>
    <t>mean</t>
  </si>
  <si>
    <t>std</t>
  </si>
  <si>
    <t>S/N</t>
  </si>
  <si>
    <t>health score</t>
  </si>
  <si>
    <t>Average of health score</t>
  </si>
  <si>
    <t>CEREAL MANUFACTURER HEALTH SCORE COMPARISON</t>
  </si>
  <si>
    <t>Health score correl rating</t>
  </si>
  <si>
    <t>Grand Total</t>
  </si>
  <si>
    <t>health rank</t>
  </si>
  <si>
    <t>rating rank</t>
  </si>
  <si>
    <t>diff</t>
  </si>
  <si>
    <t>Max of rating</t>
  </si>
  <si>
    <t>Min of rating</t>
  </si>
  <si>
    <t>max</t>
  </si>
  <si>
    <t>min</t>
  </si>
  <si>
    <t>Top 5 / Mid 5 / Bottom 5 Cereals Based on Health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</si>
</sst>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 tint="-0.249977111117893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3F3F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 style="thin">
        <color theme="1"/>
      </right>
      <top style="thin">
        <color theme="9" tint="0.3999755851924192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9" tint="0.39997558519241921"/>
      </top>
      <bottom style="thin">
        <color theme="1"/>
      </bottom>
      <diagonal/>
    </border>
    <border>
      <left style="thin">
        <color theme="1"/>
      </left>
      <right style="thin">
        <color theme="9" tint="0.39997558519241921"/>
      </right>
      <top style="thin">
        <color theme="1"/>
      </top>
      <bottom style="thin">
        <color theme="1"/>
      </bottom>
      <diagonal/>
    </border>
    <border>
      <left style="thin">
        <color theme="9" tint="0.39997558519241921"/>
      </left>
      <right style="thin">
        <color theme="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1"/>
      </left>
      <right style="thin">
        <color theme="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1"/>
      </left>
      <right style="thin">
        <color theme="9" tint="0.39997558519241921"/>
      </right>
      <top style="thin">
        <color theme="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9" tint="0.3999755851924192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9" tint="0.3999755851924192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9" tint="0.39997558519241921"/>
      </bottom>
      <diagonal/>
    </border>
    <border>
      <left style="thin">
        <color rgb="FFFF3F3F"/>
      </left>
      <right/>
      <top/>
      <bottom/>
      <diagonal/>
    </border>
    <border>
      <left/>
      <right style="thin">
        <color rgb="FFFF3F3F"/>
      </right>
      <top/>
      <bottom/>
      <diagonal/>
    </border>
    <border>
      <left style="thin">
        <color rgb="FFFF3F3F"/>
      </left>
      <right/>
      <top/>
      <bottom style="thin">
        <color rgb="FFFF3F3F"/>
      </bottom>
      <diagonal/>
    </border>
    <border>
      <left/>
      <right style="thin">
        <color rgb="FFFF3F3F"/>
      </right>
      <top/>
      <bottom style="thin">
        <color rgb="FFFF3F3F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FF3F3F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theme="9" tint="0.39997558519241921"/>
      </left>
      <right style="thin">
        <color theme="1"/>
      </right>
      <top style="thin">
        <color theme="9" tint="0.39997558519241921"/>
      </top>
      <bottom style="medium">
        <color theme="1"/>
      </bottom>
      <diagonal/>
    </border>
    <border>
      <left style="thin">
        <color theme="1"/>
      </left>
      <right style="thin">
        <color theme="9" tint="0.3999755851924192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9" tint="0.39997558519241921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mediumDashed">
        <color rgb="FF92D050"/>
      </left>
      <right/>
      <top style="mediumDashed">
        <color rgb="FF92D050"/>
      </top>
      <bottom style="mediumDashed">
        <color rgb="FF92D050"/>
      </bottom>
      <diagonal/>
    </border>
    <border>
      <left/>
      <right/>
      <top style="mediumDashed">
        <color rgb="FF92D050"/>
      </top>
      <bottom style="mediumDashed">
        <color rgb="FF92D050"/>
      </bottom>
      <diagonal/>
    </border>
    <border>
      <left/>
      <right style="mediumDashed">
        <color rgb="FF92D050"/>
      </right>
      <top style="mediumDashed">
        <color rgb="FF92D050"/>
      </top>
      <bottom style="mediumDashed">
        <color rgb="FF92D05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left"/>
    </xf>
    <xf numFmtId="0" fontId="2" fillId="3" borderId="1" xfId="0" applyFont="1" applyFill="1" applyBorder="1"/>
    <xf numFmtId="0" fontId="2" fillId="4" borderId="1" xfId="0" applyFont="1" applyFill="1" applyBorder="1"/>
    <xf numFmtId="0" fontId="2" fillId="3" borderId="2" xfId="0" applyFont="1" applyFill="1" applyBorder="1"/>
    <xf numFmtId="0" fontId="2" fillId="5" borderId="1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center" vertical="center"/>
    </xf>
    <xf numFmtId="0" fontId="1" fillId="6" borderId="3" xfId="0" applyFont="1" applyFill="1" applyBorder="1"/>
    <xf numFmtId="0" fontId="0" fillId="0" borderId="10" xfId="0" applyBorder="1"/>
    <xf numFmtId="0" fontId="4" fillId="0" borderId="11" xfId="0" applyFont="1" applyBorder="1" applyAlignment="1">
      <alignment horizontal="center"/>
    </xf>
    <xf numFmtId="0" fontId="6" fillId="0" borderId="10" xfId="0" applyFont="1" applyBorder="1"/>
    <xf numFmtId="0" fontId="6" fillId="0" borderId="0" xfId="0" applyFont="1"/>
    <xf numFmtId="0" fontId="7" fillId="4" borderId="12" xfId="0" applyFont="1" applyFill="1" applyBorder="1"/>
    <xf numFmtId="0" fontId="7" fillId="3" borderId="13" xfId="0" applyFont="1" applyFill="1" applyBorder="1"/>
    <xf numFmtId="0" fontId="7" fillId="4" borderId="14" xfId="0" applyFont="1" applyFill="1" applyBorder="1"/>
    <xf numFmtId="0" fontId="7" fillId="3" borderId="4" xfId="0" applyFont="1" applyFill="1" applyBorder="1"/>
    <xf numFmtId="0" fontId="7" fillId="3" borderId="6" xfId="0" applyFont="1" applyFill="1" applyBorder="1"/>
    <xf numFmtId="0" fontId="7" fillId="3" borderId="5" xfId="0" applyFont="1" applyFill="1" applyBorder="1"/>
    <xf numFmtId="0" fontId="7" fillId="5" borderId="4" xfId="0" applyFont="1" applyFill="1" applyBorder="1"/>
    <xf numFmtId="0" fontId="7" fillId="5" borderId="5" xfId="0" applyFont="1" applyFill="1" applyBorder="1"/>
    <xf numFmtId="0" fontId="7" fillId="5" borderId="12" xfId="0" applyFont="1" applyFill="1" applyBorder="1"/>
    <xf numFmtId="0" fontId="7" fillId="5" borderId="14" xfId="0" applyFont="1" applyFill="1" applyBorder="1"/>
    <xf numFmtId="0" fontId="7" fillId="3" borderId="7" xfId="0" applyFont="1" applyFill="1" applyBorder="1"/>
    <xf numFmtId="0" fontId="7" fillId="3" borderId="9" xfId="0" applyFont="1" applyFill="1" applyBorder="1"/>
    <xf numFmtId="0" fontId="7" fillId="3" borderId="8" xfId="0" applyFont="1" applyFill="1" applyBorder="1"/>
    <xf numFmtId="0" fontId="7" fillId="0" borderId="0" xfId="0" applyFont="1"/>
    <xf numFmtId="0" fontId="7" fillId="0" borderId="0" xfId="0" pivotButton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5" fontId="2" fillId="5" borderId="0" xfId="0" applyNumberFormat="1" applyFont="1" applyFill="1"/>
    <xf numFmtId="0" fontId="7" fillId="0" borderId="17" xfId="0" applyFont="1" applyBorder="1" applyAlignment="1">
      <alignment horizontal="center"/>
    </xf>
    <xf numFmtId="164" fontId="7" fillId="0" borderId="18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64" fontId="7" fillId="0" borderId="20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2" fontId="7" fillId="0" borderId="21" xfId="0" applyNumberFormat="1" applyFont="1" applyBorder="1" applyAlignment="1">
      <alignment horizontal="center"/>
    </xf>
    <xf numFmtId="164" fontId="7" fillId="0" borderId="21" xfId="0" applyNumberFormat="1" applyFont="1" applyBorder="1" applyAlignment="1">
      <alignment horizontal="center"/>
    </xf>
    <xf numFmtId="0" fontId="7" fillId="0" borderId="22" xfId="0" pivotButton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pivotButton="1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25" xfId="0" pivotButton="1" applyFont="1" applyBorder="1" applyAlignment="1">
      <alignment horizontal="center"/>
    </xf>
    <xf numFmtId="0" fontId="7" fillId="0" borderId="0" xfId="0" pivotButton="1" applyFont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27" xfId="0" applyNumberFormat="1" applyFont="1" applyBorder="1" applyAlignment="1">
      <alignment horizontal="center"/>
    </xf>
    <xf numFmtId="2" fontId="7" fillId="0" borderId="27" xfId="0" applyNumberFormat="1" applyFont="1" applyBorder="1" applyAlignment="1">
      <alignment horizontal="center"/>
    </xf>
    <xf numFmtId="164" fontId="7" fillId="0" borderId="28" xfId="0" applyNumberFormat="1" applyFont="1" applyBorder="1" applyAlignment="1">
      <alignment horizontal="center"/>
    </xf>
    <xf numFmtId="0" fontId="1" fillId="2" borderId="15" xfId="0" applyFont="1" applyFill="1" applyBorder="1"/>
    <xf numFmtId="165" fontId="2" fillId="5" borderId="15" xfId="0" applyNumberFormat="1" applyFont="1" applyFill="1" applyBorder="1"/>
    <xf numFmtId="165" fontId="2" fillId="5" borderId="16" xfId="0" applyNumberFormat="1" applyFont="1" applyFill="1" applyBorder="1"/>
    <xf numFmtId="0" fontId="1" fillId="2" borderId="5" xfId="0" applyFont="1" applyFill="1" applyBorder="1"/>
    <xf numFmtId="0" fontId="2" fillId="4" borderId="5" xfId="0" applyFont="1" applyFill="1" applyBorder="1"/>
    <xf numFmtId="0" fontId="2" fillId="3" borderId="5" xfId="0" applyFont="1" applyFill="1" applyBorder="1"/>
    <xf numFmtId="0" fontId="2" fillId="5" borderId="5" xfId="0" applyFont="1" applyFill="1" applyBorder="1"/>
    <xf numFmtId="0" fontId="2" fillId="3" borderId="8" xfId="0" applyFont="1" applyFill="1" applyBorder="1"/>
    <xf numFmtId="0" fontId="0" fillId="0" borderId="0" xfId="0" pivotButton="1"/>
    <xf numFmtId="0" fontId="2" fillId="5" borderId="0" xfId="0" applyFont="1" applyFill="1"/>
    <xf numFmtId="0" fontId="2" fillId="5" borderId="15" xfId="0" applyFont="1" applyFill="1" applyBorder="1"/>
    <xf numFmtId="0" fontId="2" fillId="5" borderId="16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Border="1"/>
    <xf numFmtId="0" fontId="6" fillId="0" borderId="33" xfId="0" applyFont="1" applyBorder="1"/>
    <xf numFmtId="0" fontId="7" fillId="5" borderId="34" xfId="0" applyFont="1" applyFill="1" applyBorder="1"/>
    <xf numFmtId="0" fontId="7" fillId="3" borderId="35" xfId="0" applyFont="1" applyFill="1" applyBorder="1"/>
    <xf numFmtId="0" fontId="7" fillId="5" borderId="36" xfId="0" applyFont="1" applyFill="1" applyBorder="1"/>
    <xf numFmtId="0" fontId="0" fillId="0" borderId="0" xfId="0" applyNumberFormat="1"/>
    <xf numFmtId="0" fontId="7" fillId="0" borderId="31" xfId="0" applyFont="1" applyBorder="1"/>
    <xf numFmtId="0" fontId="7" fillId="0" borderId="32" xfId="0" applyFont="1" applyBorder="1"/>
    <xf numFmtId="0" fontId="7" fillId="0" borderId="29" xfId="0" applyFont="1" applyBorder="1"/>
    <xf numFmtId="0" fontId="7" fillId="0" borderId="30" xfId="0" applyFont="1" applyBorder="1"/>
    <xf numFmtId="0" fontId="7" fillId="0" borderId="37" xfId="0" applyFont="1" applyBorder="1"/>
    <xf numFmtId="0" fontId="7" fillId="0" borderId="38" xfId="0" applyFont="1" applyBorder="1"/>
    <xf numFmtId="0" fontId="6" fillId="2" borderId="39" xfId="0" applyFont="1" applyFill="1" applyBorder="1"/>
    <xf numFmtId="0" fontId="6" fillId="2" borderId="40" xfId="0" applyFont="1" applyFill="1" applyBorder="1"/>
    <xf numFmtId="0" fontId="8" fillId="0" borderId="41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0" borderId="43" xfId="0" applyFont="1" applyBorder="1" applyAlignment="1">
      <alignment horizontal="center"/>
    </xf>
  </cellXfs>
  <cellStyles count="1">
    <cellStyle name="Normal" xfId="0" builtinId="0"/>
  </cellStyles>
  <dxfs count="2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Aptos Narrow"/>
        <family val="2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</dxf>
    <dxf>
      <numFmt numFmtId="164" formatCode="0.0"/>
    </dxf>
    <dxf>
      <numFmt numFmtId="164" formatCode="0.0"/>
    </dxf>
    <dxf>
      <numFmt numFmtId="164" formatCode="0.0"/>
    </dxf>
    <dxf>
      <alignment horizontal="left" vertical="bottom" textRotation="0" wrapText="0" indent="0" justifyLastLine="0" shrinkToFit="0" readingOrder="0"/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rgb="FFFF3F3F"/>
        </left>
        <right style="thin">
          <color rgb="FFFF3F3F"/>
        </right>
        <top style="thin">
          <color rgb="FFFF3F3F"/>
        </top>
        <bottom style="thin">
          <color rgb="FFFF3F3F"/>
        </bottom>
      </border>
    </dxf>
    <dxf>
      <border>
        <left style="thin">
          <color rgb="FFFF3F3F"/>
        </left>
        <right style="thin">
          <color rgb="FFFF3F3F"/>
        </right>
        <top style="thin">
          <color rgb="FFFF3F3F"/>
        </top>
        <bottom style="thin">
          <color rgb="FFFF3F3F"/>
        </bottom>
      </border>
    </dxf>
    <dxf>
      <border>
        <left style="thin">
          <color rgb="FFFF3F3F"/>
        </left>
        <right style="thin">
          <color rgb="FFFF3F3F"/>
        </right>
        <top style="thin">
          <color rgb="FFFF3F3F"/>
        </top>
        <bottom style="thin">
          <color rgb="FFFF3F3F"/>
        </bottom>
      </border>
    </dxf>
    <dxf>
      <border>
        <left style="thin">
          <color rgb="FFFF3F3F"/>
        </left>
        <right style="thin">
          <color rgb="FFFF3F3F"/>
        </right>
        <top style="thin">
          <color rgb="FFFF3F3F"/>
        </top>
        <bottom style="thin">
          <color rgb="FFFF3F3F"/>
        </bottom>
      </border>
    </dxf>
    <dxf>
      <border>
        <left style="thin">
          <color rgb="FFFF3F3F"/>
        </left>
        <right style="thin">
          <color rgb="FFFF3F3F"/>
        </right>
        <top style="thin">
          <color rgb="FFFF3F3F"/>
        </top>
        <bottom style="thin">
          <color rgb="FFFF3F3F"/>
        </bottom>
      </border>
    </dxf>
    <dxf>
      <fill>
        <patternFill>
          <bgColor rgb="FFFF3F3F"/>
        </patternFill>
      </fill>
    </dxf>
    <dxf>
      <fill>
        <patternFill>
          <bgColor rgb="FFFF3F3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64" formatCode="0.0"/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64" formatCode="0.0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2" formatCode="0.00"/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64" formatCode="0.0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64" formatCode="0.0"/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64" formatCode="0.0"/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64" formatCode="0.0"/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left style="medium">
          <color auto="1"/>
        </left>
        <top style="medium">
          <color auto="1"/>
        </top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Aptos Narrow"/>
        <family val="2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Aptos Narrow"/>
        <family val="2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Aptos Narrow"/>
        <family val="2"/>
        <scheme val="minor"/>
      </font>
      <numFmt numFmtId="165" formatCode="0.0000"/>
      <fill>
        <patternFill patternType="solid">
          <fgColor theme="6" tint="0.79998168889431442"/>
          <bgColor theme="0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Aptos Narrow"/>
        <family val="2"/>
        <scheme val="minor"/>
      </font>
      <fill>
        <patternFill patternType="solid">
          <fgColor theme="9" tint="0.79998168889431442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Aptos Narrow"/>
        <family val="2"/>
        <scheme val="minor"/>
      </font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Aptos Narrow"/>
        <family val="2"/>
        <scheme val="minor"/>
      </font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Aptos Narrow"/>
        <family val="2"/>
        <scheme val="minor"/>
      </font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Aptos Narrow"/>
        <family val="2"/>
        <scheme val="minor"/>
      </font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Aptos Narrow"/>
        <family val="2"/>
        <scheme val="minor"/>
      </font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Aptos Narrow"/>
        <family val="2"/>
        <scheme val="minor"/>
      </font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Aptos Narrow"/>
        <family val="2"/>
        <scheme val="minor"/>
      </font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Aptos Narrow"/>
        <family val="2"/>
        <scheme val="minor"/>
      </font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Aptos Narrow"/>
        <family val="2"/>
        <scheme val="minor"/>
      </font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Aptos Narrow"/>
        <family val="2"/>
        <scheme val="minor"/>
      </font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Aptos Narrow"/>
        <family val="2"/>
        <scheme val="minor"/>
      </font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Aptos Narrow"/>
        <family val="2"/>
        <scheme val="minor"/>
      </font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Aptos Narrow"/>
        <family val="2"/>
        <scheme val="minor"/>
      </font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Aptos Narrow"/>
        <family val="2"/>
        <scheme val="minor"/>
      </font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Aptos Narrow"/>
        <family val="2"/>
        <scheme val="minor"/>
      </font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Aptos Narrow"/>
        <family val="2"/>
        <scheme val="minor"/>
      </font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Aptos Narrow"/>
        <family val="2"/>
        <scheme val="minor"/>
      </font>
      <fill>
        <patternFill patternType="solid">
          <fgColor theme="6" tint="0.79998168889431442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/>
          <bgColor theme="0"/>
        </patternFill>
      </fill>
    </dxf>
  </dxfs>
  <tableStyles count="0" defaultTableStyle="TableStyleMedium2" defaultPivotStyle="PivotStyleLight16"/>
  <colors>
    <mruColors>
      <color rgb="FFFF3F3F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Calories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hist!$H$3:$H$11</c15:sqref>
                  </c15:fullRef>
                </c:ext>
              </c:extLst>
              <c:f>hist!$H$3:$H$9</c:f>
              <c:strCach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hist!$I$3:$I$11</c15:sqref>
                  </c15:fullRef>
                </c:ext>
              </c:extLst>
              <c:f>hist!$I$3:$I$9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24</c:v>
                </c:pt>
                <c:pt idx="4">
                  <c:v>39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4E89-A604-DE4FCD9CE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220448"/>
        <c:axId val="1894220928"/>
      </c:barChart>
      <c:catAx>
        <c:axId val="189422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220928"/>
        <c:crosses val="autoZero"/>
        <c:auto val="1"/>
        <c:lblAlgn val="ctr"/>
        <c:lblOffset val="100"/>
        <c:noMultiLvlLbl val="0"/>
      </c:catAx>
      <c:valAx>
        <c:axId val="1894220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2204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plot'!$J$1</c:f>
              <c:strCache>
                <c:ptCount val="1"/>
                <c:pt idx="0">
                  <c:v>Rating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141951006124236E-2"/>
                  <c:y val="-0.26499708369787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Sheet2!#REF!</c:f>
            </c:numRef>
          </c:xVal>
          <c:yVal>
            <c:numRef>
              <c:f>'to plot'!$J$2:$J$78</c:f>
              <c:numCache>
                <c:formatCode>0.0</c:formatCode>
                <c:ptCount val="77"/>
                <c:pt idx="0">
                  <c:v>68.402973000000003</c:v>
                </c:pt>
                <c:pt idx="1">
                  <c:v>33.983679000000002</c:v>
                </c:pt>
                <c:pt idx="2">
                  <c:v>59.425505000000001</c:v>
                </c:pt>
                <c:pt idx="3">
                  <c:v>93.704911999999993</c:v>
                </c:pt>
                <c:pt idx="4">
                  <c:v>34.384842999999996</c:v>
                </c:pt>
                <c:pt idx="5">
                  <c:v>29.509540999999999</c:v>
                </c:pt>
                <c:pt idx="6">
                  <c:v>33.174093999999997</c:v>
                </c:pt>
                <c:pt idx="7">
                  <c:v>37.038561999999999</c:v>
                </c:pt>
                <c:pt idx="8">
                  <c:v>49.120252999999998</c:v>
                </c:pt>
                <c:pt idx="9">
                  <c:v>53.313813000000003</c:v>
                </c:pt>
                <c:pt idx="10">
                  <c:v>18.042850999999999</c:v>
                </c:pt>
                <c:pt idx="11">
                  <c:v>50.764999000000003</c:v>
                </c:pt>
                <c:pt idx="12">
                  <c:v>19.823573</c:v>
                </c:pt>
                <c:pt idx="13">
                  <c:v>40.400207999999999</c:v>
                </c:pt>
                <c:pt idx="14">
                  <c:v>22.736446000000001</c:v>
                </c:pt>
                <c:pt idx="15">
                  <c:v>41.445019000000002</c:v>
                </c:pt>
                <c:pt idx="16">
                  <c:v>45.863323999999999</c:v>
                </c:pt>
                <c:pt idx="17">
                  <c:v>35.782791000000003</c:v>
                </c:pt>
                <c:pt idx="18">
                  <c:v>22.396512999999999</c:v>
                </c:pt>
                <c:pt idx="19">
                  <c:v>40.448771999999998</c:v>
                </c:pt>
                <c:pt idx="20">
                  <c:v>64.533816000000002</c:v>
                </c:pt>
                <c:pt idx="21">
                  <c:v>46.895643999999997</c:v>
                </c:pt>
                <c:pt idx="22">
                  <c:v>36.176195999999997</c:v>
                </c:pt>
                <c:pt idx="23">
                  <c:v>44.330855999999997</c:v>
                </c:pt>
                <c:pt idx="24">
                  <c:v>32.207582000000002</c:v>
                </c:pt>
                <c:pt idx="25">
                  <c:v>31.435973000000001</c:v>
                </c:pt>
                <c:pt idx="26">
                  <c:v>58.345140999999998</c:v>
                </c:pt>
                <c:pt idx="27">
                  <c:v>40.917046999999997</c:v>
                </c:pt>
                <c:pt idx="28">
                  <c:v>41.015492000000002</c:v>
                </c:pt>
                <c:pt idx="29">
                  <c:v>28.025765</c:v>
                </c:pt>
                <c:pt idx="30">
                  <c:v>35.252443999999997</c:v>
                </c:pt>
                <c:pt idx="31">
                  <c:v>23.804043</c:v>
                </c:pt>
                <c:pt idx="32">
                  <c:v>52.076897000000002</c:v>
                </c:pt>
                <c:pt idx="33">
                  <c:v>53.371006999999999</c:v>
                </c:pt>
                <c:pt idx="34">
                  <c:v>45.811715999999997</c:v>
                </c:pt>
                <c:pt idx="35">
                  <c:v>21.871292</c:v>
                </c:pt>
                <c:pt idx="36">
                  <c:v>31.072216999999998</c:v>
                </c:pt>
                <c:pt idx="37">
                  <c:v>28.742414</c:v>
                </c:pt>
                <c:pt idx="38">
                  <c:v>36.523682999999998</c:v>
                </c:pt>
                <c:pt idx="39">
                  <c:v>36.471511999999997</c:v>
                </c:pt>
                <c:pt idx="40">
                  <c:v>39.241114000000003</c:v>
                </c:pt>
                <c:pt idx="41">
                  <c:v>45.328074000000001</c:v>
                </c:pt>
                <c:pt idx="42">
                  <c:v>26.734514999999998</c:v>
                </c:pt>
                <c:pt idx="43">
                  <c:v>54.850917000000003</c:v>
                </c:pt>
                <c:pt idx="44">
                  <c:v>37.136862999999998</c:v>
                </c:pt>
                <c:pt idx="45">
                  <c:v>34.139764999999997</c:v>
                </c:pt>
                <c:pt idx="46">
                  <c:v>30.313351000000001</c:v>
                </c:pt>
                <c:pt idx="47">
                  <c:v>40.105964999999998</c:v>
                </c:pt>
                <c:pt idx="48">
                  <c:v>29.924285000000001</c:v>
                </c:pt>
                <c:pt idx="49">
                  <c:v>40.692320000000002</c:v>
                </c:pt>
                <c:pt idx="50">
                  <c:v>59.642837</c:v>
                </c:pt>
                <c:pt idx="51">
                  <c:v>30.450842999999999</c:v>
                </c:pt>
                <c:pt idx="52">
                  <c:v>37.840594000000003</c:v>
                </c:pt>
                <c:pt idx="53">
                  <c:v>41.503540000000001</c:v>
                </c:pt>
                <c:pt idx="54">
                  <c:v>60.756112000000002</c:v>
                </c:pt>
                <c:pt idx="55">
                  <c:v>63.005645000000001</c:v>
                </c:pt>
                <c:pt idx="56">
                  <c:v>49.511873999999999</c:v>
                </c:pt>
                <c:pt idx="57">
                  <c:v>50.828392000000001</c:v>
                </c:pt>
                <c:pt idx="58">
                  <c:v>39.259197</c:v>
                </c:pt>
                <c:pt idx="59">
                  <c:v>39.703400000000002</c:v>
                </c:pt>
                <c:pt idx="60">
                  <c:v>55.333142000000002</c:v>
                </c:pt>
                <c:pt idx="61">
                  <c:v>41.998933000000001</c:v>
                </c:pt>
                <c:pt idx="62">
                  <c:v>40.560158999999999</c:v>
                </c:pt>
                <c:pt idx="63">
                  <c:v>68.235884999999996</c:v>
                </c:pt>
                <c:pt idx="64">
                  <c:v>74.472949</c:v>
                </c:pt>
                <c:pt idx="65">
                  <c:v>72.801787000000004</c:v>
                </c:pt>
                <c:pt idx="66">
                  <c:v>31.230053999999999</c:v>
                </c:pt>
                <c:pt idx="67">
                  <c:v>53.131323999999999</c:v>
                </c:pt>
                <c:pt idx="68">
                  <c:v>59.363993000000001</c:v>
                </c:pt>
                <c:pt idx="69">
                  <c:v>38.839745999999998</c:v>
                </c:pt>
                <c:pt idx="70">
                  <c:v>28.592784999999999</c:v>
                </c:pt>
                <c:pt idx="71">
                  <c:v>46.658844000000002</c:v>
                </c:pt>
                <c:pt idx="72">
                  <c:v>39.106174000000003</c:v>
                </c:pt>
                <c:pt idx="73">
                  <c:v>27.753301</c:v>
                </c:pt>
                <c:pt idx="74">
                  <c:v>49.787444999999998</c:v>
                </c:pt>
                <c:pt idx="75">
                  <c:v>51.592193000000002</c:v>
                </c:pt>
                <c:pt idx="76">
                  <c:v>36.187559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D-416D-B271-A524F27EF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157215"/>
        <c:axId val="340161055"/>
      </c:scatterChart>
      <c:valAx>
        <c:axId val="34015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61055"/>
        <c:crosses val="autoZero"/>
        <c:crossBetween val="midCat"/>
      </c:valAx>
      <c:valAx>
        <c:axId val="34016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5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[sprint.xlsx]Pivot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Number of Cereal by Manufacturer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Table'!$B$3:$B$9</c:f>
              <c:strCache>
                <c:ptCount val="7"/>
                <c:pt idx="0">
                  <c:v>American HFP</c:v>
                </c:pt>
                <c:pt idx="1">
                  <c:v>General Mills</c:v>
                </c:pt>
                <c:pt idx="2">
                  <c:v>Kelloggs</c:v>
                </c:pt>
                <c:pt idx="3">
                  <c:v>Nabisco</c:v>
                </c:pt>
                <c:pt idx="4">
                  <c:v>Post</c:v>
                </c:pt>
                <c:pt idx="5">
                  <c:v>Quaker Oats</c:v>
                </c:pt>
                <c:pt idx="6">
                  <c:v>Ralston Purina</c:v>
                </c:pt>
              </c:strCache>
            </c:strRef>
          </c:cat>
          <c:val>
            <c:numRef>
              <c:f>'Pivot Table'!$C$3:$C$9</c:f>
              <c:numCache>
                <c:formatCode>General</c:formatCode>
                <c:ptCount val="7"/>
                <c:pt idx="0">
                  <c:v>1</c:v>
                </c:pt>
                <c:pt idx="1">
                  <c:v>22</c:v>
                </c:pt>
                <c:pt idx="2">
                  <c:v>23</c:v>
                </c:pt>
                <c:pt idx="3">
                  <c:v>6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4-43A5-8586-AA8435519F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96093423"/>
        <c:axId val="1996100623"/>
      </c:barChart>
      <c:catAx>
        <c:axId val="199609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8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6100623"/>
        <c:crosses val="autoZero"/>
        <c:auto val="1"/>
        <c:lblAlgn val="ctr"/>
        <c:lblOffset val="100"/>
        <c:noMultiLvlLbl val="0"/>
      </c:catAx>
      <c:valAx>
        <c:axId val="19961006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cereals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9609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[sprint.xlsx]Pivot Table!PivotTable3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Average Rating by Manufacturer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Table'!$B$11:$B$17</c:f>
              <c:strCache>
                <c:ptCount val="7"/>
                <c:pt idx="0">
                  <c:v>American HFP</c:v>
                </c:pt>
                <c:pt idx="1">
                  <c:v>General Mills</c:v>
                </c:pt>
                <c:pt idx="2">
                  <c:v>Kelloggs</c:v>
                </c:pt>
                <c:pt idx="3">
                  <c:v>Nabisco</c:v>
                </c:pt>
                <c:pt idx="4">
                  <c:v>Post</c:v>
                </c:pt>
                <c:pt idx="5">
                  <c:v>Quaker Oats</c:v>
                </c:pt>
                <c:pt idx="6">
                  <c:v>Ralston Purina</c:v>
                </c:pt>
              </c:strCache>
            </c:strRef>
          </c:cat>
          <c:val>
            <c:numRef>
              <c:f>'Pivot Table'!$C$11:$C$17</c:f>
              <c:numCache>
                <c:formatCode>0.00</c:formatCode>
                <c:ptCount val="7"/>
                <c:pt idx="0">
                  <c:v>54.850917000000003</c:v>
                </c:pt>
                <c:pt idx="1">
                  <c:v>34.485851681818183</c:v>
                </c:pt>
                <c:pt idx="2">
                  <c:v>44.038462347826091</c:v>
                </c:pt>
                <c:pt idx="3">
                  <c:v>67.968567166666659</c:v>
                </c:pt>
                <c:pt idx="4">
                  <c:v>41.705744111111109</c:v>
                </c:pt>
                <c:pt idx="5">
                  <c:v>42.915989875000001</c:v>
                </c:pt>
                <c:pt idx="6">
                  <c:v>41.542997124999999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9-4D2D-976D-10EEAB7BE0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0542224"/>
        <c:axId val="80553264"/>
      </c:barChart>
      <c:catAx>
        <c:axId val="8054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553264"/>
        <c:crosses val="autoZero"/>
        <c:auto val="1"/>
        <c:lblAlgn val="ctr"/>
        <c:lblOffset val="100"/>
        <c:noMultiLvlLbl val="0"/>
      </c:catAx>
      <c:valAx>
        <c:axId val="80553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crossAx val="8054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Average of rating by shelf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 plot'!$B$1</c:f>
              <c:strCache>
                <c:ptCount val="1"/>
                <c:pt idx="0">
                  <c:v>Average of rating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-0.12649314216390012"/>
                  <c:y val="1.3888794645785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FC-47FB-A2A6-A1DF18B52A4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'to plot'!$A$2:$A$4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'to plot'!$B$2:$B$4</c:f>
              <c:numCache>
                <c:formatCode>General</c:formatCode>
                <c:ptCount val="3"/>
                <c:pt idx="0">
                  <c:v>46.145438749999997</c:v>
                </c:pt>
                <c:pt idx="1">
                  <c:v>34.972826523809523</c:v>
                </c:pt>
                <c:pt idx="2">
                  <c:v>45.220032000000018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C-47FB-A2A6-A1DF18B52A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137712"/>
        <c:axId val="145138192"/>
      </c:lineChart>
      <c:catAx>
        <c:axId val="14513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Shelf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38192"/>
        <c:crosses val="autoZero"/>
        <c:auto val="1"/>
        <c:lblAlgn val="ctr"/>
        <c:lblOffset val="100"/>
        <c:tickMarkSkip val="1"/>
        <c:noMultiLvlLbl val="0"/>
      </c:catAx>
      <c:valAx>
        <c:axId val="145138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13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[sprint.xlsx]Pivot Table!PivotTable4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Table'!$D$3:$D$9</c:f>
              <c:strCache>
                <c:ptCount val="7"/>
                <c:pt idx="0">
                  <c:v>Nabisco</c:v>
                </c:pt>
                <c:pt idx="1">
                  <c:v>American HFP</c:v>
                </c:pt>
                <c:pt idx="2">
                  <c:v>Quaker Oats</c:v>
                </c:pt>
                <c:pt idx="3">
                  <c:v>Ralston Purina</c:v>
                </c:pt>
                <c:pt idx="4">
                  <c:v>Kelloggs</c:v>
                </c:pt>
                <c:pt idx="5">
                  <c:v>General Mills</c:v>
                </c:pt>
                <c:pt idx="6">
                  <c:v>Post</c:v>
                </c:pt>
              </c:strCache>
            </c:strRef>
          </c:cat>
          <c:val>
            <c:numRef>
              <c:f>'Pivot Table'!$E$3:$E$9</c:f>
              <c:numCache>
                <c:formatCode>0.0</c:formatCode>
                <c:ptCount val="7"/>
                <c:pt idx="0">
                  <c:v>1.8333333333333333</c:v>
                </c:pt>
                <c:pt idx="1">
                  <c:v>3</c:v>
                </c:pt>
                <c:pt idx="2">
                  <c:v>5.25</c:v>
                </c:pt>
                <c:pt idx="3">
                  <c:v>6.125</c:v>
                </c:pt>
                <c:pt idx="4">
                  <c:v>7.5652173913043477</c:v>
                </c:pt>
                <c:pt idx="5">
                  <c:v>7.9545454545454541</c:v>
                </c:pt>
                <c:pt idx="6">
                  <c:v>8.7777777777777786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E-4AB5-9F6D-BA56D44AE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292960"/>
        <c:axId val="254296320"/>
      </c:barChart>
      <c:catAx>
        <c:axId val="2542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96320"/>
        <c:crosses val="autoZero"/>
        <c:auto val="1"/>
        <c:lblAlgn val="ctr"/>
        <c:lblOffset val="100"/>
        <c:noMultiLvlLbl val="0"/>
      </c:catAx>
      <c:valAx>
        <c:axId val="2542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9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[sprint.xlsx]Pivot Table!PivotTable15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Table'!$G$10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Table'!$F$11:$F$17</c:f>
              <c:strCache>
                <c:ptCount val="7"/>
                <c:pt idx="0">
                  <c:v>American HFP</c:v>
                </c:pt>
                <c:pt idx="1">
                  <c:v>Nabisco</c:v>
                </c:pt>
                <c:pt idx="2">
                  <c:v>Kelloggs</c:v>
                </c:pt>
                <c:pt idx="3">
                  <c:v>Quaker Oats</c:v>
                </c:pt>
                <c:pt idx="4">
                  <c:v>Ralston Purina</c:v>
                </c:pt>
                <c:pt idx="5">
                  <c:v>Post</c:v>
                </c:pt>
                <c:pt idx="6">
                  <c:v>General Mills</c:v>
                </c:pt>
              </c:strCache>
            </c:strRef>
          </c:cat>
          <c:val>
            <c:numRef>
              <c:f>'Pivot Table'!$G$11:$G$17</c:f>
              <c:numCache>
                <c:formatCode>0.0</c:formatCode>
                <c:ptCount val="7"/>
                <c:pt idx="0">
                  <c:v>4</c:v>
                </c:pt>
                <c:pt idx="1">
                  <c:v>2.8333333333333335</c:v>
                </c:pt>
                <c:pt idx="2">
                  <c:v>2.652173913043478</c:v>
                </c:pt>
                <c:pt idx="3">
                  <c:v>2.625</c:v>
                </c:pt>
                <c:pt idx="4">
                  <c:v>2.5</c:v>
                </c:pt>
                <c:pt idx="5">
                  <c:v>2.4444444444444446</c:v>
                </c:pt>
                <c:pt idx="6">
                  <c:v>2.3181818181818183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E4B-8BF0-C58EE93A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297280"/>
        <c:axId val="254304000"/>
        <c:axId val="0"/>
      </c:bar3DChart>
      <c:catAx>
        <c:axId val="2542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04000"/>
        <c:crosses val="autoZero"/>
        <c:auto val="1"/>
        <c:lblAlgn val="ctr"/>
        <c:lblOffset val="100"/>
        <c:noMultiLvlLbl val="0"/>
      </c:catAx>
      <c:valAx>
        <c:axId val="2543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9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[sprint.xlsx]Pivot Table!PivotTable1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Table'!$D$11:$D$17</c:f>
              <c:strCache>
                <c:ptCount val="7"/>
                <c:pt idx="0">
                  <c:v>Nabisco</c:v>
                </c:pt>
                <c:pt idx="1">
                  <c:v>Post</c:v>
                </c:pt>
                <c:pt idx="2">
                  <c:v>Kelloggs</c:v>
                </c:pt>
                <c:pt idx="3">
                  <c:v>Ralston Purina</c:v>
                </c:pt>
                <c:pt idx="4">
                  <c:v>Quaker Oats</c:v>
                </c:pt>
                <c:pt idx="5">
                  <c:v>General Mills</c:v>
                </c:pt>
                <c:pt idx="6">
                  <c:v>American HFP</c:v>
                </c:pt>
              </c:strCache>
            </c:strRef>
          </c:cat>
          <c:val>
            <c:numRef>
              <c:f>'Pivot Table'!$E$11:$E$17</c:f>
              <c:numCache>
                <c:formatCode>0.0</c:formatCode>
                <c:ptCount val="7"/>
                <c:pt idx="0">
                  <c:v>4</c:v>
                </c:pt>
                <c:pt idx="1">
                  <c:v>2.7777777777777777</c:v>
                </c:pt>
                <c:pt idx="2">
                  <c:v>2.7391304347826089</c:v>
                </c:pt>
                <c:pt idx="3">
                  <c:v>1.875</c:v>
                </c:pt>
                <c:pt idx="4">
                  <c:v>1.3374999999999999</c:v>
                </c:pt>
                <c:pt idx="5">
                  <c:v>1.2727272727272727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5-40EC-837E-820F0D27C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321760"/>
        <c:axId val="254322720"/>
        <c:axId val="0"/>
      </c:bar3DChart>
      <c:catAx>
        <c:axId val="2543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22720"/>
        <c:crosses val="autoZero"/>
        <c:auto val="1"/>
        <c:lblAlgn val="ctr"/>
        <c:lblOffset val="100"/>
        <c:noMultiLvlLbl val="0"/>
      </c:catAx>
      <c:valAx>
        <c:axId val="2543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[sprint.xlsx]Pivot Table!PivotTable14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Table'!$F$3:$F$9</c:f>
              <c:strCache>
                <c:ptCount val="7"/>
                <c:pt idx="0">
                  <c:v>Nabisco</c:v>
                </c:pt>
                <c:pt idx="1">
                  <c:v>Quaker Oats</c:v>
                </c:pt>
                <c:pt idx="2">
                  <c:v>American HFP</c:v>
                </c:pt>
                <c:pt idx="3">
                  <c:v>Kelloggs</c:v>
                </c:pt>
                <c:pt idx="4">
                  <c:v>Post</c:v>
                </c:pt>
                <c:pt idx="5">
                  <c:v>General Mills</c:v>
                </c:pt>
                <c:pt idx="6">
                  <c:v>Ralston Purina</c:v>
                </c:pt>
              </c:strCache>
            </c:strRef>
          </c:cat>
          <c:val>
            <c:numRef>
              <c:f>'Pivot Table'!$G$3:$G$9</c:f>
              <c:numCache>
                <c:formatCode>0.0</c:formatCode>
                <c:ptCount val="7"/>
                <c:pt idx="0">
                  <c:v>86.666666666666671</c:v>
                </c:pt>
                <c:pt idx="1">
                  <c:v>95</c:v>
                </c:pt>
                <c:pt idx="2">
                  <c:v>100</c:v>
                </c:pt>
                <c:pt idx="3">
                  <c:v>108.69565217391305</c:v>
                </c:pt>
                <c:pt idx="4">
                  <c:v>108.88888888888889</c:v>
                </c:pt>
                <c:pt idx="5">
                  <c:v>111.36363636363636</c:v>
                </c:pt>
                <c:pt idx="6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E-48E4-BE24-89EB37076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292000"/>
        <c:axId val="254277120"/>
        <c:axId val="0"/>
      </c:bar3DChart>
      <c:catAx>
        <c:axId val="2542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77120"/>
        <c:crosses val="autoZero"/>
        <c:auto val="1"/>
        <c:lblAlgn val="ctr"/>
        <c:lblOffset val="100"/>
        <c:noMultiLvlLbl val="0"/>
      </c:catAx>
      <c:valAx>
        <c:axId val="2542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9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[sprint.xlsx]Pivot Table!PivotTable16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Table'!$H$3:$H$9</c:f>
              <c:strCache>
                <c:ptCount val="7"/>
                <c:pt idx="0">
                  <c:v>American HFP</c:v>
                </c:pt>
                <c:pt idx="1">
                  <c:v>Nabisco</c:v>
                </c:pt>
                <c:pt idx="2">
                  <c:v>Quaker Oats</c:v>
                </c:pt>
                <c:pt idx="3">
                  <c:v>Post</c:v>
                </c:pt>
                <c:pt idx="4">
                  <c:v>Kelloggs</c:v>
                </c:pt>
                <c:pt idx="5">
                  <c:v>Ralston Purina</c:v>
                </c:pt>
                <c:pt idx="6">
                  <c:v>General Mills</c:v>
                </c:pt>
              </c:strCache>
            </c:strRef>
          </c:cat>
          <c:val>
            <c:numRef>
              <c:f>'Pivot Table'!$I$3:$I$9</c:f>
              <c:numCache>
                <c:formatCode>0.0</c:formatCode>
                <c:ptCount val="7"/>
                <c:pt idx="0">
                  <c:v>0</c:v>
                </c:pt>
                <c:pt idx="1">
                  <c:v>37.5</c:v>
                </c:pt>
                <c:pt idx="2">
                  <c:v>92.5</c:v>
                </c:pt>
                <c:pt idx="3">
                  <c:v>146.11111111111111</c:v>
                </c:pt>
                <c:pt idx="4">
                  <c:v>174.78260869565219</c:v>
                </c:pt>
                <c:pt idx="5">
                  <c:v>198.125</c:v>
                </c:pt>
                <c:pt idx="6">
                  <c:v>200.45454545454547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2-4A2E-9487-BBB35F353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293920"/>
        <c:axId val="254295840"/>
        <c:axId val="0"/>
      </c:bar3DChart>
      <c:catAx>
        <c:axId val="25429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95840"/>
        <c:crosses val="autoZero"/>
        <c:auto val="1"/>
        <c:lblAlgn val="ctr"/>
        <c:lblOffset val="100"/>
        <c:noMultiLvlLbl val="0"/>
      </c:catAx>
      <c:valAx>
        <c:axId val="2542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9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Correlation Between Health Score and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plot'!$P$2</c:f>
              <c:strCache>
                <c:ptCount val="1"/>
                <c:pt idx="0">
                  <c:v>rating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'to plot'!$O$3:$O$79</c:f>
              <c:numCache>
                <c:formatCode>0.0000</c:formatCode>
                <c:ptCount val="77"/>
                <c:pt idx="0">
                  <c:v>-1.8960849054481568</c:v>
                </c:pt>
                <c:pt idx="1">
                  <c:v>-1.4993695586163749</c:v>
                </c:pt>
                <c:pt idx="2">
                  <c:v>-1.4209643165949217</c:v>
                </c:pt>
                <c:pt idx="3">
                  <c:v>-1.3651962136557656</c:v>
                </c:pt>
                <c:pt idx="4">
                  <c:v>-1.3047249512837582</c:v>
                </c:pt>
                <c:pt idx="5">
                  <c:v>-1.2738724128092327</c:v>
                </c:pt>
                <c:pt idx="6">
                  <c:v>-1.2624923144582032</c:v>
                </c:pt>
                <c:pt idx="7">
                  <c:v>-1.0010392410695013</c:v>
                </c:pt>
                <c:pt idx="8">
                  <c:v>-0.88259746393784289</c:v>
                </c:pt>
                <c:pt idx="9">
                  <c:v>-0.85267075542942683</c:v>
                </c:pt>
                <c:pt idx="10">
                  <c:v>-0.73721103577166158</c:v>
                </c:pt>
                <c:pt idx="11">
                  <c:v>-0.6816252948745023</c:v>
                </c:pt>
                <c:pt idx="12">
                  <c:v>-0.67309881059325338</c:v>
                </c:pt>
                <c:pt idx="13">
                  <c:v>-0.58483186909543039</c:v>
                </c:pt>
                <c:pt idx="14">
                  <c:v>-0.52510322416959498</c:v>
                </c:pt>
                <c:pt idx="15">
                  <c:v>-0.50246471302630469</c:v>
                </c:pt>
                <c:pt idx="16">
                  <c:v>-0.4231512871874033</c:v>
                </c:pt>
                <c:pt idx="17">
                  <c:v>-0.41010318916429028</c:v>
                </c:pt>
                <c:pt idx="18">
                  <c:v>-0.40715603181312149</c:v>
                </c:pt>
                <c:pt idx="19">
                  <c:v>-0.40715603181312149</c:v>
                </c:pt>
                <c:pt idx="20">
                  <c:v>-0.38976614885169841</c:v>
                </c:pt>
                <c:pt idx="21">
                  <c:v>-0.37587601422072486</c:v>
                </c:pt>
                <c:pt idx="22">
                  <c:v>-0.37007524279977505</c:v>
                </c:pt>
                <c:pt idx="23">
                  <c:v>-0.34120892885786169</c:v>
                </c:pt>
                <c:pt idx="24">
                  <c:v>-0.33511524291943412</c:v>
                </c:pt>
                <c:pt idx="25">
                  <c:v>-0.30518853441101801</c:v>
                </c:pt>
                <c:pt idx="26">
                  <c:v>-0.1890252167886243</c:v>
                </c:pt>
                <c:pt idx="27">
                  <c:v>-0.14962739652466772</c:v>
                </c:pt>
                <c:pt idx="28">
                  <c:v>-0.12782470633852477</c:v>
                </c:pt>
                <c:pt idx="29">
                  <c:v>-0.1052088667462556</c:v>
                </c:pt>
                <c:pt idx="30">
                  <c:v>-8.5196606715318285E-2</c:v>
                </c:pt>
                <c:pt idx="31">
                  <c:v>-7.9402050945081654E-2</c:v>
                </c:pt>
                <c:pt idx="32">
                  <c:v>-7.7215374185915772E-2</c:v>
                </c:pt>
                <c:pt idx="33">
                  <c:v>-7.3601279524131855E-2</c:v>
                </c:pt>
                <c:pt idx="34">
                  <c:v>-4.3359432687414878E-2</c:v>
                </c:pt>
                <c:pt idx="35">
                  <c:v>-3.452760258726207E-2</c:v>
                </c:pt>
                <c:pt idx="36">
                  <c:v>1.221730321095868E-2</c:v>
                </c:pt>
                <c:pt idx="37">
                  <c:v>3.4871374774160704E-2</c:v>
                </c:pt>
                <c:pt idx="38">
                  <c:v>4.6788055944361209E-2</c:v>
                </c:pt>
                <c:pt idx="39">
                  <c:v>5.8884971072056494E-2</c:v>
                </c:pt>
                <c:pt idx="40">
                  <c:v>7.2273517766521217E-2</c:v>
                </c:pt>
                <c:pt idx="41">
                  <c:v>0.10691216366784807</c:v>
                </c:pt>
                <c:pt idx="42">
                  <c:v>0.13092575996574385</c:v>
                </c:pt>
                <c:pt idx="43">
                  <c:v>0.21700401916263723</c:v>
                </c:pt>
                <c:pt idx="44">
                  <c:v>0.25303420611887761</c:v>
                </c:pt>
                <c:pt idx="45">
                  <c:v>0.32547667346092979</c:v>
                </c:pt>
                <c:pt idx="46">
                  <c:v>0.32547667346092979</c:v>
                </c:pt>
                <c:pt idx="47">
                  <c:v>0.41647912032844858</c:v>
                </c:pt>
                <c:pt idx="48">
                  <c:v>0.42195853777038433</c:v>
                </c:pt>
                <c:pt idx="49">
                  <c:v>0.43749552925308188</c:v>
                </c:pt>
                <c:pt idx="50">
                  <c:v>0.49001399855722316</c:v>
                </c:pt>
                <c:pt idx="51">
                  <c:v>0.51364999520329813</c:v>
                </c:pt>
                <c:pt idx="52">
                  <c:v>0.51559255592057274</c:v>
                </c:pt>
                <c:pt idx="53">
                  <c:v>0.51980614246524581</c:v>
                </c:pt>
                <c:pt idx="54">
                  <c:v>0.52624604498554017</c:v>
                </c:pt>
                <c:pt idx="55">
                  <c:v>0.52818283779229991</c:v>
                </c:pt>
                <c:pt idx="56">
                  <c:v>0.53759770387503358</c:v>
                </c:pt>
                <c:pt idx="57">
                  <c:v>0.55426455440907796</c:v>
                </c:pt>
                <c:pt idx="58">
                  <c:v>0.5982806182285143</c:v>
                </c:pt>
                <c:pt idx="59">
                  <c:v>0.62208877819565001</c:v>
                </c:pt>
                <c:pt idx="60">
                  <c:v>0.62630534330276533</c:v>
                </c:pt>
                <c:pt idx="61">
                  <c:v>0.64736820539080864</c:v>
                </c:pt>
                <c:pt idx="62">
                  <c:v>0.66588637608665879</c:v>
                </c:pt>
                <c:pt idx="63">
                  <c:v>0.66918068808634834</c:v>
                </c:pt>
                <c:pt idx="64">
                  <c:v>0.67756560460587956</c:v>
                </c:pt>
                <c:pt idx="65">
                  <c:v>0.67789317423560669</c:v>
                </c:pt>
                <c:pt idx="66">
                  <c:v>0.68200685129213556</c:v>
                </c:pt>
                <c:pt idx="67">
                  <c:v>0.68336637602682937</c:v>
                </c:pt>
                <c:pt idx="68">
                  <c:v>0.68886180162887478</c:v>
                </c:pt>
                <c:pt idx="69">
                  <c:v>0.68916093179706595</c:v>
                </c:pt>
                <c:pt idx="70">
                  <c:v>0.74233997220506609</c:v>
                </c:pt>
                <c:pt idx="71">
                  <c:v>0.84050893087894152</c:v>
                </c:pt>
                <c:pt idx="72">
                  <c:v>0.86452874282755054</c:v>
                </c:pt>
                <c:pt idx="73">
                  <c:v>0.86452874282755054</c:v>
                </c:pt>
                <c:pt idx="74">
                  <c:v>0.93627397841173055</c:v>
                </c:pt>
                <c:pt idx="75">
                  <c:v>0.97332275110485711</c:v>
                </c:pt>
                <c:pt idx="76">
                  <c:v>0.99851265961750968</c:v>
                </c:pt>
              </c:numCache>
            </c:numRef>
          </c:xVal>
          <c:yVal>
            <c:numRef>
              <c:f>'to plot'!$P$3:$P$79</c:f>
              <c:numCache>
                <c:formatCode>General</c:formatCode>
                <c:ptCount val="77"/>
                <c:pt idx="0">
                  <c:v>93.704911999999993</c:v>
                </c:pt>
                <c:pt idx="1">
                  <c:v>63.005645000000001</c:v>
                </c:pt>
                <c:pt idx="2">
                  <c:v>50.828392000000001</c:v>
                </c:pt>
                <c:pt idx="3">
                  <c:v>60.756112000000002</c:v>
                </c:pt>
                <c:pt idx="4">
                  <c:v>74.472949</c:v>
                </c:pt>
                <c:pt idx="5">
                  <c:v>68.235884999999996</c:v>
                </c:pt>
                <c:pt idx="6">
                  <c:v>72.801787000000004</c:v>
                </c:pt>
                <c:pt idx="7">
                  <c:v>68.402973000000003</c:v>
                </c:pt>
                <c:pt idx="8">
                  <c:v>64.533816000000002</c:v>
                </c:pt>
                <c:pt idx="9">
                  <c:v>54.850917000000003</c:v>
                </c:pt>
                <c:pt idx="10">
                  <c:v>59.425505000000001</c:v>
                </c:pt>
                <c:pt idx="11">
                  <c:v>59.363993000000001</c:v>
                </c:pt>
                <c:pt idx="12">
                  <c:v>59.642837</c:v>
                </c:pt>
                <c:pt idx="13">
                  <c:v>55.333142000000002</c:v>
                </c:pt>
                <c:pt idx="14">
                  <c:v>58.345140999999998</c:v>
                </c:pt>
                <c:pt idx="15">
                  <c:v>50.764999000000003</c:v>
                </c:pt>
                <c:pt idx="16">
                  <c:v>53.131323999999999</c:v>
                </c:pt>
                <c:pt idx="17">
                  <c:v>45.811715999999997</c:v>
                </c:pt>
                <c:pt idx="18">
                  <c:v>46.658844000000002</c:v>
                </c:pt>
                <c:pt idx="19">
                  <c:v>51.592193000000002</c:v>
                </c:pt>
                <c:pt idx="20">
                  <c:v>53.313813000000003</c:v>
                </c:pt>
                <c:pt idx="21">
                  <c:v>53.371006999999999</c:v>
                </c:pt>
                <c:pt idx="22">
                  <c:v>52.076897000000002</c:v>
                </c:pt>
                <c:pt idx="23">
                  <c:v>49.511873999999999</c:v>
                </c:pt>
                <c:pt idx="24">
                  <c:v>49.787444999999998</c:v>
                </c:pt>
                <c:pt idx="25">
                  <c:v>45.328074000000001</c:v>
                </c:pt>
                <c:pt idx="26">
                  <c:v>49.120252999999998</c:v>
                </c:pt>
                <c:pt idx="27">
                  <c:v>33.983679000000002</c:v>
                </c:pt>
                <c:pt idx="28">
                  <c:v>40.448771999999998</c:v>
                </c:pt>
                <c:pt idx="29">
                  <c:v>45.863323999999999</c:v>
                </c:pt>
                <c:pt idx="30">
                  <c:v>38.839745999999998</c:v>
                </c:pt>
                <c:pt idx="31">
                  <c:v>46.895643999999997</c:v>
                </c:pt>
                <c:pt idx="32">
                  <c:v>39.703400000000002</c:v>
                </c:pt>
                <c:pt idx="33">
                  <c:v>44.330855999999997</c:v>
                </c:pt>
                <c:pt idx="34">
                  <c:v>40.400207999999999</c:v>
                </c:pt>
                <c:pt idx="35">
                  <c:v>41.503540000000001</c:v>
                </c:pt>
                <c:pt idx="36">
                  <c:v>41.998933000000001</c:v>
                </c:pt>
                <c:pt idx="37">
                  <c:v>39.106174000000003</c:v>
                </c:pt>
                <c:pt idx="38">
                  <c:v>40.105964999999998</c:v>
                </c:pt>
                <c:pt idx="39">
                  <c:v>39.241114000000003</c:v>
                </c:pt>
                <c:pt idx="40">
                  <c:v>36.523682999999998</c:v>
                </c:pt>
                <c:pt idx="41">
                  <c:v>41.445019000000002</c:v>
                </c:pt>
                <c:pt idx="42">
                  <c:v>40.560158999999999</c:v>
                </c:pt>
                <c:pt idx="43">
                  <c:v>36.176195999999997</c:v>
                </c:pt>
                <c:pt idx="44">
                  <c:v>40.917046999999997</c:v>
                </c:pt>
                <c:pt idx="45">
                  <c:v>34.384842999999996</c:v>
                </c:pt>
                <c:pt idx="46">
                  <c:v>36.187559</c:v>
                </c:pt>
                <c:pt idx="47">
                  <c:v>40.692320000000002</c:v>
                </c:pt>
                <c:pt idx="48">
                  <c:v>37.038561999999999</c:v>
                </c:pt>
                <c:pt idx="49">
                  <c:v>29.509540999999999</c:v>
                </c:pt>
                <c:pt idx="50">
                  <c:v>37.136862999999998</c:v>
                </c:pt>
                <c:pt idx="51">
                  <c:v>31.072216999999998</c:v>
                </c:pt>
                <c:pt idx="52">
                  <c:v>35.782791000000003</c:v>
                </c:pt>
                <c:pt idx="53">
                  <c:v>36.471511999999997</c:v>
                </c:pt>
                <c:pt idx="54">
                  <c:v>35.252443999999997</c:v>
                </c:pt>
                <c:pt idx="55">
                  <c:v>30.450842999999999</c:v>
                </c:pt>
                <c:pt idx="56">
                  <c:v>29.924285000000001</c:v>
                </c:pt>
                <c:pt idx="57">
                  <c:v>39.259197</c:v>
                </c:pt>
                <c:pt idx="58">
                  <c:v>32.207582000000002</c:v>
                </c:pt>
                <c:pt idx="59">
                  <c:v>34.139764999999997</c:v>
                </c:pt>
                <c:pt idx="60">
                  <c:v>41.015492000000002</c:v>
                </c:pt>
                <c:pt idx="61">
                  <c:v>31.230053999999999</c:v>
                </c:pt>
                <c:pt idx="62">
                  <c:v>28.025765</c:v>
                </c:pt>
                <c:pt idx="63">
                  <c:v>37.840594000000003</c:v>
                </c:pt>
                <c:pt idx="64">
                  <c:v>19.823573</c:v>
                </c:pt>
                <c:pt idx="65">
                  <c:v>27.753301</c:v>
                </c:pt>
                <c:pt idx="66">
                  <c:v>26.734514999999998</c:v>
                </c:pt>
                <c:pt idx="67">
                  <c:v>28.742414</c:v>
                </c:pt>
                <c:pt idx="68">
                  <c:v>33.174093999999997</c:v>
                </c:pt>
                <c:pt idx="69">
                  <c:v>31.435973000000001</c:v>
                </c:pt>
                <c:pt idx="70">
                  <c:v>23.804043</c:v>
                </c:pt>
                <c:pt idx="71">
                  <c:v>21.871292</c:v>
                </c:pt>
                <c:pt idx="72">
                  <c:v>22.736446000000001</c:v>
                </c:pt>
                <c:pt idx="73">
                  <c:v>22.396512999999999</c:v>
                </c:pt>
                <c:pt idx="74">
                  <c:v>28.592784999999999</c:v>
                </c:pt>
                <c:pt idx="75">
                  <c:v>18.042850999999999</c:v>
                </c:pt>
                <c:pt idx="76">
                  <c:v>30.313351000000001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C-48C8-9DFE-CE984C143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82031"/>
        <c:axId val="817687791"/>
      </c:scatterChart>
      <c:valAx>
        <c:axId val="8176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Health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Score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87791"/>
        <c:crosses val="autoZero"/>
        <c:crossBetween val="midCat"/>
      </c:valAx>
      <c:valAx>
        <c:axId val="8176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82031"/>
        <c:crossesAt val="-2.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Sugar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hist!$J$3:$J$9</c:f>
              <c:strCach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More</c:v>
                </c:pt>
              </c:strCache>
            </c:strRef>
          </c:cat>
          <c:val>
            <c:numRef>
              <c:f>hist!$K$3:$K$9</c:f>
              <c:numCache>
                <c:formatCode>General</c:formatCode>
                <c:ptCount val="7"/>
                <c:pt idx="0">
                  <c:v>25</c:v>
                </c:pt>
                <c:pt idx="1">
                  <c:v>13</c:v>
                </c:pt>
                <c:pt idx="2">
                  <c:v>13</c:v>
                </c:pt>
                <c:pt idx="3">
                  <c:v>17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0-4445-91DE-15594AA3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866192"/>
        <c:axId val="1894216128"/>
      </c:barChart>
      <c:catAx>
        <c:axId val="102686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216128"/>
        <c:crosses val="autoZero"/>
        <c:auto val="1"/>
        <c:lblAlgn val="ctr"/>
        <c:lblOffset val="100"/>
        <c:noMultiLvlLbl val="0"/>
      </c:catAx>
      <c:valAx>
        <c:axId val="189421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68661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Sodium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hist!$L$3:$L$13</c:f>
              <c:strCache>
                <c:ptCount val="11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More</c:v>
                </c:pt>
              </c:strCache>
            </c:strRef>
          </c:cat>
          <c:val>
            <c:numRef>
              <c:f>hist!$M$3:$M$13</c:f>
              <c:numCache>
                <c:formatCode>General</c:formatCode>
                <c:ptCount val="11"/>
                <c:pt idx="0">
                  <c:v>9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16</c:v>
                </c:pt>
                <c:pt idx="5">
                  <c:v>21</c:v>
                </c:pt>
                <c:pt idx="6">
                  <c:v>13</c:v>
                </c:pt>
                <c:pt idx="7">
                  <c:v>6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B-437D-B75E-683F9D832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23792"/>
        <c:axId val="145127632"/>
      </c:barChart>
      <c:catAx>
        <c:axId val="14512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127632"/>
        <c:crosses val="autoZero"/>
        <c:auto val="1"/>
        <c:lblAlgn val="ctr"/>
        <c:lblOffset val="100"/>
        <c:noMultiLvlLbl val="0"/>
      </c:catAx>
      <c:valAx>
        <c:axId val="14512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1237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Fiber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hist!$N$3:$N$11</c:f>
              <c:strCach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More</c:v>
                </c:pt>
              </c:strCache>
            </c:strRef>
          </c:cat>
          <c:val>
            <c:numRef>
              <c:f>hist!$O$3:$O$11</c:f>
              <c:numCache>
                <c:formatCode>General</c:formatCode>
                <c:ptCount val="9"/>
                <c:pt idx="0">
                  <c:v>19</c:v>
                </c:pt>
                <c:pt idx="1">
                  <c:v>29</c:v>
                </c:pt>
                <c:pt idx="2">
                  <c:v>21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2-4C63-AAD7-0985E404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19472"/>
        <c:axId val="145125712"/>
      </c:barChart>
      <c:catAx>
        <c:axId val="14511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125712"/>
        <c:crosses val="autoZero"/>
        <c:auto val="1"/>
        <c:lblAlgn val="ctr"/>
        <c:lblOffset val="100"/>
        <c:noMultiLvlLbl val="0"/>
      </c:catAx>
      <c:valAx>
        <c:axId val="14512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1194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Protein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hist!$P$3:$P$9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More</c:v>
                </c:pt>
              </c:strCache>
            </c:strRef>
          </c:cat>
          <c:val>
            <c:numRef>
              <c:f>hist!$Q$3:$Q$9</c:f>
              <c:numCache>
                <c:formatCode>General</c:formatCode>
                <c:ptCount val="7"/>
                <c:pt idx="0">
                  <c:v>13</c:v>
                </c:pt>
                <c:pt idx="1">
                  <c:v>25</c:v>
                </c:pt>
                <c:pt idx="2">
                  <c:v>28</c:v>
                </c:pt>
                <c:pt idx="3">
                  <c:v>8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B-406A-BFBB-C4B19215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18512"/>
        <c:axId val="145116592"/>
      </c:barChart>
      <c:catAx>
        <c:axId val="14511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116592"/>
        <c:crosses val="autoZero"/>
        <c:auto val="1"/>
        <c:lblAlgn val="ctr"/>
        <c:lblOffset val="100"/>
        <c:noMultiLvlLbl val="0"/>
      </c:catAx>
      <c:valAx>
        <c:axId val="14511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1185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Ratings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hist!$R$3:$R$9</c:f>
              <c:strCach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More</c:v>
                </c:pt>
              </c:strCache>
            </c:strRef>
          </c:cat>
          <c:val>
            <c:numRef>
              <c:f>hist!$S$3:$S$9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35</c:v>
                </c:pt>
                <c:pt idx="3">
                  <c:v>32</c:v>
                </c:pt>
                <c:pt idx="4">
                  <c:v>7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B-45DE-A695-412EEC445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22832"/>
        <c:axId val="145130032"/>
      </c:barChart>
      <c:catAx>
        <c:axId val="14512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130032"/>
        <c:crosses val="autoZero"/>
        <c:auto val="1"/>
        <c:lblAlgn val="ctr"/>
        <c:lblOffset val="100"/>
        <c:noMultiLvlLbl val="0"/>
      </c:catAx>
      <c:valAx>
        <c:axId val="14513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1228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 score vs</a:t>
            </a:r>
            <a:r>
              <a:rPr lang="en-US" baseline="0"/>
              <a:t> </a:t>
            </a:r>
            <a:r>
              <a:rPr lang="en-US"/>
              <a:t>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plot'!$P$2</c:f>
              <c:strCache>
                <c:ptCount val="1"/>
                <c:pt idx="0">
                  <c:v>rating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290682414698164E-2"/>
                  <c:y val="-0.48120479731700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plot'!$O$3:$O$79</c:f>
              <c:numCache>
                <c:formatCode>0.0000</c:formatCode>
                <c:ptCount val="77"/>
                <c:pt idx="0">
                  <c:v>-1.8960849054481568</c:v>
                </c:pt>
                <c:pt idx="1">
                  <c:v>-1.4993695586163749</c:v>
                </c:pt>
                <c:pt idx="2">
                  <c:v>-1.4209643165949217</c:v>
                </c:pt>
                <c:pt idx="3">
                  <c:v>-1.3651962136557656</c:v>
                </c:pt>
                <c:pt idx="4">
                  <c:v>-1.3047249512837582</c:v>
                </c:pt>
                <c:pt idx="5">
                  <c:v>-1.2738724128092327</c:v>
                </c:pt>
                <c:pt idx="6">
                  <c:v>-1.2624923144582032</c:v>
                </c:pt>
                <c:pt idx="7">
                  <c:v>-1.0010392410695013</c:v>
                </c:pt>
                <c:pt idx="8">
                  <c:v>-0.88259746393784289</c:v>
                </c:pt>
                <c:pt idx="9">
                  <c:v>-0.85267075542942683</c:v>
                </c:pt>
                <c:pt idx="10">
                  <c:v>-0.73721103577166158</c:v>
                </c:pt>
                <c:pt idx="11">
                  <c:v>-0.6816252948745023</c:v>
                </c:pt>
                <c:pt idx="12">
                  <c:v>-0.67309881059325338</c:v>
                </c:pt>
                <c:pt idx="13">
                  <c:v>-0.58483186909543039</c:v>
                </c:pt>
                <c:pt idx="14">
                  <c:v>-0.52510322416959498</c:v>
                </c:pt>
                <c:pt idx="15">
                  <c:v>-0.50246471302630469</c:v>
                </c:pt>
                <c:pt idx="16">
                  <c:v>-0.4231512871874033</c:v>
                </c:pt>
                <c:pt idx="17">
                  <c:v>-0.41010318916429028</c:v>
                </c:pt>
                <c:pt idx="18">
                  <c:v>-0.40715603181312149</c:v>
                </c:pt>
                <c:pt idx="19">
                  <c:v>-0.40715603181312149</c:v>
                </c:pt>
                <c:pt idx="20">
                  <c:v>-0.38976614885169841</c:v>
                </c:pt>
                <c:pt idx="21">
                  <c:v>-0.37587601422072486</c:v>
                </c:pt>
                <c:pt idx="22">
                  <c:v>-0.37007524279977505</c:v>
                </c:pt>
                <c:pt idx="23">
                  <c:v>-0.34120892885786169</c:v>
                </c:pt>
                <c:pt idx="24">
                  <c:v>-0.33511524291943412</c:v>
                </c:pt>
                <c:pt idx="25">
                  <c:v>-0.30518853441101801</c:v>
                </c:pt>
                <c:pt idx="26">
                  <c:v>-0.1890252167886243</c:v>
                </c:pt>
                <c:pt idx="27">
                  <c:v>-0.14962739652466772</c:v>
                </c:pt>
                <c:pt idx="28">
                  <c:v>-0.12782470633852477</c:v>
                </c:pt>
                <c:pt idx="29">
                  <c:v>-0.1052088667462556</c:v>
                </c:pt>
                <c:pt idx="30">
                  <c:v>-8.5196606715318285E-2</c:v>
                </c:pt>
                <c:pt idx="31">
                  <c:v>-7.9402050945081654E-2</c:v>
                </c:pt>
                <c:pt idx="32">
                  <c:v>-7.7215374185915772E-2</c:v>
                </c:pt>
                <c:pt idx="33">
                  <c:v>-7.3601279524131855E-2</c:v>
                </c:pt>
                <c:pt idx="34">
                  <c:v>-4.3359432687414878E-2</c:v>
                </c:pt>
                <c:pt idx="35">
                  <c:v>-3.452760258726207E-2</c:v>
                </c:pt>
                <c:pt idx="36">
                  <c:v>1.221730321095868E-2</c:v>
                </c:pt>
                <c:pt idx="37">
                  <c:v>3.4871374774160704E-2</c:v>
                </c:pt>
                <c:pt idx="38">
                  <c:v>4.6788055944361209E-2</c:v>
                </c:pt>
                <c:pt idx="39">
                  <c:v>5.8884971072056494E-2</c:v>
                </c:pt>
                <c:pt idx="40">
                  <c:v>7.2273517766521217E-2</c:v>
                </c:pt>
                <c:pt idx="41">
                  <c:v>0.10691216366784807</c:v>
                </c:pt>
                <c:pt idx="42">
                  <c:v>0.13092575996574385</c:v>
                </c:pt>
                <c:pt idx="43">
                  <c:v>0.21700401916263723</c:v>
                </c:pt>
                <c:pt idx="44">
                  <c:v>0.25303420611887761</c:v>
                </c:pt>
                <c:pt idx="45">
                  <c:v>0.32547667346092979</c:v>
                </c:pt>
                <c:pt idx="46">
                  <c:v>0.32547667346092979</c:v>
                </c:pt>
                <c:pt idx="47">
                  <c:v>0.41647912032844858</c:v>
                </c:pt>
                <c:pt idx="48">
                  <c:v>0.42195853777038433</c:v>
                </c:pt>
                <c:pt idx="49">
                  <c:v>0.43749552925308188</c:v>
                </c:pt>
                <c:pt idx="50">
                  <c:v>0.49001399855722316</c:v>
                </c:pt>
                <c:pt idx="51">
                  <c:v>0.51364999520329813</c:v>
                </c:pt>
                <c:pt idx="52">
                  <c:v>0.51559255592057274</c:v>
                </c:pt>
                <c:pt idx="53">
                  <c:v>0.51980614246524581</c:v>
                </c:pt>
                <c:pt idx="54">
                  <c:v>0.52624604498554017</c:v>
                </c:pt>
                <c:pt idx="55">
                  <c:v>0.52818283779229991</c:v>
                </c:pt>
                <c:pt idx="56">
                  <c:v>0.53759770387503358</c:v>
                </c:pt>
                <c:pt idx="57">
                  <c:v>0.55426455440907796</c:v>
                </c:pt>
                <c:pt idx="58">
                  <c:v>0.5982806182285143</c:v>
                </c:pt>
                <c:pt idx="59">
                  <c:v>0.62208877819565001</c:v>
                </c:pt>
                <c:pt idx="60">
                  <c:v>0.62630534330276533</c:v>
                </c:pt>
                <c:pt idx="61">
                  <c:v>0.64736820539080864</c:v>
                </c:pt>
                <c:pt idx="62">
                  <c:v>0.66588637608665879</c:v>
                </c:pt>
                <c:pt idx="63">
                  <c:v>0.66918068808634834</c:v>
                </c:pt>
                <c:pt idx="64">
                  <c:v>0.67756560460587956</c:v>
                </c:pt>
                <c:pt idx="65">
                  <c:v>0.67789317423560669</c:v>
                </c:pt>
                <c:pt idx="66">
                  <c:v>0.68200685129213556</c:v>
                </c:pt>
                <c:pt idx="67">
                  <c:v>0.68336637602682937</c:v>
                </c:pt>
                <c:pt idx="68">
                  <c:v>0.68886180162887478</c:v>
                </c:pt>
                <c:pt idx="69">
                  <c:v>0.68916093179706595</c:v>
                </c:pt>
                <c:pt idx="70">
                  <c:v>0.74233997220506609</c:v>
                </c:pt>
                <c:pt idx="71">
                  <c:v>0.84050893087894152</c:v>
                </c:pt>
                <c:pt idx="72">
                  <c:v>0.86452874282755054</c:v>
                </c:pt>
                <c:pt idx="73">
                  <c:v>0.86452874282755054</c:v>
                </c:pt>
                <c:pt idx="74">
                  <c:v>0.93627397841173055</c:v>
                </c:pt>
                <c:pt idx="75">
                  <c:v>0.97332275110485711</c:v>
                </c:pt>
                <c:pt idx="76">
                  <c:v>0.99851265961750968</c:v>
                </c:pt>
              </c:numCache>
            </c:numRef>
          </c:xVal>
          <c:yVal>
            <c:numRef>
              <c:f>'to plot'!$P$3:$P$79</c:f>
              <c:numCache>
                <c:formatCode>General</c:formatCode>
                <c:ptCount val="77"/>
                <c:pt idx="0">
                  <c:v>93.704911999999993</c:v>
                </c:pt>
                <c:pt idx="1">
                  <c:v>63.005645000000001</c:v>
                </c:pt>
                <c:pt idx="2">
                  <c:v>50.828392000000001</c:v>
                </c:pt>
                <c:pt idx="3">
                  <c:v>60.756112000000002</c:v>
                </c:pt>
                <c:pt idx="4">
                  <c:v>74.472949</c:v>
                </c:pt>
                <c:pt idx="5">
                  <c:v>68.235884999999996</c:v>
                </c:pt>
                <c:pt idx="6">
                  <c:v>72.801787000000004</c:v>
                </c:pt>
                <c:pt idx="7">
                  <c:v>68.402973000000003</c:v>
                </c:pt>
                <c:pt idx="8">
                  <c:v>64.533816000000002</c:v>
                </c:pt>
                <c:pt idx="9">
                  <c:v>54.850917000000003</c:v>
                </c:pt>
                <c:pt idx="10">
                  <c:v>59.425505000000001</c:v>
                </c:pt>
                <c:pt idx="11">
                  <c:v>59.363993000000001</c:v>
                </c:pt>
                <c:pt idx="12">
                  <c:v>59.642837</c:v>
                </c:pt>
                <c:pt idx="13">
                  <c:v>55.333142000000002</c:v>
                </c:pt>
                <c:pt idx="14">
                  <c:v>58.345140999999998</c:v>
                </c:pt>
                <c:pt idx="15">
                  <c:v>50.764999000000003</c:v>
                </c:pt>
                <c:pt idx="16">
                  <c:v>53.131323999999999</c:v>
                </c:pt>
                <c:pt idx="17">
                  <c:v>45.811715999999997</c:v>
                </c:pt>
                <c:pt idx="18">
                  <c:v>46.658844000000002</c:v>
                </c:pt>
                <c:pt idx="19">
                  <c:v>51.592193000000002</c:v>
                </c:pt>
                <c:pt idx="20">
                  <c:v>53.313813000000003</c:v>
                </c:pt>
                <c:pt idx="21">
                  <c:v>53.371006999999999</c:v>
                </c:pt>
                <c:pt idx="22">
                  <c:v>52.076897000000002</c:v>
                </c:pt>
                <c:pt idx="23">
                  <c:v>49.511873999999999</c:v>
                </c:pt>
                <c:pt idx="24">
                  <c:v>49.787444999999998</c:v>
                </c:pt>
                <c:pt idx="25">
                  <c:v>45.328074000000001</c:v>
                </c:pt>
                <c:pt idx="26">
                  <c:v>49.120252999999998</c:v>
                </c:pt>
                <c:pt idx="27">
                  <c:v>33.983679000000002</c:v>
                </c:pt>
                <c:pt idx="28">
                  <c:v>40.448771999999998</c:v>
                </c:pt>
                <c:pt idx="29">
                  <c:v>45.863323999999999</c:v>
                </c:pt>
                <c:pt idx="30">
                  <c:v>38.839745999999998</c:v>
                </c:pt>
                <c:pt idx="31">
                  <c:v>46.895643999999997</c:v>
                </c:pt>
                <c:pt idx="32">
                  <c:v>39.703400000000002</c:v>
                </c:pt>
                <c:pt idx="33">
                  <c:v>44.330855999999997</c:v>
                </c:pt>
                <c:pt idx="34">
                  <c:v>40.400207999999999</c:v>
                </c:pt>
                <c:pt idx="35">
                  <c:v>41.503540000000001</c:v>
                </c:pt>
                <c:pt idx="36">
                  <c:v>41.998933000000001</c:v>
                </c:pt>
                <c:pt idx="37">
                  <c:v>39.106174000000003</c:v>
                </c:pt>
                <c:pt idx="38">
                  <c:v>40.105964999999998</c:v>
                </c:pt>
                <c:pt idx="39">
                  <c:v>39.241114000000003</c:v>
                </c:pt>
                <c:pt idx="40">
                  <c:v>36.523682999999998</c:v>
                </c:pt>
                <c:pt idx="41">
                  <c:v>41.445019000000002</c:v>
                </c:pt>
                <c:pt idx="42">
                  <c:v>40.560158999999999</c:v>
                </c:pt>
                <c:pt idx="43">
                  <c:v>36.176195999999997</c:v>
                </c:pt>
                <c:pt idx="44">
                  <c:v>40.917046999999997</c:v>
                </c:pt>
                <c:pt idx="45">
                  <c:v>34.384842999999996</c:v>
                </c:pt>
                <c:pt idx="46">
                  <c:v>36.187559</c:v>
                </c:pt>
                <c:pt idx="47">
                  <c:v>40.692320000000002</c:v>
                </c:pt>
                <c:pt idx="48">
                  <c:v>37.038561999999999</c:v>
                </c:pt>
                <c:pt idx="49">
                  <c:v>29.509540999999999</c:v>
                </c:pt>
                <c:pt idx="50">
                  <c:v>37.136862999999998</c:v>
                </c:pt>
                <c:pt idx="51">
                  <c:v>31.072216999999998</c:v>
                </c:pt>
                <c:pt idx="52">
                  <c:v>35.782791000000003</c:v>
                </c:pt>
                <c:pt idx="53">
                  <c:v>36.471511999999997</c:v>
                </c:pt>
                <c:pt idx="54">
                  <c:v>35.252443999999997</c:v>
                </c:pt>
                <c:pt idx="55">
                  <c:v>30.450842999999999</c:v>
                </c:pt>
                <c:pt idx="56">
                  <c:v>29.924285000000001</c:v>
                </c:pt>
                <c:pt idx="57">
                  <c:v>39.259197</c:v>
                </c:pt>
                <c:pt idx="58">
                  <c:v>32.207582000000002</c:v>
                </c:pt>
                <c:pt idx="59">
                  <c:v>34.139764999999997</c:v>
                </c:pt>
                <c:pt idx="60">
                  <c:v>41.015492000000002</c:v>
                </c:pt>
                <c:pt idx="61">
                  <c:v>31.230053999999999</c:v>
                </c:pt>
                <c:pt idx="62">
                  <c:v>28.025765</c:v>
                </c:pt>
                <c:pt idx="63">
                  <c:v>37.840594000000003</c:v>
                </c:pt>
                <c:pt idx="64">
                  <c:v>19.823573</c:v>
                </c:pt>
                <c:pt idx="65">
                  <c:v>27.753301</c:v>
                </c:pt>
                <c:pt idx="66">
                  <c:v>26.734514999999998</c:v>
                </c:pt>
                <c:pt idx="67">
                  <c:v>28.742414</c:v>
                </c:pt>
                <c:pt idx="68">
                  <c:v>33.174093999999997</c:v>
                </c:pt>
                <c:pt idx="69">
                  <c:v>31.435973000000001</c:v>
                </c:pt>
                <c:pt idx="70">
                  <c:v>23.804043</c:v>
                </c:pt>
                <c:pt idx="71">
                  <c:v>21.871292</c:v>
                </c:pt>
                <c:pt idx="72">
                  <c:v>22.736446000000001</c:v>
                </c:pt>
                <c:pt idx="73">
                  <c:v>22.396512999999999</c:v>
                </c:pt>
                <c:pt idx="74">
                  <c:v>28.592784999999999</c:v>
                </c:pt>
                <c:pt idx="75">
                  <c:v>18.042850999999999</c:v>
                </c:pt>
                <c:pt idx="76">
                  <c:v>30.313351000000001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7-40BC-A782-DE4CA624A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82031"/>
        <c:axId val="817687791"/>
      </c:scatterChart>
      <c:valAx>
        <c:axId val="8176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87791"/>
        <c:crosses val="autoZero"/>
        <c:crossBetween val="midCat"/>
      </c:valAx>
      <c:valAx>
        <c:axId val="8176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82031"/>
        <c:crossesAt val="-2.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plot'!$S$1</c:f>
              <c:strCache>
                <c:ptCount val="1"/>
                <c:pt idx="0">
                  <c:v>rating rank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572178477690288E-2"/>
                  <c:y val="-0.50422098279381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'to plot'!$R$2:$R$78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46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73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'to plot'!$S$2:$S$78</c:f>
              <c:numCache>
                <c:formatCode>General</c:formatCode>
                <c:ptCount val="77"/>
                <c:pt idx="0">
                  <c:v>77</c:v>
                </c:pt>
                <c:pt idx="1">
                  <c:v>71</c:v>
                </c:pt>
                <c:pt idx="2">
                  <c:v>58</c:v>
                </c:pt>
                <c:pt idx="3">
                  <c:v>70</c:v>
                </c:pt>
                <c:pt idx="4">
                  <c:v>76</c:v>
                </c:pt>
                <c:pt idx="5">
                  <c:v>73</c:v>
                </c:pt>
                <c:pt idx="6">
                  <c:v>75</c:v>
                </c:pt>
                <c:pt idx="7">
                  <c:v>74</c:v>
                </c:pt>
                <c:pt idx="8">
                  <c:v>72</c:v>
                </c:pt>
                <c:pt idx="9">
                  <c:v>64</c:v>
                </c:pt>
                <c:pt idx="10">
                  <c:v>68</c:v>
                </c:pt>
                <c:pt idx="11">
                  <c:v>67</c:v>
                </c:pt>
                <c:pt idx="12">
                  <c:v>69</c:v>
                </c:pt>
                <c:pt idx="13">
                  <c:v>65</c:v>
                </c:pt>
                <c:pt idx="14">
                  <c:v>66</c:v>
                </c:pt>
                <c:pt idx="15">
                  <c:v>57</c:v>
                </c:pt>
                <c:pt idx="16">
                  <c:v>61</c:v>
                </c:pt>
                <c:pt idx="17">
                  <c:v>50</c:v>
                </c:pt>
                <c:pt idx="18">
                  <c:v>59</c:v>
                </c:pt>
                <c:pt idx="19">
                  <c:v>52</c:v>
                </c:pt>
                <c:pt idx="20">
                  <c:v>62</c:v>
                </c:pt>
                <c:pt idx="21">
                  <c:v>63</c:v>
                </c:pt>
                <c:pt idx="22">
                  <c:v>60</c:v>
                </c:pt>
                <c:pt idx="23">
                  <c:v>55</c:v>
                </c:pt>
                <c:pt idx="24">
                  <c:v>56</c:v>
                </c:pt>
                <c:pt idx="25">
                  <c:v>49</c:v>
                </c:pt>
                <c:pt idx="26">
                  <c:v>54</c:v>
                </c:pt>
                <c:pt idx="27">
                  <c:v>21</c:v>
                </c:pt>
                <c:pt idx="28">
                  <c:v>40</c:v>
                </c:pt>
                <c:pt idx="29">
                  <c:v>51</c:v>
                </c:pt>
                <c:pt idx="30">
                  <c:v>33</c:v>
                </c:pt>
                <c:pt idx="31">
                  <c:v>53</c:v>
                </c:pt>
                <c:pt idx="32">
                  <c:v>37</c:v>
                </c:pt>
                <c:pt idx="33">
                  <c:v>48</c:v>
                </c:pt>
                <c:pt idx="34">
                  <c:v>39</c:v>
                </c:pt>
                <c:pt idx="35">
                  <c:v>46</c:v>
                </c:pt>
                <c:pt idx="36">
                  <c:v>47</c:v>
                </c:pt>
                <c:pt idx="37">
                  <c:v>34</c:v>
                </c:pt>
                <c:pt idx="38">
                  <c:v>38</c:v>
                </c:pt>
                <c:pt idx="39">
                  <c:v>35</c:v>
                </c:pt>
                <c:pt idx="40">
                  <c:v>29</c:v>
                </c:pt>
                <c:pt idx="41">
                  <c:v>45</c:v>
                </c:pt>
                <c:pt idx="42">
                  <c:v>41</c:v>
                </c:pt>
                <c:pt idx="43">
                  <c:v>26</c:v>
                </c:pt>
                <c:pt idx="44">
                  <c:v>43</c:v>
                </c:pt>
                <c:pt idx="45">
                  <c:v>27</c:v>
                </c:pt>
                <c:pt idx="46">
                  <c:v>23</c:v>
                </c:pt>
                <c:pt idx="47">
                  <c:v>42</c:v>
                </c:pt>
                <c:pt idx="48">
                  <c:v>30</c:v>
                </c:pt>
                <c:pt idx="49">
                  <c:v>12</c:v>
                </c:pt>
                <c:pt idx="50">
                  <c:v>31</c:v>
                </c:pt>
                <c:pt idx="51">
                  <c:v>16</c:v>
                </c:pt>
                <c:pt idx="52">
                  <c:v>25</c:v>
                </c:pt>
                <c:pt idx="53">
                  <c:v>28</c:v>
                </c:pt>
                <c:pt idx="54">
                  <c:v>24</c:v>
                </c:pt>
                <c:pt idx="55">
                  <c:v>15</c:v>
                </c:pt>
                <c:pt idx="56">
                  <c:v>13</c:v>
                </c:pt>
                <c:pt idx="57">
                  <c:v>36</c:v>
                </c:pt>
                <c:pt idx="58">
                  <c:v>19</c:v>
                </c:pt>
                <c:pt idx="59">
                  <c:v>22</c:v>
                </c:pt>
                <c:pt idx="60">
                  <c:v>44</c:v>
                </c:pt>
                <c:pt idx="61">
                  <c:v>17</c:v>
                </c:pt>
                <c:pt idx="62">
                  <c:v>9</c:v>
                </c:pt>
                <c:pt idx="63">
                  <c:v>32</c:v>
                </c:pt>
                <c:pt idx="64">
                  <c:v>2</c:v>
                </c:pt>
                <c:pt idx="65">
                  <c:v>8</c:v>
                </c:pt>
                <c:pt idx="66">
                  <c:v>7</c:v>
                </c:pt>
                <c:pt idx="67">
                  <c:v>11</c:v>
                </c:pt>
                <c:pt idx="68">
                  <c:v>20</c:v>
                </c:pt>
                <c:pt idx="69">
                  <c:v>18</c:v>
                </c:pt>
                <c:pt idx="70">
                  <c:v>6</c:v>
                </c:pt>
                <c:pt idx="71">
                  <c:v>3</c:v>
                </c:pt>
                <c:pt idx="72">
                  <c:v>5</c:v>
                </c:pt>
                <c:pt idx="73">
                  <c:v>4</c:v>
                </c:pt>
                <c:pt idx="74">
                  <c:v>10</c:v>
                </c:pt>
                <c:pt idx="75">
                  <c:v>1</c:v>
                </c:pt>
                <c:pt idx="7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5-40C9-AB1D-4BE461ECE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086848"/>
        <c:axId val="1205080128"/>
      </c:scatterChart>
      <c:valAx>
        <c:axId val="12050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5080128"/>
        <c:crosses val="autoZero"/>
        <c:crossBetween val="midCat"/>
      </c:valAx>
      <c:valAx>
        <c:axId val="12050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50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Correlation Between Sugars and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plot'!$H$1</c:f>
              <c:strCache>
                <c:ptCount val="1"/>
                <c:pt idx="0">
                  <c:v>Rating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953849518810148E-2"/>
                  <c:y val="-0.33507290755322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-2.4008x + 59.284</a:t>
                    </a:r>
                    <a:br>
                      <a:rPr lang="en-US" b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0.5771</a:t>
                    </a:r>
                    <a:endParaRPr lang="en-US" b="1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 plot'!$G$2:$G$78</c:f>
              <c:numCache>
                <c:formatCode>General</c:formatCode>
                <c:ptCount val="77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12</c:v>
                </c:pt>
                <c:pt idx="11">
                  <c:v>1</c:v>
                </c:pt>
                <c:pt idx="12">
                  <c:v>9</c:v>
                </c:pt>
                <c:pt idx="13">
                  <c:v>7</c:v>
                </c:pt>
                <c:pt idx="14">
                  <c:v>13</c:v>
                </c:pt>
                <c:pt idx="15">
                  <c:v>3</c:v>
                </c:pt>
                <c:pt idx="16">
                  <c:v>2</c:v>
                </c:pt>
                <c:pt idx="17">
                  <c:v>12</c:v>
                </c:pt>
                <c:pt idx="18">
                  <c:v>13</c:v>
                </c:pt>
                <c:pt idx="19">
                  <c:v>7</c:v>
                </c:pt>
                <c:pt idx="20">
                  <c:v>0</c:v>
                </c:pt>
                <c:pt idx="21">
                  <c:v>3</c:v>
                </c:pt>
                <c:pt idx="22">
                  <c:v>10</c:v>
                </c:pt>
                <c:pt idx="23">
                  <c:v>5</c:v>
                </c:pt>
                <c:pt idx="24">
                  <c:v>13</c:v>
                </c:pt>
                <c:pt idx="25">
                  <c:v>11</c:v>
                </c:pt>
                <c:pt idx="26">
                  <c:v>7</c:v>
                </c:pt>
                <c:pt idx="27">
                  <c:v>10</c:v>
                </c:pt>
                <c:pt idx="28">
                  <c:v>12</c:v>
                </c:pt>
                <c:pt idx="29">
                  <c:v>12</c:v>
                </c:pt>
                <c:pt idx="30">
                  <c:v>15</c:v>
                </c:pt>
                <c:pt idx="31">
                  <c:v>9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11</c:v>
                </c:pt>
                <c:pt idx="36">
                  <c:v>10</c:v>
                </c:pt>
                <c:pt idx="37">
                  <c:v>11</c:v>
                </c:pt>
                <c:pt idx="38">
                  <c:v>6</c:v>
                </c:pt>
                <c:pt idx="39">
                  <c:v>9</c:v>
                </c:pt>
                <c:pt idx="40">
                  <c:v>3</c:v>
                </c:pt>
                <c:pt idx="41">
                  <c:v>6</c:v>
                </c:pt>
                <c:pt idx="42">
                  <c:v>12</c:v>
                </c:pt>
                <c:pt idx="43">
                  <c:v>3</c:v>
                </c:pt>
                <c:pt idx="44">
                  <c:v>11</c:v>
                </c:pt>
                <c:pt idx="45">
                  <c:v>11</c:v>
                </c:pt>
                <c:pt idx="46">
                  <c:v>13</c:v>
                </c:pt>
                <c:pt idx="47">
                  <c:v>6</c:v>
                </c:pt>
                <c:pt idx="48">
                  <c:v>9</c:v>
                </c:pt>
                <c:pt idx="49">
                  <c:v>7</c:v>
                </c:pt>
                <c:pt idx="50">
                  <c:v>2</c:v>
                </c:pt>
                <c:pt idx="51">
                  <c:v>10</c:v>
                </c:pt>
                <c:pt idx="52">
                  <c:v>14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6</c:v>
                </c:pt>
                <c:pt idx="57">
                  <c:v>-1</c:v>
                </c:pt>
                <c:pt idx="58">
                  <c:v>12</c:v>
                </c:pt>
                <c:pt idx="59">
                  <c:v>8</c:v>
                </c:pt>
                <c:pt idx="60">
                  <c:v>6</c:v>
                </c:pt>
                <c:pt idx="61">
                  <c:v>2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15</c:v>
                </c:pt>
                <c:pt idx="67">
                  <c:v>3</c:v>
                </c:pt>
                <c:pt idx="68">
                  <c:v>5</c:v>
                </c:pt>
                <c:pt idx="69">
                  <c:v>3</c:v>
                </c:pt>
                <c:pt idx="70">
                  <c:v>14</c:v>
                </c:pt>
                <c:pt idx="71">
                  <c:v>3</c:v>
                </c:pt>
                <c:pt idx="72">
                  <c:v>3</c:v>
                </c:pt>
                <c:pt idx="73">
                  <c:v>12</c:v>
                </c:pt>
                <c:pt idx="74">
                  <c:v>3</c:v>
                </c:pt>
                <c:pt idx="75">
                  <c:v>3</c:v>
                </c:pt>
                <c:pt idx="76">
                  <c:v>8</c:v>
                </c:pt>
              </c:numCache>
            </c:numRef>
          </c:xVal>
          <c:yVal>
            <c:numRef>
              <c:f>'to plot'!$H$2:$H$78</c:f>
              <c:numCache>
                <c:formatCode>0.0</c:formatCode>
                <c:ptCount val="77"/>
                <c:pt idx="0">
                  <c:v>68.402973000000003</c:v>
                </c:pt>
                <c:pt idx="1">
                  <c:v>33.983679000000002</c:v>
                </c:pt>
                <c:pt idx="2">
                  <c:v>59.425505000000001</c:v>
                </c:pt>
                <c:pt idx="3">
                  <c:v>93.704911999999993</c:v>
                </c:pt>
                <c:pt idx="4">
                  <c:v>34.384842999999996</c:v>
                </c:pt>
                <c:pt idx="5">
                  <c:v>29.509540999999999</c:v>
                </c:pt>
                <c:pt idx="6">
                  <c:v>33.174093999999997</c:v>
                </c:pt>
                <c:pt idx="7">
                  <c:v>37.038561999999999</c:v>
                </c:pt>
                <c:pt idx="8">
                  <c:v>49.120252999999998</c:v>
                </c:pt>
                <c:pt idx="9">
                  <c:v>53.313813000000003</c:v>
                </c:pt>
                <c:pt idx="10">
                  <c:v>18.042850999999999</c:v>
                </c:pt>
                <c:pt idx="11">
                  <c:v>50.764999000000003</c:v>
                </c:pt>
                <c:pt idx="12">
                  <c:v>19.823573</c:v>
                </c:pt>
                <c:pt idx="13">
                  <c:v>40.400207999999999</c:v>
                </c:pt>
                <c:pt idx="14">
                  <c:v>22.736446000000001</c:v>
                </c:pt>
                <c:pt idx="15">
                  <c:v>41.445019000000002</c:v>
                </c:pt>
                <c:pt idx="16">
                  <c:v>45.863323999999999</c:v>
                </c:pt>
                <c:pt idx="17">
                  <c:v>35.782791000000003</c:v>
                </c:pt>
                <c:pt idx="18">
                  <c:v>22.396512999999999</c:v>
                </c:pt>
                <c:pt idx="19">
                  <c:v>40.448771999999998</c:v>
                </c:pt>
                <c:pt idx="20">
                  <c:v>64.533816000000002</c:v>
                </c:pt>
                <c:pt idx="21">
                  <c:v>46.895643999999997</c:v>
                </c:pt>
                <c:pt idx="22">
                  <c:v>36.176195999999997</c:v>
                </c:pt>
                <c:pt idx="23">
                  <c:v>44.330855999999997</c:v>
                </c:pt>
                <c:pt idx="24">
                  <c:v>32.207582000000002</c:v>
                </c:pt>
                <c:pt idx="25">
                  <c:v>31.435973000000001</c:v>
                </c:pt>
                <c:pt idx="26">
                  <c:v>58.345140999999998</c:v>
                </c:pt>
                <c:pt idx="27">
                  <c:v>40.917046999999997</c:v>
                </c:pt>
                <c:pt idx="28">
                  <c:v>41.015492000000002</c:v>
                </c:pt>
                <c:pt idx="29">
                  <c:v>28.025765</c:v>
                </c:pt>
                <c:pt idx="30">
                  <c:v>35.252443999999997</c:v>
                </c:pt>
                <c:pt idx="31">
                  <c:v>23.804043</c:v>
                </c:pt>
                <c:pt idx="32">
                  <c:v>52.076897000000002</c:v>
                </c:pt>
                <c:pt idx="33">
                  <c:v>53.371006999999999</c:v>
                </c:pt>
                <c:pt idx="34">
                  <c:v>45.811715999999997</c:v>
                </c:pt>
                <c:pt idx="35">
                  <c:v>21.871292</c:v>
                </c:pt>
                <c:pt idx="36">
                  <c:v>31.072216999999998</c:v>
                </c:pt>
                <c:pt idx="37">
                  <c:v>28.742414</c:v>
                </c:pt>
                <c:pt idx="38">
                  <c:v>36.523682999999998</c:v>
                </c:pt>
                <c:pt idx="39">
                  <c:v>36.471511999999997</c:v>
                </c:pt>
                <c:pt idx="40">
                  <c:v>39.241114000000003</c:v>
                </c:pt>
                <c:pt idx="41">
                  <c:v>45.328074000000001</c:v>
                </c:pt>
                <c:pt idx="42">
                  <c:v>26.734514999999998</c:v>
                </c:pt>
                <c:pt idx="43">
                  <c:v>54.850917000000003</c:v>
                </c:pt>
                <c:pt idx="44">
                  <c:v>37.136862999999998</c:v>
                </c:pt>
                <c:pt idx="45">
                  <c:v>34.139764999999997</c:v>
                </c:pt>
                <c:pt idx="46">
                  <c:v>30.313351000000001</c:v>
                </c:pt>
                <c:pt idx="47">
                  <c:v>40.105964999999998</c:v>
                </c:pt>
                <c:pt idx="48">
                  <c:v>29.924285000000001</c:v>
                </c:pt>
                <c:pt idx="49">
                  <c:v>40.692320000000002</c:v>
                </c:pt>
                <c:pt idx="50">
                  <c:v>59.642837</c:v>
                </c:pt>
                <c:pt idx="51">
                  <c:v>30.450842999999999</c:v>
                </c:pt>
                <c:pt idx="52">
                  <c:v>37.840594000000003</c:v>
                </c:pt>
                <c:pt idx="53">
                  <c:v>41.503540000000001</c:v>
                </c:pt>
                <c:pt idx="54">
                  <c:v>60.756112000000002</c:v>
                </c:pt>
                <c:pt idx="55">
                  <c:v>63.005645000000001</c:v>
                </c:pt>
                <c:pt idx="56">
                  <c:v>49.511873999999999</c:v>
                </c:pt>
                <c:pt idx="57">
                  <c:v>50.828392000000001</c:v>
                </c:pt>
                <c:pt idx="58">
                  <c:v>39.259197</c:v>
                </c:pt>
                <c:pt idx="59">
                  <c:v>39.703400000000002</c:v>
                </c:pt>
                <c:pt idx="60">
                  <c:v>55.333142000000002</c:v>
                </c:pt>
                <c:pt idx="61">
                  <c:v>41.998933000000001</c:v>
                </c:pt>
                <c:pt idx="62">
                  <c:v>40.560158999999999</c:v>
                </c:pt>
                <c:pt idx="63">
                  <c:v>68.235884999999996</c:v>
                </c:pt>
                <c:pt idx="64">
                  <c:v>74.472949</c:v>
                </c:pt>
                <c:pt idx="65">
                  <c:v>72.801787000000004</c:v>
                </c:pt>
                <c:pt idx="66">
                  <c:v>31.230053999999999</c:v>
                </c:pt>
                <c:pt idx="67">
                  <c:v>53.131323999999999</c:v>
                </c:pt>
                <c:pt idx="68">
                  <c:v>59.363993000000001</c:v>
                </c:pt>
                <c:pt idx="69">
                  <c:v>38.839745999999998</c:v>
                </c:pt>
                <c:pt idx="70">
                  <c:v>28.592784999999999</c:v>
                </c:pt>
                <c:pt idx="71">
                  <c:v>46.658844000000002</c:v>
                </c:pt>
                <c:pt idx="72">
                  <c:v>39.106174000000003</c:v>
                </c:pt>
                <c:pt idx="73">
                  <c:v>27.753301</c:v>
                </c:pt>
                <c:pt idx="74">
                  <c:v>49.787444999999998</c:v>
                </c:pt>
                <c:pt idx="75">
                  <c:v>51.592193000000002</c:v>
                </c:pt>
                <c:pt idx="76">
                  <c:v>36.187559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5-4182-BACB-DB587E90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27"/>
        <c:axId val="12931967"/>
      </c:scatterChart>
      <c:valAx>
        <c:axId val="12930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Sugars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1967"/>
        <c:crosses val="autoZero"/>
        <c:crossBetween val="midCat"/>
      </c:valAx>
      <c:valAx>
        <c:axId val="129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14</xdr:row>
      <xdr:rowOff>0</xdr:rowOff>
    </xdr:from>
    <xdr:to>
      <xdr:col>12</xdr:col>
      <xdr:colOff>19050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1DFF4-0293-AAB1-17FE-656522CA7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13</xdr:row>
      <xdr:rowOff>180975</xdr:rowOff>
    </xdr:from>
    <xdr:to>
      <xdr:col>18</xdr:col>
      <xdr:colOff>66675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C5E5BE-0708-4A14-9E75-D5EB8D03F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0</xdr:colOff>
      <xdr:row>24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E84966-EA87-E95A-08E6-0E910E926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66675</xdr:rowOff>
    </xdr:from>
    <xdr:to>
      <xdr:col>6</xdr:col>
      <xdr:colOff>0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64F13-B5E1-E315-E442-8BB23D5AB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180975</xdr:colOff>
      <xdr:row>24</xdr:row>
      <xdr:rowOff>85725</xdr:rowOff>
    </xdr:from>
    <xdr:to>
      <xdr:col>11</xdr:col>
      <xdr:colOff>561975</xdr:colOff>
      <xdr:row>34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4674B9-4B9C-0DCB-05FF-7C4C01BE9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247650</xdr:colOff>
      <xdr:row>24</xdr:row>
      <xdr:rowOff>66675</xdr:rowOff>
    </xdr:from>
    <xdr:to>
      <xdr:col>17</xdr:col>
      <xdr:colOff>514350</xdr:colOff>
      <xdr:row>34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6EC751-EC86-AEA9-B340-C2DDBD658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60</xdr:row>
      <xdr:rowOff>42862</xdr:rowOff>
    </xdr:from>
    <xdr:to>
      <xdr:col>6</xdr:col>
      <xdr:colOff>114300</xdr:colOff>
      <xdr:row>74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85A96-24A6-191E-F786-DC72EB627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50</xdr:row>
      <xdr:rowOff>178857</xdr:rowOff>
    </xdr:from>
    <xdr:to>
      <xdr:col>6</xdr:col>
      <xdr:colOff>42333</xdr:colOff>
      <xdr:row>65</xdr:row>
      <xdr:rowOff>64557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01FF6-66C1-4C8F-CD81-7C857CB01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166687</xdr:rowOff>
    </xdr:from>
    <xdr:to>
      <xdr:col>8</xdr:col>
      <xdr:colOff>47625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444D8-35CE-CD4F-A900-94D6000F1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0</xdr:row>
      <xdr:rowOff>166687</xdr:rowOff>
    </xdr:from>
    <xdr:to>
      <xdr:col>15</xdr:col>
      <xdr:colOff>504825</xdr:colOff>
      <xdr:row>15</xdr:row>
      <xdr:rowOff>52387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CAB615B2-AF7F-115D-EF4C-40B72D2A7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6349</xdr:colOff>
      <xdr:row>2</xdr:row>
      <xdr:rowOff>185992</xdr:rowOff>
    </xdr:from>
    <xdr:to>
      <xdr:col>10</xdr:col>
      <xdr:colOff>598714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7111F-C34D-2E7E-7EAF-234E14417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3</xdr:row>
      <xdr:rowOff>0</xdr:rowOff>
    </xdr:from>
    <xdr:to>
      <xdr:col>21</xdr:col>
      <xdr:colOff>600075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9CAA5-4EB8-4D20-AF38-26055982E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-1</xdr:colOff>
      <xdr:row>3</xdr:row>
      <xdr:rowOff>14286</xdr:rowOff>
    </xdr:from>
    <xdr:to>
      <xdr:col>14</xdr:col>
      <xdr:colOff>598714</xdr:colOff>
      <xdr:row>17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CF06B0B-D57F-5370-207B-0CE2EE56D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13266</xdr:colOff>
      <xdr:row>29</xdr:row>
      <xdr:rowOff>3403</xdr:rowOff>
    </xdr:from>
    <xdr:to>
      <xdr:col>22</xdr:col>
      <xdr:colOff>-1</xdr:colOff>
      <xdr:row>42</xdr:row>
      <xdr:rowOff>11906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7408D4F2-8BE6-12CE-FA10-5DC4F9D67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6349</xdr:colOff>
      <xdr:row>17</xdr:row>
      <xdr:rowOff>8844</xdr:rowOff>
    </xdr:from>
    <xdr:to>
      <xdr:col>10</xdr:col>
      <xdr:colOff>15875</xdr:colOff>
      <xdr:row>29</xdr:row>
      <xdr:rowOff>11906</xdr:rowOff>
    </xdr:to>
    <xdr:graphicFrame macro="">
      <xdr:nvGraphicFramePr>
        <xdr:cNvPr id="12" name="Chart 6">
          <a:extLst>
            <a:ext uri="{FF2B5EF4-FFF2-40B4-BE49-F238E27FC236}">
              <a16:creationId xmlns:a16="http://schemas.microsoft.com/office/drawing/2014/main" id="{8F540F8B-2D92-2560-4047-98E2F74AA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15875</xdr:colOff>
      <xdr:row>17</xdr:row>
      <xdr:rowOff>13607</xdr:rowOff>
    </xdr:from>
    <xdr:to>
      <xdr:col>22</xdr:col>
      <xdr:colOff>0</xdr:colOff>
      <xdr:row>29</xdr:row>
      <xdr:rowOff>13607</xdr:rowOff>
    </xdr:to>
    <xdr:graphicFrame macro="">
      <xdr:nvGraphicFramePr>
        <xdr:cNvPr id="13" name="Chart 4">
          <a:extLst>
            <a:ext uri="{FF2B5EF4-FFF2-40B4-BE49-F238E27FC236}">
              <a16:creationId xmlns:a16="http://schemas.microsoft.com/office/drawing/2014/main" id="{A8B5EF40-E52A-2464-76AB-0FF914BA2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3403</xdr:colOff>
      <xdr:row>29</xdr:row>
      <xdr:rowOff>29597</xdr:rowOff>
    </xdr:from>
    <xdr:to>
      <xdr:col>16</xdr:col>
      <xdr:colOff>11906</xdr:colOff>
      <xdr:row>42</xdr:row>
      <xdr:rowOff>11906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B1230E80-AFAB-D35D-760B-2F9699BDF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5783</xdr:colOff>
      <xdr:row>29</xdr:row>
      <xdr:rowOff>11907</xdr:rowOff>
    </xdr:from>
    <xdr:to>
      <xdr:col>10</xdr:col>
      <xdr:colOff>-1</xdr:colOff>
      <xdr:row>42</xdr:row>
      <xdr:rowOff>11907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3A09B116-3F4A-140B-F00E-F86AA4373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15875</xdr:colOff>
      <xdr:row>17</xdr:row>
      <xdr:rowOff>9071</xdr:rowOff>
    </xdr:from>
    <xdr:to>
      <xdr:col>16</xdr:col>
      <xdr:colOff>15874</xdr:colOff>
      <xdr:row>29</xdr:row>
      <xdr:rowOff>13607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8D0C98-0296-4B2D-BDA9-C153FEAAD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mah Abdulmojeed" refreshedDate="45743.959709259259" createdVersion="8" refreshedVersion="8" minRefreshableVersion="3" recordCount="77" xr:uid="{D861108F-4EB6-45CB-91FB-BBD1533DC553}">
  <cacheSource type="worksheet">
    <worksheetSource ref="A1:Q78" sheet="sprint"/>
  </cacheSource>
  <cacheFields count="17">
    <cacheField name="name" numFmtId="0">
      <sharedItems/>
    </cacheField>
    <cacheField name="mfr" numFmtId="0">
      <sharedItems count="7">
        <s v="N"/>
        <s v="Q"/>
        <s v="K"/>
        <s v="R"/>
        <s v="G"/>
        <s v="P"/>
        <s v="A"/>
      </sharedItems>
    </cacheField>
    <cacheField name="type" numFmtId="0">
      <sharedItems/>
    </cacheField>
    <cacheField name="calories" numFmtId="0">
      <sharedItems containsSemiMixedTypes="0" containsString="0" containsNumber="1" containsInteger="1" minValue="50" maxValue="160"/>
    </cacheField>
    <cacheField name="protein" numFmtId="0">
      <sharedItems containsSemiMixedTypes="0" containsString="0" containsNumber="1" containsInteger="1" minValue="1" maxValue="6"/>
    </cacheField>
    <cacheField name="fat" numFmtId="0">
      <sharedItems containsSemiMixedTypes="0" containsString="0" containsNumber="1" containsInteger="1" minValue="0" maxValue="5"/>
    </cacheField>
    <cacheField name="sodium" numFmtId="0">
      <sharedItems containsSemiMixedTypes="0" containsString="0" containsNumber="1" containsInteger="1" minValue="0" maxValue="320"/>
    </cacheField>
    <cacheField name="fiber" numFmtId="0">
      <sharedItems containsSemiMixedTypes="0" containsString="0" containsNumber="1" minValue="0" maxValue="14"/>
    </cacheField>
    <cacheField name="carbo" numFmtId="0">
      <sharedItems containsSemiMixedTypes="0" containsString="0" containsNumber="1" minValue="-1" maxValue="23"/>
    </cacheField>
    <cacheField name="sugars" numFmtId="0">
      <sharedItems containsSemiMixedTypes="0" containsString="0" containsNumber="1" containsInteger="1" minValue="-1" maxValue="15"/>
    </cacheField>
    <cacheField name="potass" numFmtId="0">
      <sharedItems containsSemiMixedTypes="0" containsString="0" containsNumber="1" containsInteger="1" minValue="-1" maxValue="330"/>
    </cacheField>
    <cacheField name="vitamins" numFmtId="0">
      <sharedItems containsSemiMixedTypes="0" containsString="0" containsNumber="1" containsInteger="1" minValue="0" maxValue="100"/>
    </cacheField>
    <cacheField name="shelf" numFmtId="0">
      <sharedItems containsSemiMixedTypes="0" containsString="0" containsNumber="1" containsInteger="1" minValue="1" maxValue="3"/>
    </cacheField>
    <cacheField name="weight" numFmtId="0">
      <sharedItems containsSemiMixedTypes="0" containsString="0" containsNumber="1" minValue="0.5" maxValue="1.5"/>
    </cacheField>
    <cacheField name="cups" numFmtId="0">
      <sharedItems containsSemiMixedTypes="0" containsString="0" containsNumber="1" minValue="0.25" maxValue="1.5"/>
    </cacheField>
    <cacheField name="rating" numFmtId="0">
      <sharedItems containsSemiMixedTypes="0" containsString="0" containsNumber="1" minValue="18.042850999999999" maxValue="93.704911999999993"/>
    </cacheField>
    <cacheField name="manufacturer" numFmtId="0">
      <sharedItems count="7">
        <s v="Nabisco"/>
        <s v="Quaker Oats"/>
        <s v="Kelloggs"/>
        <s v="Ralston Purina"/>
        <s v="General Mills"/>
        <s v="Post"/>
        <s v="American HF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mah Abdulmojeed" refreshedDate="45750.88296145833" createdVersion="8" refreshedVersion="8" minRefreshableVersion="3" recordCount="77" xr:uid="{26A70454-AB2E-4356-B0D3-528F838A6D8C}">
  <cacheSource type="worksheet">
    <worksheetSource name="cereals"/>
  </cacheSource>
  <cacheFields count="18">
    <cacheField name="name" numFmtId="0">
      <sharedItems/>
    </cacheField>
    <cacheField name="mfr" numFmtId="0">
      <sharedItems/>
    </cacheField>
    <cacheField name="type" numFmtId="0">
      <sharedItems count="2">
        <s v="C"/>
        <s v="H"/>
      </sharedItems>
    </cacheField>
    <cacheField name="calories" numFmtId="0">
      <sharedItems containsSemiMixedTypes="0" containsString="0" containsNumber="1" containsInteger="1" minValue="50" maxValue="160"/>
    </cacheField>
    <cacheField name="protein" numFmtId="0">
      <sharedItems containsSemiMixedTypes="0" containsString="0" containsNumber="1" containsInteger="1" minValue="1" maxValue="6"/>
    </cacheField>
    <cacheField name="fat" numFmtId="0">
      <sharedItems containsSemiMixedTypes="0" containsString="0" containsNumber="1" containsInteger="1" minValue="0" maxValue="5"/>
    </cacheField>
    <cacheField name="sodium" numFmtId="0">
      <sharedItems containsSemiMixedTypes="0" containsString="0" containsNumber="1" containsInteger="1" minValue="0" maxValue="320"/>
    </cacheField>
    <cacheField name="fiber" numFmtId="0">
      <sharedItems containsSemiMixedTypes="0" containsString="0" containsNumber="1" minValue="0" maxValue="14"/>
    </cacheField>
    <cacheField name="carbo" numFmtId="0">
      <sharedItems containsSemiMixedTypes="0" containsString="0" containsNumber="1" minValue="-1" maxValue="23"/>
    </cacheField>
    <cacheField name="sugars" numFmtId="0">
      <sharedItems containsSemiMixedTypes="0" containsString="0" containsNumber="1" containsInteger="1" minValue="-1" maxValue="15"/>
    </cacheField>
    <cacheField name="potass" numFmtId="0">
      <sharedItems containsSemiMixedTypes="0" containsString="0" containsNumber="1" containsInteger="1" minValue="-1" maxValue="330"/>
    </cacheField>
    <cacheField name="vitamins" numFmtId="0">
      <sharedItems containsSemiMixedTypes="0" containsString="0" containsNumber="1" containsInteger="1" minValue="0" maxValue="100"/>
    </cacheField>
    <cacheField name="shelf" numFmtId="0">
      <sharedItems containsSemiMixedTypes="0" containsString="0" containsNumber="1" containsInteger="1" minValue="1" maxValue="3" count="3">
        <n v="3"/>
        <n v="1"/>
        <n v="2"/>
      </sharedItems>
    </cacheField>
    <cacheField name="weight" numFmtId="0">
      <sharedItems containsSemiMixedTypes="0" containsString="0" containsNumber="1" minValue="0.5" maxValue="1.5"/>
    </cacheField>
    <cacheField name="cups" numFmtId="0">
      <sharedItems containsSemiMixedTypes="0" containsString="0" containsNumber="1" minValue="0.25" maxValue="1.5" count="12">
        <n v="0.5"/>
        <n v="1"/>
        <n v="0.67"/>
        <n v="0.33"/>
        <n v="0.8"/>
        <n v="1.25"/>
        <n v="0.25"/>
        <n v="0.88"/>
        <n v="0.75"/>
        <n v="1.1299999999999999"/>
        <n v="1.5"/>
        <n v="1.33"/>
      </sharedItems>
    </cacheField>
    <cacheField name="rating" numFmtId="0">
      <sharedItems containsSemiMixedTypes="0" containsString="0" containsNumber="1" minValue="18.042850999999999" maxValue="93.704911999999993" count="77">
        <n v="93.704911999999993"/>
        <n v="63.005645000000001"/>
        <n v="50.828392000000001"/>
        <n v="60.756112000000002"/>
        <n v="74.472949"/>
        <n v="68.235884999999996"/>
        <n v="72.801787000000004"/>
        <n v="68.402973000000003"/>
        <n v="64.533816000000002"/>
        <n v="54.850917000000003"/>
        <n v="59.425505000000001"/>
        <n v="59.363993000000001"/>
        <n v="59.642837"/>
        <n v="55.333142000000002"/>
        <n v="58.345140999999998"/>
        <n v="50.764999000000003"/>
        <n v="53.131323999999999"/>
        <n v="45.811715999999997"/>
        <n v="46.658844000000002"/>
        <n v="51.592193000000002"/>
        <n v="53.313813000000003"/>
        <n v="53.371006999999999"/>
        <n v="52.076897000000002"/>
        <n v="49.511873999999999"/>
        <n v="49.787444999999998"/>
        <n v="45.328074000000001"/>
        <n v="49.120252999999998"/>
        <n v="33.983679000000002"/>
        <n v="40.448771999999998"/>
        <n v="45.863323999999999"/>
        <n v="38.839745999999998"/>
        <n v="46.895643999999997"/>
        <n v="39.703400000000002"/>
        <n v="44.330855999999997"/>
        <n v="40.400207999999999"/>
        <n v="41.503540000000001"/>
        <n v="41.998933000000001"/>
        <n v="39.106174000000003"/>
        <n v="40.105964999999998"/>
        <n v="39.241114000000003"/>
        <n v="36.523682999999998"/>
        <n v="41.445019000000002"/>
        <n v="40.560158999999999"/>
        <n v="36.176195999999997"/>
        <n v="40.917046999999997"/>
        <n v="34.384842999999996"/>
        <n v="36.187559"/>
        <n v="40.692320000000002"/>
        <n v="37.038561999999999"/>
        <n v="29.509540999999999"/>
        <n v="37.136862999999998"/>
        <n v="31.072216999999998"/>
        <n v="35.782791000000003"/>
        <n v="36.471511999999997"/>
        <n v="35.252443999999997"/>
        <n v="30.450842999999999"/>
        <n v="29.924285000000001"/>
        <n v="39.259197"/>
        <n v="32.207582000000002"/>
        <n v="34.139764999999997"/>
        <n v="41.015492000000002"/>
        <n v="31.230053999999999"/>
        <n v="28.025765"/>
        <n v="37.840594000000003"/>
        <n v="19.823573"/>
        <n v="27.753301"/>
        <n v="26.734514999999998"/>
        <n v="28.742414"/>
        <n v="33.174093999999997"/>
        <n v="31.435973000000001"/>
        <n v="23.804043"/>
        <n v="21.871292"/>
        <n v="22.736446000000001"/>
        <n v="22.396512999999999"/>
        <n v="28.592784999999999"/>
        <n v="18.042850999999999"/>
        <n v="30.313351000000001"/>
      </sharedItems>
    </cacheField>
    <cacheField name="manufacturer" numFmtId="0">
      <sharedItems count="7">
        <s v="Kelloggs"/>
        <s v="Quaker Oats"/>
        <s v="Nabisco"/>
        <s v="American HFP"/>
        <s v="General Mills"/>
        <s v="Post"/>
        <s v="Ralston Purina"/>
      </sharedItems>
    </cacheField>
    <cacheField name="health score" numFmtId="165">
      <sharedItems containsSemiMixedTypes="0" containsString="0" containsNumber="1" minValue="-1.8960849054481568" maxValue="0.998512659617509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100% Bran"/>
    <x v="0"/>
    <s v="C"/>
    <n v="70"/>
    <n v="4"/>
    <n v="1"/>
    <n v="130"/>
    <n v="10"/>
    <n v="5"/>
    <n v="6"/>
    <n v="280"/>
    <n v="25"/>
    <n v="3"/>
    <n v="1"/>
    <n v="0.33"/>
    <n v="68.402973000000003"/>
    <x v="0"/>
  </r>
  <r>
    <s v="100% Natural Bran"/>
    <x v="1"/>
    <s v="C"/>
    <n v="120"/>
    <n v="3"/>
    <n v="5"/>
    <n v="15"/>
    <n v="2"/>
    <n v="8"/>
    <n v="8"/>
    <n v="135"/>
    <n v="0"/>
    <n v="3"/>
    <n v="1"/>
    <n v="1"/>
    <n v="33.983679000000002"/>
    <x v="1"/>
  </r>
  <r>
    <s v="All-Bran"/>
    <x v="2"/>
    <s v="C"/>
    <n v="70"/>
    <n v="4"/>
    <n v="1"/>
    <n v="260"/>
    <n v="9"/>
    <n v="7"/>
    <n v="5"/>
    <n v="320"/>
    <n v="25"/>
    <n v="3"/>
    <n v="1"/>
    <n v="0.33"/>
    <n v="59.425505000000001"/>
    <x v="2"/>
  </r>
  <r>
    <s v="All-Bran with Extra Fiber"/>
    <x v="2"/>
    <s v="C"/>
    <n v="50"/>
    <n v="4"/>
    <n v="0"/>
    <n v="140"/>
    <n v="14"/>
    <n v="8"/>
    <n v="0"/>
    <n v="330"/>
    <n v="25"/>
    <n v="3"/>
    <n v="1"/>
    <n v="0.5"/>
    <n v="93.704911999999993"/>
    <x v="2"/>
  </r>
  <r>
    <s v="Almond Delight"/>
    <x v="3"/>
    <s v="C"/>
    <n v="110"/>
    <n v="2"/>
    <n v="2"/>
    <n v="200"/>
    <n v="1"/>
    <n v="14"/>
    <n v="8"/>
    <n v="-1"/>
    <n v="25"/>
    <n v="3"/>
    <n v="1"/>
    <n v="0.75"/>
    <n v="34.384842999999996"/>
    <x v="3"/>
  </r>
  <r>
    <s v="Apple Cinnamon Cheerios"/>
    <x v="4"/>
    <s v="C"/>
    <n v="110"/>
    <n v="2"/>
    <n v="2"/>
    <n v="180"/>
    <n v="1.5"/>
    <n v="10.5"/>
    <n v="10"/>
    <n v="70"/>
    <n v="25"/>
    <n v="1"/>
    <n v="1"/>
    <n v="0.75"/>
    <n v="29.509540999999999"/>
    <x v="4"/>
  </r>
  <r>
    <s v="Apple Jacks"/>
    <x v="2"/>
    <s v="C"/>
    <n v="110"/>
    <n v="2"/>
    <n v="0"/>
    <n v="125"/>
    <n v="1"/>
    <n v="11"/>
    <n v="14"/>
    <n v="30"/>
    <n v="25"/>
    <n v="2"/>
    <n v="1"/>
    <n v="1"/>
    <n v="33.174093999999997"/>
    <x v="2"/>
  </r>
  <r>
    <s v="Basic 4"/>
    <x v="4"/>
    <s v="C"/>
    <n v="130"/>
    <n v="3"/>
    <n v="2"/>
    <n v="210"/>
    <n v="2"/>
    <n v="18"/>
    <n v="8"/>
    <n v="100"/>
    <n v="25"/>
    <n v="3"/>
    <n v="1.33"/>
    <n v="0.75"/>
    <n v="37.038561999999999"/>
    <x v="4"/>
  </r>
  <r>
    <s v="Bran Chex"/>
    <x v="3"/>
    <s v="C"/>
    <n v="90"/>
    <n v="2"/>
    <n v="1"/>
    <n v="200"/>
    <n v="4"/>
    <n v="15"/>
    <n v="6"/>
    <n v="125"/>
    <n v="25"/>
    <n v="1"/>
    <n v="1"/>
    <n v="0.67"/>
    <n v="49.120252999999998"/>
    <x v="3"/>
  </r>
  <r>
    <s v="Bran Flakes"/>
    <x v="5"/>
    <s v="C"/>
    <n v="90"/>
    <n v="3"/>
    <n v="0"/>
    <n v="210"/>
    <n v="5"/>
    <n v="13"/>
    <n v="5"/>
    <n v="190"/>
    <n v="25"/>
    <n v="3"/>
    <n v="1"/>
    <n v="0.67"/>
    <n v="53.313813000000003"/>
    <x v="5"/>
  </r>
  <r>
    <s v="Cap'n'Crunch"/>
    <x v="1"/>
    <s v="C"/>
    <n v="120"/>
    <n v="1"/>
    <n v="2"/>
    <n v="220"/>
    <n v="0"/>
    <n v="12"/>
    <n v="12"/>
    <n v="35"/>
    <n v="25"/>
    <n v="2"/>
    <n v="1"/>
    <n v="0.75"/>
    <n v="18.042850999999999"/>
    <x v="1"/>
  </r>
  <r>
    <s v="Cheerios"/>
    <x v="4"/>
    <s v="C"/>
    <n v="110"/>
    <n v="6"/>
    <n v="2"/>
    <n v="290"/>
    <n v="2"/>
    <n v="17"/>
    <n v="1"/>
    <n v="105"/>
    <n v="25"/>
    <n v="1"/>
    <n v="1"/>
    <n v="1.25"/>
    <n v="50.764999000000003"/>
    <x v="4"/>
  </r>
  <r>
    <s v="Cinnamon Toast Crunch"/>
    <x v="4"/>
    <s v="C"/>
    <n v="120"/>
    <n v="1"/>
    <n v="3"/>
    <n v="210"/>
    <n v="0"/>
    <n v="13"/>
    <n v="9"/>
    <n v="45"/>
    <n v="25"/>
    <n v="2"/>
    <n v="1"/>
    <n v="0.75"/>
    <n v="19.823573"/>
    <x v="4"/>
  </r>
  <r>
    <s v="Clusters"/>
    <x v="4"/>
    <s v="C"/>
    <n v="110"/>
    <n v="3"/>
    <n v="2"/>
    <n v="140"/>
    <n v="2"/>
    <n v="13"/>
    <n v="7"/>
    <n v="105"/>
    <n v="25"/>
    <n v="3"/>
    <n v="1"/>
    <n v="0.5"/>
    <n v="40.400207999999999"/>
    <x v="4"/>
  </r>
  <r>
    <s v="Cocoa Puffs"/>
    <x v="4"/>
    <s v="C"/>
    <n v="110"/>
    <n v="1"/>
    <n v="1"/>
    <n v="180"/>
    <n v="0"/>
    <n v="12"/>
    <n v="13"/>
    <n v="55"/>
    <n v="25"/>
    <n v="2"/>
    <n v="1"/>
    <n v="1"/>
    <n v="22.736446000000001"/>
    <x v="4"/>
  </r>
  <r>
    <s v="Corn Chex"/>
    <x v="3"/>
    <s v="C"/>
    <n v="110"/>
    <n v="2"/>
    <n v="0"/>
    <n v="280"/>
    <n v="0"/>
    <n v="22"/>
    <n v="3"/>
    <n v="25"/>
    <n v="25"/>
    <n v="1"/>
    <n v="1"/>
    <n v="1"/>
    <n v="41.445019000000002"/>
    <x v="3"/>
  </r>
  <r>
    <s v="Corn Flakes"/>
    <x v="2"/>
    <s v="C"/>
    <n v="100"/>
    <n v="2"/>
    <n v="0"/>
    <n v="290"/>
    <n v="1"/>
    <n v="21"/>
    <n v="2"/>
    <n v="35"/>
    <n v="25"/>
    <n v="1"/>
    <n v="1"/>
    <n v="1"/>
    <n v="45.863323999999999"/>
    <x v="2"/>
  </r>
  <r>
    <s v="Corn Pops"/>
    <x v="2"/>
    <s v="C"/>
    <n v="110"/>
    <n v="1"/>
    <n v="0"/>
    <n v="90"/>
    <n v="1"/>
    <n v="13"/>
    <n v="12"/>
    <n v="20"/>
    <n v="25"/>
    <n v="2"/>
    <n v="1"/>
    <n v="1"/>
    <n v="35.782791000000003"/>
    <x v="2"/>
  </r>
  <r>
    <s v="Count Chocula"/>
    <x v="4"/>
    <s v="C"/>
    <n v="110"/>
    <n v="1"/>
    <n v="1"/>
    <n v="180"/>
    <n v="0"/>
    <n v="12"/>
    <n v="13"/>
    <n v="65"/>
    <n v="25"/>
    <n v="2"/>
    <n v="1"/>
    <n v="1"/>
    <n v="22.396512999999999"/>
    <x v="4"/>
  </r>
  <r>
    <s v="Cracklin' Oat Bran"/>
    <x v="2"/>
    <s v="C"/>
    <n v="110"/>
    <n v="3"/>
    <n v="3"/>
    <n v="140"/>
    <n v="4"/>
    <n v="10"/>
    <n v="7"/>
    <n v="160"/>
    <n v="25"/>
    <n v="3"/>
    <n v="1"/>
    <n v="0.5"/>
    <n v="40.448771999999998"/>
    <x v="2"/>
  </r>
  <r>
    <s v="Cream of Wheat (Quick)"/>
    <x v="0"/>
    <s v="H"/>
    <n v="100"/>
    <n v="3"/>
    <n v="0"/>
    <n v="80"/>
    <n v="1"/>
    <n v="21"/>
    <n v="0"/>
    <n v="-1"/>
    <n v="0"/>
    <n v="2"/>
    <n v="1"/>
    <n v="1"/>
    <n v="64.533816000000002"/>
    <x v="0"/>
  </r>
  <r>
    <s v="Crispix"/>
    <x v="2"/>
    <s v="C"/>
    <n v="110"/>
    <n v="2"/>
    <n v="0"/>
    <n v="220"/>
    <n v="1"/>
    <n v="21"/>
    <n v="3"/>
    <n v="30"/>
    <n v="25"/>
    <n v="3"/>
    <n v="1"/>
    <n v="1"/>
    <n v="46.895643999999997"/>
    <x v="2"/>
  </r>
  <r>
    <s v="Crispy Wheat &amp; Raisins"/>
    <x v="4"/>
    <s v="C"/>
    <n v="100"/>
    <n v="2"/>
    <n v="1"/>
    <n v="140"/>
    <n v="2"/>
    <n v="11"/>
    <n v="10"/>
    <n v="120"/>
    <n v="25"/>
    <n v="3"/>
    <n v="1"/>
    <n v="0.75"/>
    <n v="36.176195999999997"/>
    <x v="4"/>
  </r>
  <r>
    <s v="Double Chex"/>
    <x v="3"/>
    <s v="C"/>
    <n v="100"/>
    <n v="2"/>
    <n v="0"/>
    <n v="190"/>
    <n v="1"/>
    <n v="18"/>
    <n v="5"/>
    <n v="80"/>
    <n v="25"/>
    <n v="3"/>
    <n v="1"/>
    <n v="0.75"/>
    <n v="44.330855999999997"/>
    <x v="3"/>
  </r>
  <r>
    <s v="Froot Loops"/>
    <x v="2"/>
    <s v="C"/>
    <n v="110"/>
    <n v="2"/>
    <n v="1"/>
    <n v="125"/>
    <n v="1"/>
    <n v="11"/>
    <n v="13"/>
    <n v="30"/>
    <n v="25"/>
    <n v="2"/>
    <n v="1"/>
    <n v="1"/>
    <n v="32.207582000000002"/>
    <x v="2"/>
  </r>
  <r>
    <s v="Frosted Flakes"/>
    <x v="2"/>
    <s v="C"/>
    <n v="110"/>
    <n v="1"/>
    <n v="0"/>
    <n v="200"/>
    <n v="1"/>
    <n v="14"/>
    <n v="11"/>
    <n v="25"/>
    <n v="25"/>
    <n v="1"/>
    <n v="1"/>
    <n v="0.75"/>
    <n v="31.435973000000001"/>
    <x v="2"/>
  </r>
  <r>
    <s v="Frosted Mini-Wheats"/>
    <x v="2"/>
    <s v="C"/>
    <n v="100"/>
    <n v="3"/>
    <n v="0"/>
    <n v="0"/>
    <n v="3"/>
    <n v="14"/>
    <n v="7"/>
    <n v="100"/>
    <n v="25"/>
    <n v="2"/>
    <n v="1"/>
    <n v="0.8"/>
    <n v="58.345140999999998"/>
    <x v="2"/>
  </r>
  <r>
    <s v="Fruit &amp; Fibre Dates; Walnuts; and Oats"/>
    <x v="5"/>
    <s v="C"/>
    <n v="120"/>
    <n v="3"/>
    <n v="2"/>
    <n v="160"/>
    <n v="5"/>
    <n v="12"/>
    <n v="10"/>
    <n v="200"/>
    <n v="25"/>
    <n v="3"/>
    <n v="1.25"/>
    <n v="0.67"/>
    <n v="40.917046999999997"/>
    <x v="5"/>
  </r>
  <r>
    <s v="Fruitful Bran"/>
    <x v="2"/>
    <s v="C"/>
    <n v="120"/>
    <n v="3"/>
    <n v="0"/>
    <n v="240"/>
    <n v="5"/>
    <n v="14"/>
    <n v="12"/>
    <n v="190"/>
    <n v="25"/>
    <n v="3"/>
    <n v="1.33"/>
    <n v="0.67"/>
    <n v="41.015492000000002"/>
    <x v="2"/>
  </r>
  <r>
    <s v="Fruity Pebbles"/>
    <x v="5"/>
    <s v="C"/>
    <n v="110"/>
    <n v="1"/>
    <n v="1"/>
    <n v="135"/>
    <n v="0"/>
    <n v="13"/>
    <n v="12"/>
    <n v="25"/>
    <n v="25"/>
    <n v="2"/>
    <n v="1"/>
    <n v="0.75"/>
    <n v="28.025765"/>
    <x v="5"/>
  </r>
  <r>
    <s v="Golden Crisp"/>
    <x v="5"/>
    <s v="C"/>
    <n v="100"/>
    <n v="2"/>
    <n v="0"/>
    <n v="45"/>
    <n v="0"/>
    <n v="11"/>
    <n v="15"/>
    <n v="40"/>
    <n v="25"/>
    <n v="1"/>
    <n v="1"/>
    <n v="0.88"/>
    <n v="35.252443999999997"/>
    <x v="5"/>
  </r>
  <r>
    <s v="Golden Grahams"/>
    <x v="4"/>
    <s v="C"/>
    <n v="110"/>
    <n v="1"/>
    <n v="1"/>
    <n v="280"/>
    <n v="0"/>
    <n v="15"/>
    <n v="9"/>
    <n v="45"/>
    <n v="25"/>
    <n v="2"/>
    <n v="1"/>
    <n v="0.75"/>
    <n v="23.804043"/>
    <x v="4"/>
  </r>
  <r>
    <s v="Grape Nuts Flakes"/>
    <x v="5"/>
    <s v="C"/>
    <n v="100"/>
    <n v="3"/>
    <n v="1"/>
    <n v="140"/>
    <n v="3"/>
    <n v="15"/>
    <n v="5"/>
    <n v="85"/>
    <n v="25"/>
    <n v="3"/>
    <n v="1"/>
    <n v="0.88"/>
    <n v="52.076897000000002"/>
    <x v="5"/>
  </r>
  <r>
    <s v="Grape-Nuts"/>
    <x v="5"/>
    <s v="C"/>
    <n v="110"/>
    <n v="3"/>
    <n v="0"/>
    <n v="170"/>
    <n v="3"/>
    <n v="17"/>
    <n v="3"/>
    <n v="90"/>
    <n v="25"/>
    <n v="3"/>
    <n v="1"/>
    <n v="0.25"/>
    <n v="53.371006999999999"/>
    <x v="5"/>
  </r>
  <r>
    <s v="Great Grains Pecan"/>
    <x v="5"/>
    <s v="C"/>
    <n v="120"/>
    <n v="3"/>
    <n v="3"/>
    <n v="75"/>
    <n v="3"/>
    <n v="13"/>
    <n v="4"/>
    <n v="100"/>
    <n v="25"/>
    <n v="3"/>
    <n v="1"/>
    <n v="0.33"/>
    <n v="45.811715999999997"/>
    <x v="5"/>
  </r>
  <r>
    <s v="Honey Graham Ohs"/>
    <x v="1"/>
    <s v="C"/>
    <n v="120"/>
    <n v="1"/>
    <n v="2"/>
    <n v="220"/>
    <n v="1"/>
    <n v="12"/>
    <n v="11"/>
    <n v="45"/>
    <n v="25"/>
    <n v="2"/>
    <n v="1"/>
    <n v="1"/>
    <n v="21.871292"/>
    <x v="1"/>
  </r>
  <r>
    <s v="Honey Nut Cheerios"/>
    <x v="4"/>
    <s v="C"/>
    <n v="110"/>
    <n v="3"/>
    <n v="1"/>
    <n v="250"/>
    <n v="1.5"/>
    <n v="11.5"/>
    <n v="10"/>
    <n v="90"/>
    <n v="25"/>
    <n v="1"/>
    <n v="1"/>
    <n v="0.75"/>
    <n v="31.072216999999998"/>
    <x v="4"/>
  </r>
  <r>
    <s v="Honey-comb"/>
    <x v="5"/>
    <s v="C"/>
    <n v="110"/>
    <n v="1"/>
    <n v="0"/>
    <n v="180"/>
    <n v="0"/>
    <n v="14"/>
    <n v="11"/>
    <n v="35"/>
    <n v="25"/>
    <n v="1"/>
    <n v="1"/>
    <n v="1.33"/>
    <n v="28.742414"/>
    <x v="5"/>
  </r>
  <r>
    <s v="Just Right Crunchy  Nuggets"/>
    <x v="2"/>
    <s v="C"/>
    <n v="110"/>
    <n v="2"/>
    <n v="1"/>
    <n v="170"/>
    <n v="1"/>
    <n v="17"/>
    <n v="6"/>
    <n v="60"/>
    <n v="100"/>
    <n v="3"/>
    <n v="1"/>
    <n v="1"/>
    <n v="36.523682999999998"/>
    <x v="2"/>
  </r>
  <r>
    <s v="Just Right Fruit &amp; Nut"/>
    <x v="2"/>
    <s v="C"/>
    <n v="140"/>
    <n v="3"/>
    <n v="1"/>
    <n v="170"/>
    <n v="2"/>
    <n v="20"/>
    <n v="9"/>
    <n v="95"/>
    <n v="100"/>
    <n v="3"/>
    <n v="1.3"/>
    <n v="0.75"/>
    <n v="36.471511999999997"/>
    <x v="2"/>
  </r>
  <r>
    <s v="Kix"/>
    <x v="4"/>
    <s v="C"/>
    <n v="110"/>
    <n v="2"/>
    <n v="1"/>
    <n v="260"/>
    <n v="0"/>
    <n v="21"/>
    <n v="3"/>
    <n v="40"/>
    <n v="25"/>
    <n v="2"/>
    <n v="1"/>
    <n v="1.5"/>
    <n v="39.241114000000003"/>
    <x v="4"/>
  </r>
  <r>
    <s v="Life"/>
    <x v="1"/>
    <s v="C"/>
    <n v="100"/>
    <n v="4"/>
    <n v="2"/>
    <n v="150"/>
    <n v="2"/>
    <n v="12"/>
    <n v="6"/>
    <n v="95"/>
    <n v="25"/>
    <n v="2"/>
    <n v="1"/>
    <n v="0.67"/>
    <n v="45.328074000000001"/>
    <x v="1"/>
  </r>
  <r>
    <s v="Lucky Charms"/>
    <x v="4"/>
    <s v="C"/>
    <n v="110"/>
    <n v="2"/>
    <n v="1"/>
    <n v="180"/>
    <n v="0"/>
    <n v="12"/>
    <n v="12"/>
    <n v="55"/>
    <n v="25"/>
    <n v="2"/>
    <n v="1"/>
    <n v="1"/>
    <n v="26.734514999999998"/>
    <x v="4"/>
  </r>
  <r>
    <s v="Maypo"/>
    <x v="6"/>
    <s v="H"/>
    <n v="100"/>
    <n v="4"/>
    <n v="1"/>
    <n v="0"/>
    <n v="0"/>
    <n v="16"/>
    <n v="3"/>
    <n v="95"/>
    <n v="25"/>
    <n v="2"/>
    <n v="1"/>
    <n v="1"/>
    <n v="54.850917000000003"/>
    <x v="6"/>
  </r>
  <r>
    <s v="Muesli Raisins; Dates; &amp; Almonds"/>
    <x v="3"/>
    <s v="C"/>
    <n v="150"/>
    <n v="4"/>
    <n v="3"/>
    <n v="95"/>
    <n v="3"/>
    <n v="16"/>
    <n v="11"/>
    <n v="170"/>
    <n v="25"/>
    <n v="3"/>
    <n v="1"/>
    <n v="1"/>
    <n v="37.136862999999998"/>
    <x v="3"/>
  </r>
  <r>
    <s v="Muesli Raisins; Peaches; &amp; Pecans"/>
    <x v="3"/>
    <s v="C"/>
    <n v="150"/>
    <n v="4"/>
    <n v="3"/>
    <n v="150"/>
    <n v="3"/>
    <n v="16"/>
    <n v="11"/>
    <n v="170"/>
    <n v="25"/>
    <n v="3"/>
    <n v="1"/>
    <n v="1"/>
    <n v="34.139764999999997"/>
    <x v="3"/>
  </r>
  <r>
    <s v="Mueslix Crispy Blend"/>
    <x v="2"/>
    <s v="C"/>
    <n v="160"/>
    <n v="3"/>
    <n v="2"/>
    <n v="150"/>
    <n v="3"/>
    <n v="17"/>
    <n v="13"/>
    <n v="160"/>
    <n v="25"/>
    <n v="3"/>
    <n v="1.5"/>
    <n v="0.67"/>
    <n v="30.313351000000001"/>
    <x v="2"/>
  </r>
  <r>
    <s v="Multi-Grain Cheerios"/>
    <x v="4"/>
    <s v="C"/>
    <n v="100"/>
    <n v="2"/>
    <n v="1"/>
    <n v="220"/>
    <n v="2"/>
    <n v="15"/>
    <n v="6"/>
    <n v="90"/>
    <n v="25"/>
    <n v="1"/>
    <n v="1"/>
    <n v="1"/>
    <n v="40.105964999999998"/>
    <x v="4"/>
  </r>
  <r>
    <s v="Nut&amp;Honey Crunch"/>
    <x v="2"/>
    <s v="C"/>
    <n v="120"/>
    <n v="2"/>
    <n v="1"/>
    <n v="190"/>
    <n v="0"/>
    <n v="15"/>
    <n v="9"/>
    <n v="40"/>
    <n v="25"/>
    <n v="2"/>
    <n v="1"/>
    <n v="0.67"/>
    <n v="29.924285000000001"/>
    <x v="2"/>
  </r>
  <r>
    <s v="Nutri-Grain Almond-Raisin"/>
    <x v="2"/>
    <s v="C"/>
    <n v="140"/>
    <n v="3"/>
    <n v="2"/>
    <n v="220"/>
    <n v="3"/>
    <n v="21"/>
    <n v="7"/>
    <n v="130"/>
    <n v="25"/>
    <n v="3"/>
    <n v="1.33"/>
    <n v="0.67"/>
    <n v="40.692320000000002"/>
    <x v="2"/>
  </r>
  <r>
    <s v="Nutri-grain Wheat"/>
    <x v="2"/>
    <s v="C"/>
    <n v="90"/>
    <n v="3"/>
    <n v="0"/>
    <n v="170"/>
    <n v="3"/>
    <n v="18"/>
    <n v="2"/>
    <n v="90"/>
    <n v="25"/>
    <n v="3"/>
    <n v="1"/>
    <n v="1"/>
    <n v="59.642837"/>
    <x v="2"/>
  </r>
  <r>
    <s v="Oatmeal Raisin Crisp"/>
    <x v="4"/>
    <s v="C"/>
    <n v="130"/>
    <n v="3"/>
    <n v="2"/>
    <n v="170"/>
    <n v="1.5"/>
    <n v="13.5"/>
    <n v="10"/>
    <n v="120"/>
    <n v="25"/>
    <n v="3"/>
    <n v="1.25"/>
    <n v="0.5"/>
    <n v="30.450842999999999"/>
    <x v="4"/>
  </r>
  <r>
    <s v="Post Nat. Raisin Bran"/>
    <x v="5"/>
    <s v="C"/>
    <n v="120"/>
    <n v="3"/>
    <n v="1"/>
    <n v="200"/>
    <n v="6"/>
    <n v="11"/>
    <n v="14"/>
    <n v="260"/>
    <n v="25"/>
    <n v="3"/>
    <n v="1.33"/>
    <n v="0.67"/>
    <n v="37.840594000000003"/>
    <x v="5"/>
  </r>
  <r>
    <s v="Product 19"/>
    <x v="2"/>
    <s v="C"/>
    <n v="100"/>
    <n v="3"/>
    <n v="0"/>
    <n v="320"/>
    <n v="1"/>
    <n v="20"/>
    <n v="3"/>
    <n v="45"/>
    <n v="100"/>
    <n v="3"/>
    <n v="1"/>
    <n v="1"/>
    <n v="41.503540000000001"/>
    <x v="2"/>
  </r>
  <r>
    <s v="Puffed Rice"/>
    <x v="1"/>
    <s v="C"/>
    <n v="50"/>
    <n v="1"/>
    <n v="0"/>
    <n v="0"/>
    <n v="0"/>
    <n v="13"/>
    <n v="0"/>
    <n v="15"/>
    <n v="0"/>
    <n v="3"/>
    <n v="0.5"/>
    <n v="1"/>
    <n v="60.756112000000002"/>
    <x v="1"/>
  </r>
  <r>
    <s v="Puffed Wheat"/>
    <x v="1"/>
    <s v="C"/>
    <n v="50"/>
    <n v="2"/>
    <n v="0"/>
    <n v="0"/>
    <n v="1"/>
    <n v="10"/>
    <n v="0"/>
    <n v="50"/>
    <n v="0"/>
    <n v="3"/>
    <n v="0.5"/>
    <n v="1"/>
    <n v="63.005645000000001"/>
    <x v="1"/>
  </r>
  <r>
    <s v="Quaker Oat Squares"/>
    <x v="1"/>
    <s v="C"/>
    <n v="100"/>
    <n v="4"/>
    <n v="1"/>
    <n v="135"/>
    <n v="2"/>
    <n v="14"/>
    <n v="6"/>
    <n v="110"/>
    <n v="25"/>
    <n v="3"/>
    <n v="1"/>
    <n v="0.5"/>
    <n v="49.511873999999999"/>
    <x v="1"/>
  </r>
  <r>
    <s v="Quaker Oatmeal"/>
    <x v="1"/>
    <s v="H"/>
    <n v="100"/>
    <n v="5"/>
    <n v="2"/>
    <n v="0"/>
    <n v="2.7"/>
    <n v="-1"/>
    <n v="-1"/>
    <n v="110"/>
    <n v="0"/>
    <n v="1"/>
    <n v="1"/>
    <n v="0.67"/>
    <n v="50.828392000000001"/>
    <x v="1"/>
  </r>
  <r>
    <s v="Raisin Bran"/>
    <x v="2"/>
    <s v="C"/>
    <n v="120"/>
    <n v="3"/>
    <n v="1"/>
    <n v="210"/>
    <n v="5"/>
    <n v="14"/>
    <n v="12"/>
    <n v="240"/>
    <n v="25"/>
    <n v="2"/>
    <n v="1.33"/>
    <n v="0.75"/>
    <n v="39.259197"/>
    <x v="2"/>
  </r>
  <r>
    <s v="Raisin Nut Bran"/>
    <x v="4"/>
    <s v="C"/>
    <n v="100"/>
    <n v="3"/>
    <n v="2"/>
    <n v="140"/>
    <n v="2.5"/>
    <n v="10.5"/>
    <n v="8"/>
    <n v="140"/>
    <n v="25"/>
    <n v="3"/>
    <n v="1"/>
    <n v="0.5"/>
    <n v="39.703400000000002"/>
    <x v="4"/>
  </r>
  <r>
    <s v="Raisin Squares"/>
    <x v="2"/>
    <s v="C"/>
    <n v="90"/>
    <n v="2"/>
    <n v="0"/>
    <n v="0"/>
    <n v="2"/>
    <n v="15"/>
    <n v="6"/>
    <n v="110"/>
    <n v="25"/>
    <n v="3"/>
    <n v="1"/>
    <n v="0.5"/>
    <n v="55.333142000000002"/>
    <x v="2"/>
  </r>
  <r>
    <s v="Rice Chex"/>
    <x v="3"/>
    <s v="C"/>
    <n v="110"/>
    <n v="1"/>
    <n v="0"/>
    <n v="240"/>
    <n v="0"/>
    <n v="23"/>
    <n v="2"/>
    <n v="30"/>
    <n v="25"/>
    <n v="1"/>
    <n v="1"/>
    <n v="1.1299999999999999"/>
    <n v="41.998933000000001"/>
    <x v="3"/>
  </r>
  <r>
    <s v="Rice Krispies"/>
    <x v="2"/>
    <s v="C"/>
    <n v="110"/>
    <n v="2"/>
    <n v="0"/>
    <n v="290"/>
    <n v="0"/>
    <n v="22"/>
    <n v="3"/>
    <n v="35"/>
    <n v="25"/>
    <n v="1"/>
    <n v="1"/>
    <n v="1"/>
    <n v="40.560158999999999"/>
    <x v="2"/>
  </r>
  <r>
    <s v="Shredded Wheat"/>
    <x v="0"/>
    <s v="C"/>
    <n v="80"/>
    <n v="2"/>
    <n v="0"/>
    <n v="0"/>
    <n v="3"/>
    <n v="16"/>
    <n v="0"/>
    <n v="95"/>
    <n v="0"/>
    <n v="1"/>
    <n v="0.83"/>
    <n v="1"/>
    <n v="68.235884999999996"/>
    <x v="0"/>
  </r>
  <r>
    <s v="Shredded Wheat 'n'Bran"/>
    <x v="0"/>
    <s v="C"/>
    <n v="90"/>
    <n v="3"/>
    <n v="0"/>
    <n v="0"/>
    <n v="4"/>
    <n v="19"/>
    <n v="0"/>
    <n v="140"/>
    <n v="0"/>
    <n v="1"/>
    <n v="1"/>
    <n v="0.67"/>
    <n v="74.472949"/>
    <x v="0"/>
  </r>
  <r>
    <s v="Shredded Wheat spoon size"/>
    <x v="0"/>
    <s v="C"/>
    <n v="90"/>
    <n v="3"/>
    <n v="0"/>
    <n v="0"/>
    <n v="3"/>
    <n v="20"/>
    <n v="0"/>
    <n v="120"/>
    <n v="0"/>
    <n v="1"/>
    <n v="1"/>
    <n v="0.67"/>
    <n v="72.801787000000004"/>
    <x v="0"/>
  </r>
  <r>
    <s v="Smacks"/>
    <x v="2"/>
    <s v="C"/>
    <n v="110"/>
    <n v="2"/>
    <n v="1"/>
    <n v="70"/>
    <n v="1"/>
    <n v="9"/>
    <n v="15"/>
    <n v="40"/>
    <n v="25"/>
    <n v="2"/>
    <n v="1"/>
    <n v="0.75"/>
    <n v="31.230053999999999"/>
    <x v="2"/>
  </r>
  <r>
    <s v="Special K"/>
    <x v="2"/>
    <s v="C"/>
    <n v="110"/>
    <n v="6"/>
    <n v="0"/>
    <n v="230"/>
    <n v="1"/>
    <n v="16"/>
    <n v="3"/>
    <n v="55"/>
    <n v="25"/>
    <n v="1"/>
    <n v="1"/>
    <n v="1"/>
    <n v="53.131323999999999"/>
    <x v="2"/>
  </r>
  <r>
    <s v="Strawberry Fruit Wheats"/>
    <x v="0"/>
    <s v="C"/>
    <n v="90"/>
    <n v="2"/>
    <n v="0"/>
    <n v="15"/>
    <n v="3"/>
    <n v="15"/>
    <n v="5"/>
    <n v="90"/>
    <n v="25"/>
    <n v="2"/>
    <n v="1"/>
    <n v="1"/>
    <n v="59.363993000000001"/>
    <x v="0"/>
  </r>
  <r>
    <s v="Total Corn Flakes"/>
    <x v="4"/>
    <s v="C"/>
    <n v="110"/>
    <n v="2"/>
    <n v="1"/>
    <n v="200"/>
    <n v="0"/>
    <n v="21"/>
    <n v="3"/>
    <n v="35"/>
    <n v="100"/>
    <n v="3"/>
    <n v="1"/>
    <n v="1"/>
    <n v="38.839745999999998"/>
    <x v="4"/>
  </r>
  <r>
    <s v="Total Raisin Bran"/>
    <x v="4"/>
    <s v="C"/>
    <n v="140"/>
    <n v="3"/>
    <n v="1"/>
    <n v="190"/>
    <n v="4"/>
    <n v="15"/>
    <n v="14"/>
    <n v="230"/>
    <n v="100"/>
    <n v="3"/>
    <n v="1.5"/>
    <n v="1"/>
    <n v="28.592784999999999"/>
    <x v="4"/>
  </r>
  <r>
    <s v="Total Whole Grain"/>
    <x v="4"/>
    <s v="C"/>
    <n v="100"/>
    <n v="3"/>
    <n v="1"/>
    <n v="200"/>
    <n v="3"/>
    <n v="16"/>
    <n v="3"/>
    <n v="110"/>
    <n v="100"/>
    <n v="3"/>
    <n v="1"/>
    <n v="1"/>
    <n v="46.658844000000002"/>
    <x v="4"/>
  </r>
  <r>
    <s v="Triples"/>
    <x v="4"/>
    <s v="C"/>
    <n v="110"/>
    <n v="2"/>
    <n v="1"/>
    <n v="250"/>
    <n v="0"/>
    <n v="21"/>
    <n v="3"/>
    <n v="60"/>
    <n v="25"/>
    <n v="3"/>
    <n v="1"/>
    <n v="0.75"/>
    <n v="39.106174000000003"/>
    <x v="4"/>
  </r>
  <r>
    <s v="Trix"/>
    <x v="4"/>
    <s v="C"/>
    <n v="110"/>
    <n v="1"/>
    <n v="1"/>
    <n v="140"/>
    <n v="0"/>
    <n v="13"/>
    <n v="12"/>
    <n v="25"/>
    <n v="25"/>
    <n v="2"/>
    <n v="1"/>
    <n v="1"/>
    <n v="27.753301"/>
    <x v="4"/>
  </r>
  <r>
    <s v="Wheat Chex"/>
    <x v="3"/>
    <s v="C"/>
    <n v="100"/>
    <n v="3"/>
    <n v="1"/>
    <n v="230"/>
    <n v="3"/>
    <n v="17"/>
    <n v="3"/>
    <n v="115"/>
    <n v="25"/>
    <n v="1"/>
    <n v="1"/>
    <n v="0.67"/>
    <n v="49.787444999999998"/>
    <x v="3"/>
  </r>
  <r>
    <s v="Wheaties"/>
    <x v="4"/>
    <s v="C"/>
    <n v="100"/>
    <n v="3"/>
    <n v="1"/>
    <n v="200"/>
    <n v="3"/>
    <n v="17"/>
    <n v="3"/>
    <n v="110"/>
    <n v="25"/>
    <n v="1"/>
    <n v="1"/>
    <n v="1"/>
    <n v="51.592193000000002"/>
    <x v="4"/>
  </r>
  <r>
    <s v="Wheaties Honey Gold"/>
    <x v="4"/>
    <s v="C"/>
    <n v="110"/>
    <n v="2"/>
    <n v="1"/>
    <n v="200"/>
    <n v="1"/>
    <n v="16"/>
    <n v="8"/>
    <n v="60"/>
    <n v="25"/>
    <n v="1"/>
    <n v="1"/>
    <n v="0.75"/>
    <n v="36.18755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All-Bran with Extra Fiber"/>
    <s v="K"/>
    <x v="0"/>
    <n v="50"/>
    <n v="4"/>
    <n v="0"/>
    <n v="140"/>
    <n v="14"/>
    <n v="8"/>
    <n v="0"/>
    <n v="330"/>
    <n v="25"/>
    <x v="0"/>
    <n v="1"/>
    <x v="0"/>
    <x v="0"/>
    <x v="0"/>
    <n v="-1.8960849054481568"/>
  </r>
  <r>
    <s v="Puffed Wheat"/>
    <s v="Q"/>
    <x v="0"/>
    <n v="50"/>
    <n v="2"/>
    <n v="0"/>
    <n v="0"/>
    <n v="1"/>
    <n v="10"/>
    <n v="0"/>
    <n v="50"/>
    <n v="0"/>
    <x v="0"/>
    <n v="0.5"/>
    <x v="1"/>
    <x v="1"/>
    <x v="1"/>
    <n v="-1.4993695586163749"/>
  </r>
  <r>
    <s v="Quaker Oatmeal"/>
    <s v="Q"/>
    <x v="1"/>
    <n v="100"/>
    <n v="5"/>
    <n v="2"/>
    <n v="0"/>
    <n v="2.7"/>
    <n v="-1"/>
    <n v="-1"/>
    <n v="110"/>
    <n v="0"/>
    <x v="1"/>
    <n v="1"/>
    <x v="2"/>
    <x v="2"/>
    <x v="1"/>
    <n v="-1.4209643165949217"/>
  </r>
  <r>
    <s v="Puffed Rice"/>
    <s v="Q"/>
    <x v="0"/>
    <n v="50"/>
    <n v="1"/>
    <n v="0"/>
    <n v="0"/>
    <n v="0"/>
    <n v="13"/>
    <n v="0"/>
    <n v="15"/>
    <n v="0"/>
    <x v="0"/>
    <n v="0.5"/>
    <x v="1"/>
    <x v="3"/>
    <x v="1"/>
    <n v="-1.3651962136557656"/>
  </r>
  <r>
    <s v="Shredded Wheat 'n'Bran"/>
    <s v="N"/>
    <x v="0"/>
    <n v="90"/>
    <n v="3"/>
    <n v="0"/>
    <n v="0"/>
    <n v="4"/>
    <n v="19"/>
    <n v="0"/>
    <n v="140"/>
    <n v="0"/>
    <x v="1"/>
    <n v="1"/>
    <x v="2"/>
    <x v="4"/>
    <x v="2"/>
    <n v="-1.3047249512837582"/>
  </r>
  <r>
    <s v="Shredded Wheat"/>
    <s v="N"/>
    <x v="0"/>
    <n v="80"/>
    <n v="2"/>
    <n v="0"/>
    <n v="0"/>
    <n v="3"/>
    <n v="16"/>
    <n v="0"/>
    <n v="95"/>
    <n v="0"/>
    <x v="1"/>
    <n v="0.83"/>
    <x v="1"/>
    <x v="5"/>
    <x v="2"/>
    <n v="-1.2738724128092327"/>
  </r>
  <r>
    <s v="Shredded Wheat spoon size"/>
    <s v="N"/>
    <x v="0"/>
    <n v="90"/>
    <n v="3"/>
    <n v="0"/>
    <n v="0"/>
    <n v="3"/>
    <n v="20"/>
    <n v="0"/>
    <n v="120"/>
    <n v="0"/>
    <x v="1"/>
    <n v="1"/>
    <x v="2"/>
    <x v="6"/>
    <x v="2"/>
    <n v="-1.2624923144582032"/>
  </r>
  <r>
    <s v="100% Bran"/>
    <s v="N"/>
    <x v="0"/>
    <n v="70"/>
    <n v="4"/>
    <n v="1"/>
    <n v="130"/>
    <n v="10"/>
    <n v="5"/>
    <n v="6"/>
    <n v="280"/>
    <n v="25"/>
    <x v="0"/>
    <n v="1"/>
    <x v="3"/>
    <x v="7"/>
    <x v="2"/>
    <n v="-1.0010392410695013"/>
  </r>
  <r>
    <s v="Cream of Wheat (Quick)"/>
    <s v="N"/>
    <x v="1"/>
    <n v="100"/>
    <n v="3"/>
    <n v="0"/>
    <n v="80"/>
    <n v="1"/>
    <n v="21"/>
    <n v="0"/>
    <n v="-1"/>
    <n v="0"/>
    <x v="2"/>
    <n v="1"/>
    <x v="1"/>
    <x v="8"/>
    <x v="2"/>
    <n v="-0.88259746393784289"/>
  </r>
  <r>
    <s v="Maypo"/>
    <s v="A"/>
    <x v="1"/>
    <n v="100"/>
    <n v="4"/>
    <n v="1"/>
    <n v="0"/>
    <n v="0"/>
    <n v="16"/>
    <n v="3"/>
    <n v="95"/>
    <n v="25"/>
    <x v="2"/>
    <n v="1"/>
    <x v="1"/>
    <x v="9"/>
    <x v="3"/>
    <n v="-0.85267075542942683"/>
  </r>
  <r>
    <s v="All-Bran"/>
    <s v="K"/>
    <x v="0"/>
    <n v="70"/>
    <n v="4"/>
    <n v="1"/>
    <n v="260"/>
    <n v="9"/>
    <n v="7"/>
    <n v="5"/>
    <n v="320"/>
    <n v="25"/>
    <x v="0"/>
    <n v="1"/>
    <x v="3"/>
    <x v="10"/>
    <x v="0"/>
    <n v="-0.73721103577166158"/>
  </r>
  <r>
    <s v="Strawberry Fruit Wheats"/>
    <s v="N"/>
    <x v="0"/>
    <n v="90"/>
    <n v="2"/>
    <n v="0"/>
    <n v="15"/>
    <n v="3"/>
    <n v="15"/>
    <n v="5"/>
    <n v="90"/>
    <n v="25"/>
    <x v="2"/>
    <n v="1"/>
    <x v="1"/>
    <x v="11"/>
    <x v="2"/>
    <n v="-0.6816252948745023"/>
  </r>
  <r>
    <s v="Nutri-grain Wheat"/>
    <s v="K"/>
    <x v="0"/>
    <n v="90"/>
    <n v="3"/>
    <n v="0"/>
    <n v="170"/>
    <n v="3"/>
    <n v="18"/>
    <n v="2"/>
    <n v="90"/>
    <n v="25"/>
    <x v="0"/>
    <n v="1"/>
    <x v="1"/>
    <x v="12"/>
    <x v="0"/>
    <n v="-0.67309881059325338"/>
  </r>
  <r>
    <s v="Raisin Squares"/>
    <s v="K"/>
    <x v="0"/>
    <n v="90"/>
    <n v="2"/>
    <n v="0"/>
    <n v="0"/>
    <n v="2"/>
    <n v="15"/>
    <n v="6"/>
    <n v="110"/>
    <n v="25"/>
    <x v="0"/>
    <n v="1"/>
    <x v="0"/>
    <x v="13"/>
    <x v="0"/>
    <n v="-0.58483186909543039"/>
  </r>
  <r>
    <s v="Frosted Mini-Wheats"/>
    <s v="K"/>
    <x v="0"/>
    <n v="100"/>
    <n v="3"/>
    <n v="0"/>
    <n v="0"/>
    <n v="3"/>
    <n v="14"/>
    <n v="7"/>
    <n v="100"/>
    <n v="25"/>
    <x v="2"/>
    <n v="1"/>
    <x v="4"/>
    <x v="14"/>
    <x v="0"/>
    <n v="-0.52510322416959498"/>
  </r>
  <r>
    <s v="Cheerios"/>
    <s v="G"/>
    <x v="0"/>
    <n v="110"/>
    <n v="6"/>
    <n v="2"/>
    <n v="290"/>
    <n v="2"/>
    <n v="17"/>
    <n v="1"/>
    <n v="105"/>
    <n v="25"/>
    <x v="1"/>
    <n v="1"/>
    <x v="5"/>
    <x v="15"/>
    <x v="4"/>
    <n v="-0.50246471302630469"/>
  </r>
  <r>
    <s v="Special K"/>
    <s v="K"/>
    <x v="0"/>
    <n v="110"/>
    <n v="6"/>
    <n v="0"/>
    <n v="230"/>
    <n v="1"/>
    <n v="16"/>
    <n v="3"/>
    <n v="55"/>
    <n v="25"/>
    <x v="1"/>
    <n v="1"/>
    <x v="1"/>
    <x v="16"/>
    <x v="0"/>
    <n v="-0.4231512871874033"/>
  </r>
  <r>
    <s v="Great Grains Pecan"/>
    <s v="P"/>
    <x v="0"/>
    <n v="120"/>
    <n v="3"/>
    <n v="3"/>
    <n v="75"/>
    <n v="3"/>
    <n v="13"/>
    <n v="4"/>
    <n v="100"/>
    <n v="25"/>
    <x v="0"/>
    <n v="1"/>
    <x v="3"/>
    <x v="17"/>
    <x v="5"/>
    <n v="-0.41010318916429028"/>
  </r>
  <r>
    <s v="Total Whole Grain"/>
    <s v="G"/>
    <x v="0"/>
    <n v="100"/>
    <n v="3"/>
    <n v="1"/>
    <n v="200"/>
    <n v="3"/>
    <n v="16"/>
    <n v="3"/>
    <n v="110"/>
    <n v="100"/>
    <x v="0"/>
    <n v="1"/>
    <x v="1"/>
    <x v="18"/>
    <x v="4"/>
    <n v="-0.40715603181312149"/>
  </r>
  <r>
    <s v="Wheaties"/>
    <s v="G"/>
    <x v="0"/>
    <n v="100"/>
    <n v="3"/>
    <n v="1"/>
    <n v="200"/>
    <n v="3"/>
    <n v="17"/>
    <n v="3"/>
    <n v="110"/>
    <n v="25"/>
    <x v="1"/>
    <n v="1"/>
    <x v="1"/>
    <x v="19"/>
    <x v="4"/>
    <n v="-0.40715603181312149"/>
  </r>
  <r>
    <s v="Bran Flakes"/>
    <s v="P"/>
    <x v="0"/>
    <n v="90"/>
    <n v="3"/>
    <n v="0"/>
    <n v="210"/>
    <n v="5"/>
    <n v="13"/>
    <n v="5"/>
    <n v="190"/>
    <n v="25"/>
    <x v="0"/>
    <n v="1"/>
    <x v="2"/>
    <x v="20"/>
    <x v="5"/>
    <n v="-0.38976614885169841"/>
  </r>
  <r>
    <s v="Grape-Nuts"/>
    <s v="P"/>
    <x v="0"/>
    <n v="110"/>
    <n v="3"/>
    <n v="0"/>
    <n v="170"/>
    <n v="3"/>
    <n v="17"/>
    <n v="3"/>
    <n v="90"/>
    <n v="25"/>
    <x v="0"/>
    <n v="1"/>
    <x v="6"/>
    <x v="21"/>
    <x v="5"/>
    <n v="-0.37587601422072486"/>
  </r>
  <r>
    <s v="Grape Nuts Flakes"/>
    <s v="P"/>
    <x v="0"/>
    <n v="100"/>
    <n v="3"/>
    <n v="1"/>
    <n v="140"/>
    <n v="3"/>
    <n v="15"/>
    <n v="5"/>
    <n v="85"/>
    <n v="25"/>
    <x v="0"/>
    <n v="1"/>
    <x v="7"/>
    <x v="22"/>
    <x v="5"/>
    <n v="-0.37007524279977505"/>
  </r>
  <r>
    <s v="Quaker Oat Squares"/>
    <s v="Q"/>
    <x v="0"/>
    <n v="100"/>
    <n v="4"/>
    <n v="1"/>
    <n v="135"/>
    <n v="2"/>
    <n v="14"/>
    <n v="6"/>
    <n v="110"/>
    <n v="25"/>
    <x v="0"/>
    <n v="1"/>
    <x v="0"/>
    <x v="23"/>
    <x v="1"/>
    <n v="-0.34120892885786169"/>
  </r>
  <r>
    <s v="Wheat Chex"/>
    <s v="R"/>
    <x v="0"/>
    <n v="100"/>
    <n v="3"/>
    <n v="1"/>
    <n v="230"/>
    <n v="3"/>
    <n v="17"/>
    <n v="3"/>
    <n v="115"/>
    <n v="25"/>
    <x v="1"/>
    <n v="1"/>
    <x v="2"/>
    <x v="24"/>
    <x v="6"/>
    <n v="-0.33511524291943412"/>
  </r>
  <r>
    <s v="Life"/>
    <s v="Q"/>
    <x v="0"/>
    <n v="100"/>
    <n v="4"/>
    <n v="2"/>
    <n v="150"/>
    <n v="2"/>
    <n v="12"/>
    <n v="6"/>
    <n v="95"/>
    <n v="25"/>
    <x v="2"/>
    <n v="1"/>
    <x v="2"/>
    <x v="25"/>
    <x v="1"/>
    <n v="-0.30518853441101801"/>
  </r>
  <r>
    <s v="Bran Chex"/>
    <s v="R"/>
    <x v="0"/>
    <n v="90"/>
    <n v="2"/>
    <n v="1"/>
    <n v="200"/>
    <n v="4"/>
    <n v="15"/>
    <n v="6"/>
    <n v="125"/>
    <n v="25"/>
    <x v="1"/>
    <n v="1"/>
    <x v="2"/>
    <x v="26"/>
    <x v="6"/>
    <n v="-0.1890252167886243"/>
  </r>
  <r>
    <s v="100% Natural Bran"/>
    <s v="Q"/>
    <x v="0"/>
    <n v="120"/>
    <n v="3"/>
    <n v="5"/>
    <n v="15"/>
    <n v="2"/>
    <n v="8"/>
    <n v="8"/>
    <n v="135"/>
    <n v="0"/>
    <x v="0"/>
    <n v="1"/>
    <x v="1"/>
    <x v="27"/>
    <x v="1"/>
    <n v="-0.14962739652466772"/>
  </r>
  <r>
    <s v="Cracklin' Oat Bran"/>
    <s v="K"/>
    <x v="0"/>
    <n v="110"/>
    <n v="3"/>
    <n v="3"/>
    <n v="140"/>
    <n v="4"/>
    <n v="10"/>
    <n v="7"/>
    <n v="160"/>
    <n v="25"/>
    <x v="0"/>
    <n v="1"/>
    <x v="0"/>
    <x v="28"/>
    <x v="0"/>
    <n v="-0.12782470633852477"/>
  </r>
  <r>
    <s v="Corn Flakes"/>
    <s v="K"/>
    <x v="0"/>
    <n v="100"/>
    <n v="2"/>
    <n v="0"/>
    <n v="290"/>
    <n v="1"/>
    <n v="21"/>
    <n v="2"/>
    <n v="35"/>
    <n v="25"/>
    <x v="1"/>
    <n v="1"/>
    <x v="1"/>
    <x v="29"/>
    <x v="0"/>
    <n v="-0.1052088667462556"/>
  </r>
  <r>
    <s v="Total Corn Flakes"/>
    <s v="G"/>
    <x v="0"/>
    <n v="110"/>
    <n v="2"/>
    <n v="1"/>
    <n v="200"/>
    <n v="0"/>
    <n v="21"/>
    <n v="3"/>
    <n v="35"/>
    <n v="100"/>
    <x v="0"/>
    <n v="1"/>
    <x v="1"/>
    <x v="30"/>
    <x v="4"/>
    <n v="-8.5196606715318285E-2"/>
  </r>
  <r>
    <s v="Crispix"/>
    <s v="K"/>
    <x v="0"/>
    <n v="110"/>
    <n v="2"/>
    <n v="0"/>
    <n v="220"/>
    <n v="1"/>
    <n v="21"/>
    <n v="3"/>
    <n v="30"/>
    <n v="25"/>
    <x v="0"/>
    <n v="1"/>
    <x v="1"/>
    <x v="31"/>
    <x v="0"/>
    <n v="-7.9402050945081654E-2"/>
  </r>
  <r>
    <s v="Raisin Nut Bran"/>
    <s v="G"/>
    <x v="0"/>
    <n v="100"/>
    <n v="3"/>
    <n v="2"/>
    <n v="140"/>
    <n v="2.5"/>
    <n v="10.5"/>
    <n v="8"/>
    <n v="140"/>
    <n v="25"/>
    <x v="0"/>
    <n v="1"/>
    <x v="0"/>
    <x v="32"/>
    <x v="4"/>
    <n v="-7.7215374185915772E-2"/>
  </r>
  <r>
    <s v="Double Chex"/>
    <s v="R"/>
    <x v="0"/>
    <n v="100"/>
    <n v="2"/>
    <n v="0"/>
    <n v="190"/>
    <n v="1"/>
    <n v="18"/>
    <n v="5"/>
    <n v="80"/>
    <n v="25"/>
    <x v="0"/>
    <n v="1"/>
    <x v="8"/>
    <x v="33"/>
    <x v="6"/>
    <n v="-7.3601279524131855E-2"/>
  </r>
  <r>
    <s v="Clusters"/>
    <s v="G"/>
    <x v="0"/>
    <n v="110"/>
    <n v="3"/>
    <n v="2"/>
    <n v="140"/>
    <n v="2"/>
    <n v="13"/>
    <n v="7"/>
    <n v="105"/>
    <n v="25"/>
    <x v="0"/>
    <n v="1"/>
    <x v="0"/>
    <x v="34"/>
    <x v="4"/>
    <n v="-4.3359432687414878E-2"/>
  </r>
  <r>
    <s v="Product 19"/>
    <s v="K"/>
    <x v="0"/>
    <n v="100"/>
    <n v="3"/>
    <n v="0"/>
    <n v="320"/>
    <n v="1"/>
    <n v="20"/>
    <n v="3"/>
    <n v="45"/>
    <n v="100"/>
    <x v="0"/>
    <n v="1"/>
    <x v="1"/>
    <x v="35"/>
    <x v="0"/>
    <n v="-3.452760258726207E-2"/>
  </r>
  <r>
    <s v="Rice Chex"/>
    <s v="R"/>
    <x v="0"/>
    <n v="110"/>
    <n v="1"/>
    <n v="0"/>
    <n v="240"/>
    <n v="0"/>
    <n v="23"/>
    <n v="2"/>
    <n v="30"/>
    <n v="25"/>
    <x v="1"/>
    <n v="1"/>
    <x v="9"/>
    <x v="36"/>
    <x v="6"/>
    <n v="1.221730321095868E-2"/>
  </r>
  <r>
    <s v="Triples"/>
    <s v="G"/>
    <x v="0"/>
    <n v="110"/>
    <n v="2"/>
    <n v="1"/>
    <n v="250"/>
    <n v="0"/>
    <n v="21"/>
    <n v="3"/>
    <n v="60"/>
    <n v="25"/>
    <x v="0"/>
    <n v="1"/>
    <x v="8"/>
    <x v="37"/>
    <x v="4"/>
    <n v="3.4871374774160704E-2"/>
  </r>
  <r>
    <s v="Multi-Grain Cheerios"/>
    <s v="G"/>
    <x v="0"/>
    <n v="100"/>
    <n v="2"/>
    <n v="1"/>
    <n v="220"/>
    <n v="2"/>
    <n v="15"/>
    <n v="6"/>
    <n v="90"/>
    <n v="25"/>
    <x v="1"/>
    <n v="1"/>
    <x v="1"/>
    <x v="38"/>
    <x v="4"/>
    <n v="4.6788055944361209E-2"/>
  </r>
  <r>
    <s v="Kix"/>
    <s v="G"/>
    <x v="0"/>
    <n v="110"/>
    <n v="2"/>
    <n v="1"/>
    <n v="260"/>
    <n v="0"/>
    <n v="21"/>
    <n v="3"/>
    <n v="40"/>
    <n v="25"/>
    <x v="2"/>
    <n v="1"/>
    <x v="10"/>
    <x v="39"/>
    <x v="4"/>
    <n v="5.8884971072056494E-2"/>
  </r>
  <r>
    <s v="Just Right Crunchy  Nuggets"/>
    <s v="K"/>
    <x v="0"/>
    <n v="110"/>
    <n v="2"/>
    <n v="1"/>
    <n v="170"/>
    <n v="1"/>
    <n v="17"/>
    <n v="6"/>
    <n v="60"/>
    <n v="100"/>
    <x v="0"/>
    <n v="1"/>
    <x v="1"/>
    <x v="40"/>
    <x v="0"/>
    <n v="7.2273517766521217E-2"/>
  </r>
  <r>
    <s v="Corn Chex"/>
    <s v="R"/>
    <x v="0"/>
    <n v="110"/>
    <n v="2"/>
    <n v="0"/>
    <n v="280"/>
    <n v="0"/>
    <n v="22"/>
    <n v="3"/>
    <n v="25"/>
    <n v="25"/>
    <x v="1"/>
    <n v="1"/>
    <x v="1"/>
    <x v="41"/>
    <x v="6"/>
    <n v="0.10691216366784807"/>
  </r>
  <r>
    <s v="Rice Krispies"/>
    <s v="K"/>
    <x v="0"/>
    <n v="110"/>
    <n v="2"/>
    <n v="0"/>
    <n v="290"/>
    <n v="0"/>
    <n v="22"/>
    <n v="3"/>
    <n v="35"/>
    <n v="25"/>
    <x v="1"/>
    <n v="1"/>
    <x v="1"/>
    <x v="42"/>
    <x v="0"/>
    <n v="0.13092575996574385"/>
  </r>
  <r>
    <s v="Crispy Wheat &amp; Raisins"/>
    <s v="G"/>
    <x v="0"/>
    <n v="100"/>
    <n v="2"/>
    <n v="1"/>
    <n v="140"/>
    <n v="2"/>
    <n v="11"/>
    <n v="10"/>
    <n v="120"/>
    <n v="25"/>
    <x v="0"/>
    <n v="1"/>
    <x v="8"/>
    <x v="43"/>
    <x v="4"/>
    <n v="0.21700401916263723"/>
  </r>
  <r>
    <s v="Fruit &amp; Fibre Dates; Walnuts; and Oats"/>
    <s v="P"/>
    <x v="0"/>
    <n v="120"/>
    <n v="3"/>
    <n v="2"/>
    <n v="160"/>
    <n v="5"/>
    <n v="12"/>
    <n v="10"/>
    <n v="200"/>
    <n v="25"/>
    <x v="0"/>
    <n v="1.25"/>
    <x v="2"/>
    <x v="44"/>
    <x v="5"/>
    <n v="0.25303420611887761"/>
  </r>
  <r>
    <s v="Almond Delight"/>
    <s v="R"/>
    <x v="0"/>
    <n v="110"/>
    <n v="2"/>
    <n v="2"/>
    <n v="200"/>
    <n v="1"/>
    <n v="14"/>
    <n v="8"/>
    <n v="-1"/>
    <n v="25"/>
    <x v="0"/>
    <n v="1"/>
    <x v="8"/>
    <x v="45"/>
    <x v="6"/>
    <n v="0.32547667346092979"/>
  </r>
  <r>
    <s v="Wheaties Honey Gold"/>
    <s v="G"/>
    <x v="0"/>
    <n v="110"/>
    <n v="2"/>
    <n v="1"/>
    <n v="200"/>
    <n v="1"/>
    <n v="16"/>
    <n v="8"/>
    <n v="60"/>
    <n v="25"/>
    <x v="1"/>
    <n v="1"/>
    <x v="8"/>
    <x v="46"/>
    <x v="4"/>
    <n v="0.32547667346092979"/>
  </r>
  <r>
    <s v="Nutri-Grain Almond-Raisin"/>
    <s v="K"/>
    <x v="0"/>
    <n v="140"/>
    <n v="3"/>
    <n v="2"/>
    <n v="220"/>
    <n v="3"/>
    <n v="21"/>
    <n v="7"/>
    <n v="130"/>
    <n v="25"/>
    <x v="0"/>
    <n v="1.33"/>
    <x v="2"/>
    <x v="47"/>
    <x v="0"/>
    <n v="0.41647912032844858"/>
  </r>
  <r>
    <s v="Basic 4"/>
    <s v="G"/>
    <x v="0"/>
    <n v="130"/>
    <n v="3"/>
    <n v="2"/>
    <n v="210"/>
    <n v="2"/>
    <n v="18"/>
    <n v="8"/>
    <n v="100"/>
    <n v="25"/>
    <x v="0"/>
    <n v="1.33"/>
    <x v="8"/>
    <x v="48"/>
    <x v="4"/>
    <n v="0.42195853777038433"/>
  </r>
  <r>
    <s v="Apple Cinnamon Cheerios"/>
    <s v="G"/>
    <x v="0"/>
    <n v="110"/>
    <n v="2"/>
    <n v="2"/>
    <n v="180"/>
    <n v="1.5"/>
    <n v="10.5"/>
    <n v="10"/>
    <n v="70"/>
    <n v="25"/>
    <x v="1"/>
    <n v="1"/>
    <x v="8"/>
    <x v="49"/>
    <x v="4"/>
    <n v="0.43749552925308188"/>
  </r>
  <r>
    <s v="Muesli Raisins; Dates; &amp; Almonds"/>
    <s v="R"/>
    <x v="0"/>
    <n v="150"/>
    <n v="4"/>
    <n v="3"/>
    <n v="95"/>
    <n v="3"/>
    <n v="16"/>
    <n v="11"/>
    <n v="170"/>
    <n v="25"/>
    <x v="0"/>
    <n v="1"/>
    <x v="1"/>
    <x v="50"/>
    <x v="6"/>
    <n v="0.49001399855722316"/>
  </r>
  <r>
    <s v="Honey Nut Cheerios"/>
    <s v="G"/>
    <x v="0"/>
    <n v="110"/>
    <n v="3"/>
    <n v="1"/>
    <n v="250"/>
    <n v="1.5"/>
    <n v="11.5"/>
    <n v="10"/>
    <n v="90"/>
    <n v="25"/>
    <x v="1"/>
    <n v="1"/>
    <x v="8"/>
    <x v="51"/>
    <x v="4"/>
    <n v="0.51364999520329813"/>
  </r>
  <r>
    <s v="Corn Pops"/>
    <s v="K"/>
    <x v="0"/>
    <n v="110"/>
    <n v="1"/>
    <n v="0"/>
    <n v="90"/>
    <n v="1"/>
    <n v="13"/>
    <n v="12"/>
    <n v="20"/>
    <n v="25"/>
    <x v="2"/>
    <n v="1"/>
    <x v="1"/>
    <x v="52"/>
    <x v="0"/>
    <n v="0.51559255592057274"/>
  </r>
  <r>
    <s v="Just Right Fruit &amp; Nut"/>
    <s v="K"/>
    <x v="0"/>
    <n v="140"/>
    <n v="3"/>
    <n v="1"/>
    <n v="170"/>
    <n v="2"/>
    <n v="20"/>
    <n v="9"/>
    <n v="95"/>
    <n v="100"/>
    <x v="0"/>
    <n v="1.3"/>
    <x v="8"/>
    <x v="53"/>
    <x v="0"/>
    <n v="0.51980614246524581"/>
  </r>
  <r>
    <s v="Golden Crisp"/>
    <s v="P"/>
    <x v="0"/>
    <n v="100"/>
    <n v="2"/>
    <n v="0"/>
    <n v="45"/>
    <n v="0"/>
    <n v="11"/>
    <n v="15"/>
    <n v="40"/>
    <n v="25"/>
    <x v="1"/>
    <n v="1"/>
    <x v="7"/>
    <x v="54"/>
    <x v="5"/>
    <n v="0.52624604498554017"/>
  </r>
  <r>
    <s v="Oatmeal Raisin Crisp"/>
    <s v="G"/>
    <x v="0"/>
    <n v="130"/>
    <n v="3"/>
    <n v="2"/>
    <n v="170"/>
    <n v="1.5"/>
    <n v="13.5"/>
    <n v="10"/>
    <n v="120"/>
    <n v="25"/>
    <x v="0"/>
    <n v="1.25"/>
    <x v="0"/>
    <x v="55"/>
    <x v="4"/>
    <n v="0.52818283779229991"/>
  </r>
  <r>
    <s v="Nut&amp;Honey Crunch"/>
    <s v="K"/>
    <x v="0"/>
    <n v="120"/>
    <n v="2"/>
    <n v="1"/>
    <n v="190"/>
    <n v="0"/>
    <n v="15"/>
    <n v="9"/>
    <n v="40"/>
    <n v="25"/>
    <x v="2"/>
    <n v="1"/>
    <x v="2"/>
    <x v="56"/>
    <x v="0"/>
    <n v="0.53759770387503358"/>
  </r>
  <r>
    <s v="Raisin Bran"/>
    <s v="K"/>
    <x v="0"/>
    <n v="120"/>
    <n v="3"/>
    <n v="1"/>
    <n v="210"/>
    <n v="5"/>
    <n v="14"/>
    <n v="12"/>
    <n v="240"/>
    <n v="25"/>
    <x v="2"/>
    <n v="1.33"/>
    <x v="8"/>
    <x v="57"/>
    <x v="0"/>
    <n v="0.55426455440907796"/>
  </r>
  <r>
    <s v="Froot Loops"/>
    <s v="K"/>
    <x v="0"/>
    <n v="110"/>
    <n v="2"/>
    <n v="1"/>
    <n v="125"/>
    <n v="1"/>
    <n v="11"/>
    <n v="13"/>
    <n v="30"/>
    <n v="25"/>
    <x v="2"/>
    <n v="1"/>
    <x v="1"/>
    <x v="58"/>
    <x v="0"/>
    <n v="0.5982806182285143"/>
  </r>
  <r>
    <s v="Muesli Raisins; Peaches; &amp; Pecans"/>
    <s v="R"/>
    <x v="0"/>
    <n v="150"/>
    <n v="4"/>
    <n v="3"/>
    <n v="150"/>
    <n v="3"/>
    <n v="16"/>
    <n v="11"/>
    <n v="170"/>
    <n v="25"/>
    <x v="0"/>
    <n v="1"/>
    <x v="1"/>
    <x v="59"/>
    <x v="6"/>
    <n v="0.62208877819565001"/>
  </r>
  <r>
    <s v="Fruitful Bran"/>
    <s v="K"/>
    <x v="0"/>
    <n v="120"/>
    <n v="3"/>
    <n v="0"/>
    <n v="240"/>
    <n v="5"/>
    <n v="14"/>
    <n v="12"/>
    <n v="190"/>
    <n v="25"/>
    <x v="0"/>
    <n v="1.33"/>
    <x v="2"/>
    <x v="60"/>
    <x v="0"/>
    <n v="0.62630534330276533"/>
  </r>
  <r>
    <s v="Smacks"/>
    <s v="K"/>
    <x v="0"/>
    <n v="110"/>
    <n v="2"/>
    <n v="1"/>
    <n v="70"/>
    <n v="1"/>
    <n v="9"/>
    <n v="15"/>
    <n v="40"/>
    <n v="25"/>
    <x v="2"/>
    <n v="1"/>
    <x v="8"/>
    <x v="61"/>
    <x v="0"/>
    <n v="0.64736820539080864"/>
  </r>
  <r>
    <s v="Fruity Pebbles"/>
    <s v="P"/>
    <x v="0"/>
    <n v="110"/>
    <n v="1"/>
    <n v="1"/>
    <n v="135"/>
    <n v="0"/>
    <n v="13"/>
    <n v="12"/>
    <n v="25"/>
    <n v="25"/>
    <x v="2"/>
    <n v="1"/>
    <x v="8"/>
    <x v="62"/>
    <x v="5"/>
    <n v="0.66588637608665879"/>
  </r>
  <r>
    <s v="Post Nat. Raisin Bran"/>
    <s v="P"/>
    <x v="0"/>
    <n v="120"/>
    <n v="3"/>
    <n v="1"/>
    <n v="200"/>
    <n v="6"/>
    <n v="11"/>
    <n v="14"/>
    <n v="260"/>
    <n v="25"/>
    <x v="0"/>
    <n v="1.33"/>
    <x v="2"/>
    <x v="63"/>
    <x v="5"/>
    <n v="0.66918068808634834"/>
  </r>
  <r>
    <s v="Cinnamon Toast Crunch"/>
    <s v="G"/>
    <x v="0"/>
    <n v="120"/>
    <n v="1"/>
    <n v="3"/>
    <n v="210"/>
    <n v="0"/>
    <n v="13"/>
    <n v="9"/>
    <n v="45"/>
    <n v="25"/>
    <x v="2"/>
    <n v="1"/>
    <x v="8"/>
    <x v="64"/>
    <x v="4"/>
    <n v="0.67756560460587956"/>
  </r>
  <r>
    <s v="Trix"/>
    <s v="G"/>
    <x v="0"/>
    <n v="110"/>
    <n v="1"/>
    <n v="1"/>
    <n v="140"/>
    <n v="0"/>
    <n v="13"/>
    <n v="12"/>
    <n v="25"/>
    <n v="25"/>
    <x v="2"/>
    <n v="1"/>
    <x v="1"/>
    <x v="65"/>
    <x v="4"/>
    <n v="0.67789317423560669"/>
  </r>
  <r>
    <s v="Lucky Charms"/>
    <s v="G"/>
    <x v="0"/>
    <n v="110"/>
    <n v="2"/>
    <n v="1"/>
    <n v="180"/>
    <n v="0"/>
    <n v="12"/>
    <n v="12"/>
    <n v="55"/>
    <n v="25"/>
    <x v="2"/>
    <n v="1"/>
    <x v="1"/>
    <x v="66"/>
    <x v="4"/>
    <n v="0.68200685129213556"/>
  </r>
  <r>
    <s v="Honey-comb"/>
    <s v="P"/>
    <x v="0"/>
    <n v="110"/>
    <n v="1"/>
    <n v="0"/>
    <n v="180"/>
    <n v="0"/>
    <n v="14"/>
    <n v="11"/>
    <n v="35"/>
    <n v="25"/>
    <x v="1"/>
    <n v="1"/>
    <x v="11"/>
    <x v="67"/>
    <x v="5"/>
    <n v="0.68336637602682937"/>
  </r>
  <r>
    <s v="Apple Jacks"/>
    <s v="K"/>
    <x v="0"/>
    <n v="110"/>
    <n v="2"/>
    <n v="0"/>
    <n v="125"/>
    <n v="1"/>
    <n v="11"/>
    <n v="14"/>
    <n v="30"/>
    <n v="25"/>
    <x v="2"/>
    <n v="1"/>
    <x v="1"/>
    <x v="68"/>
    <x v="0"/>
    <n v="0.68886180162887478"/>
  </r>
  <r>
    <s v="Frosted Flakes"/>
    <s v="K"/>
    <x v="0"/>
    <n v="110"/>
    <n v="1"/>
    <n v="0"/>
    <n v="200"/>
    <n v="1"/>
    <n v="14"/>
    <n v="11"/>
    <n v="25"/>
    <n v="25"/>
    <x v="1"/>
    <n v="1"/>
    <x v="8"/>
    <x v="69"/>
    <x v="0"/>
    <n v="0.68916093179706595"/>
  </r>
  <r>
    <s v="Golden Grahams"/>
    <s v="G"/>
    <x v="0"/>
    <n v="110"/>
    <n v="1"/>
    <n v="1"/>
    <n v="280"/>
    <n v="0"/>
    <n v="15"/>
    <n v="9"/>
    <n v="45"/>
    <n v="25"/>
    <x v="2"/>
    <n v="1"/>
    <x v="8"/>
    <x v="70"/>
    <x v="4"/>
    <n v="0.74233997220506609"/>
  </r>
  <r>
    <s v="Honey Graham Ohs"/>
    <s v="Q"/>
    <x v="0"/>
    <n v="120"/>
    <n v="1"/>
    <n v="2"/>
    <n v="220"/>
    <n v="1"/>
    <n v="12"/>
    <n v="11"/>
    <n v="45"/>
    <n v="25"/>
    <x v="2"/>
    <n v="1"/>
    <x v="1"/>
    <x v="71"/>
    <x v="1"/>
    <n v="0.84050893087894152"/>
  </r>
  <r>
    <s v="Cocoa Puffs"/>
    <s v="G"/>
    <x v="0"/>
    <n v="110"/>
    <n v="1"/>
    <n v="1"/>
    <n v="180"/>
    <n v="0"/>
    <n v="12"/>
    <n v="13"/>
    <n v="55"/>
    <n v="25"/>
    <x v="2"/>
    <n v="1"/>
    <x v="1"/>
    <x v="72"/>
    <x v="4"/>
    <n v="0.86452874282755054"/>
  </r>
  <r>
    <s v="Count Chocula"/>
    <s v="G"/>
    <x v="0"/>
    <n v="110"/>
    <n v="1"/>
    <n v="1"/>
    <n v="180"/>
    <n v="0"/>
    <n v="12"/>
    <n v="13"/>
    <n v="65"/>
    <n v="25"/>
    <x v="2"/>
    <n v="1"/>
    <x v="1"/>
    <x v="73"/>
    <x v="4"/>
    <n v="0.86452874282755054"/>
  </r>
  <r>
    <s v="Total Raisin Bran"/>
    <s v="G"/>
    <x v="0"/>
    <n v="140"/>
    <n v="3"/>
    <n v="1"/>
    <n v="190"/>
    <n v="4"/>
    <n v="15"/>
    <n v="14"/>
    <n v="230"/>
    <n v="100"/>
    <x v="0"/>
    <n v="1.5"/>
    <x v="1"/>
    <x v="74"/>
    <x v="4"/>
    <n v="0.93627397841173055"/>
  </r>
  <r>
    <s v="Cap'n'Crunch"/>
    <s v="Q"/>
    <x v="0"/>
    <n v="120"/>
    <n v="1"/>
    <n v="2"/>
    <n v="220"/>
    <n v="0"/>
    <n v="12"/>
    <n v="12"/>
    <n v="35"/>
    <n v="25"/>
    <x v="2"/>
    <n v="1"/>
    <x v="8"/>
    <x v="75"/>
    <x v="1"/>
    <n v="0.97332275110485711"/>
  </r>
  <r>
    <s v="Mueslix Crispy Blend"/>
    <s v="K"/>
    <x v="0"/>
    <n v="160"/>
    <n v="3"/>
    <n v="2"/>
    <n v="150"/>
    <n v="3"/>
    <n v="17"/>
    <n v="13"/>
    <n v="160"/>
    <n v="25"/>
    <x v="0"/>
    <n v="1.5"/>
    <x v="2"/>
    <x v="76"/>
    <x v="0"/>
    <n v="0.998512659617509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90C03-2525-4E2C-8EA7-E95F87017921}" name="PivotTable9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I20:K27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8">
        <item x="3"/>
        <item x="4"/>
        <item x="0"/>
        <item x="2"/>
        <item x="5"/>
        <item x="1"/>
        <item x="6"/>
        <item t="default"/>
      </items>
    </pivotField>
    <pivotField numFmtId="165" showAll="0"/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name="Max of rating" fld="15" subtotal="max" baseField="16" baseItem="0"/>
    <dataField name="Min of rating" fld="15" subtotal="min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D54A9-74CD-4568-902C-C8C95FEC5700}" name="PivotTable15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 rowHeaderCaption="Manufacturer">
  <location ref="F10:G17" firstHeaderRow="1" firstDataRow="1" firstDataCol="1"/>
  <pivotFields count="18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8">
        <item x="3"/>
        <item x="4"/>
        <item x="0"/>
        <item x="2"/>
        <item x="5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</pivotFields>
  <rowFields count="1">
    <field x="16"/>
  </rowFields>
  <rowItems count="7">
    <i>
      <x/>
    </i>
    <i>
      <x v="3"/>
    </i>
    <i>
      <x v="2"/>
    </i>
    <i>
      <x v="5"/>
    </i>
    <i>
      <x v="6"/>
    </i>
    <i>
      <x v="4"/>
    </i>
    <i>
      <x v="1"/>
    </i>
  </rowItems>
  <colItems count="1">
    <i/>
  </colItems>
  <dataFields count="1">
    <dataField name="Average of protein" fld="4" subtotal="average" baseField="16" baseItem="0"/>
  </dataFields>
  <formats count="17">
    <format dxfId="162">
      <pivotArea collapsedLevelsAreSubtotals="1" fieldPosition="0">
        <references count="1">
          <reference field="16" count="0"/>
        </references>
      </pivotArea>
    </format>
    <format dxfId="161">
      <pivotArea type="all" dataOnly="0" outline="0" fieldPosition="0"/>
    </format>
    <format dxfId="160">
      <pivotArea outline="0" collapsedLevelsAreSubtotals="1" fieldPosition="0"/>
    </format>
    <format dxfId="159">
      <pivotArea field="16" type="button" dataOnly="0" labelOnly="1" outline="0" axis="axisRow" fieldPosition="0"/>
    </format>
    <format dxfId="158">
      <pivotArea dataOnly="0" labelOnly="1" fieldPosition="0">
        <references count="1">
          <reference field="16" count="0"/>
        </references>
      </pivotArea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field="16" type="button" dataOnly="0" labelOnly="1" outline="0" axis="axisRow" fieldPosition="0"/>
    </format>
    <format dxfId="154">
      <pivotArea dataOnly="0" labelOnly="1" fieldPosition="0">
        <references count="1">
          <reference field="16" count="0"/>
        </references>
      </pivotArea>
    </format>
    <format dxfId="153">
      <pivotArea dataOnly="0" labelOnly="1" outline="0" axis="axisValues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field="16" type="button" dataOnly="0" labelOnly="1" outline="0" axis="axisRow" fieldPosition="0"/>
    </format>
    <format dxfId="149">
      <pivotArea dataOnly="0" labelOnly="1" fieldPosition="0">
        <references count="1">
          <reference field="16" count="0"/>
        </references>
      </pivotArea>
    </format>
    <format dxfId="148">
      <pivotArea dataOnly="0" labelOnly="1" outline="0" axis="axisValues" fieldPosition="0"/>
    </format>
    <format dxfId="147">
      <pivotArea collapsedLevelsAreSubtotals="1" fieldPosition="0">
        <references count="1">
          <reference field="16" count="1">
            <x v="1"/>
          </reference>
        </references>
      </pivotArea>
    </format>
    <format dxfId="146">
      <pivotArea dataOnly="0" labelOnly="1" fieldPosition="0">
        <references count="1">
          <reference field="16" count="1">
            <x v="1"/>
          </reference>
        </references>
      </pivotArea>
    </format>
  </formats>
  <chartFormats count="1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F18BA-660F-4434-AD80-86437C4971E1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8" rowHeaderCaption="Manufacturer">
  <location ref="B2:C9" firstHeaderRow="1" firstDataRow="1" firstDataCol="1"/>
  <pivotFields count="17">
    <pivotField dataField="1" showAll="0"/>
    <pivotField showAll="0">
      <items count="8">
        <item x="6"/>
        <item x="4"/>
        <item x="2"/>
        <item x="0"/>
        <item x="5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6"/>
        <item x="4"/>
        <item x="2"/>
        <item x="0"/>
        <item x="5"/>
        <item x="1"/>
        <item x="3"/>
        <item t="default"/>
      </items>
    </pivotField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Cereals" fld="0" subtotal="count" baseField="0" baseItem="0"/>
  </dataFields>
  <formats count="23">
    <format dxfId="185">
      <pivotArea type="all" dataOnly="0" outline="0" fieldPosition="0"/>
    </format>
    <format dxfId="184">
      <pivotArea outline="0" collapsedLevelsAreSubtotals="1" fieldPosition="0"/>
    </format>
    <format dxfId="183">
      <pivotArea field="16" type="button" dataOnly="0" labelOnly="1" outline="0" axis="axisRow" fieldPosition="0"/>
    </format>
    <format dxfId="182">
      <pivotArea dataOnly="0" labelOnly="1" fieldPosition="0">
        <references count="1">
          <reference field="16" count="0"/>
        </references>
      </pivotArea>
    </format>
    <format dxfId="181">
      <pivotArea dataOnly="0" labelOnly="1" grandRow="1" outline="0" fieldPosition="0"/>
    </format>
    <format dxfId="180">
      <pivotArea dataOnly="0" labelOnly="1" outline="0" axis="axisValues" fieldPosition="0"/>
    </format>
    <format dxfId="179">
      <pivotArea type="all" dataOnly="0" outline="0" fieldPosition="0"/>
    </format>
    <format dxfId="178">
      <pivotArea outline="0" collapsedLevelsAreSubtotals="1" fieldPosition="0"/>
    </format>
    <format dxfId="177">
      <pivotArea field="16" type="button" dataOnly="0" labelOnly="1" outline="0" axis="axisRow" fieldPosition="0"/>
    </format>
    <format dxfId="176">
      <pivotArea dataOnly="0" labelOnly="1" fieldPosition="0">
        <references count="1">
          <reference field="16" count="0"/>
        </references>
      </pivotArea>
    </format>
    <format dxfId="175">
      <pivotArea dataOnly="0" labelOnly="1" outline="0" axis="axisValues" fieldPosition="0"/>
    </format>
    <format dxfId="174">
      <pivotArea outline="0" collapsedLevelsAreSubtotals="1" fieldPosition="0"/>
    </format>
    <format dxfId="173">
      <pivotArea dataOnly="0" labelOnly="1" outline="0" axis="axisValues" fieldPosition="0"/>
    </format>
    <format dxfId="172">
      <pivotArea type="all" dataOnly="0" outline="0" fieldPosition="0"/>
    </format>
    <format dxfId="171">
      <pivotArea outline="0" collapsedLevelsAreSubtotals="1" fieldPosition="0"/>
    </format>
    <format dxfId="170">
      <pivotArea field="16" type="button" dataOnly="0" labelOnly="1" outline="0" axis="axisRow" fieldPosition="0"/>
    </format>
    <format dxfId="169">
      <pivotArea dataOnly="0" labelOnly="1" fieldPosition="0">
        <references count="1">
          <reference field="16" count="0"/>
        </references>
      </pivotArea>
    </format>
    <format dxfId="168">
      <pivotArea dataOnly="0" labelOnly="1" outline="0" axis="axisValues" fieldPosition="0"/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field="16" type="button" dataOnly="0" labelOnly="1" outline="0" axis="axisRow" fieldPosition="0"/>
    </format>
    <format dxfId="164">
      <pivotArea dataOnly="0" labelOnly="1" fieldPosition="0">
        <references count="1">
          <reference field="16" count="0"/>
        </references>
      </pivotArea>
    </format>
    <format dxfId="163">
      <pivotArea dataOnly="0" labelOnly="1" outline="0" axis="axisValues" fieldPosition="0"/>
    </format>
  </format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6F149-AD38-4C2B-923B-FA73E2B857CB}" name="PivotTable8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Type">
  <location ref="L15:N17" firstHeaderRow="0" firstDataRow="1" firstDataCol="1"/>
  <pivotFields count="18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</pivotFields>
  <rowFields count="1">
    <field x="2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Average of rating" fld="15" subtotal="average" baseField="12" baseItem="0"/>
    <dataField name="Count of type" fld="2" subtotal="count" baseField="0" baseItem="0"/>
  </dataFields>
  <formats count="5">
    <format dxfId="190">
      <pivotArea type="all" dataOnly="0" outline="0" fieldPosition="0"/>
    </format>
    <format dxfId="189">
      <pivotArea outline="0" collapsedLevelsAreSubtotals="1" fieldPosition="0"/>
    </format>
    <format dxfId="188">
      <pivotArea field="2" type="button" dataOnly="0" labelOnly="1" outline="0" axis="axisRow" fieldPosition="0"/>
    </format>
    <format dxfId="187">
      <pivotArea dataOnly="0" labelOnly="1" fieldPosition="0">
        <references count="1">
          <reference field="2" count="0"/>
        </references>
      </pivotArea>
    </format>
    <format dxfId="1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E0CB0-089D-4220-AF42-4EC1550C69A2}" name="PivotTable7" cacheId="2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outline="1" outlineData="1" compactData="0" multipleFieldFilters="0">
  <location ref="D20:G46" firstHeaderRow="0" firstDataRow="1" firstDataCol="2"/>
  <pivotFields count="18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4">
        <item x="1"/>
        <item x="2"/>
        <item x="0"/>
        <item t="default"/>
      </items>
    </pivotField>
    <pivotField compact="0" showAll="0"/>
    <pivotField compact="0" showAll="0"/>
    <pivotField dataField="1" compact="0" showAll="0">
      <items count="78">
        <item x="75"/>
        <item x="64"/>
        <item x="71"/>
        <item x="73"/>
        <item x="72"/>
        <item x="70"/>
        <item x="66"/>
        <item x="65"/>
        <item x="62"/>
        <item x="74"/>
        <item x="67"/>
        <item x="49"/>
        <item x="56"/>
        <item x="76"/>
        <item x="55"/>
        <item x="51"/>
        <item x="61"/>
        <item x="69"/>
        <item x="58"/>
        <item x="68"/>
        <item x="27"/>
        <item x="59"/>
        <item x="45"/>
        <item x="54"/>
        <item x="52"/>
        <item x="43"/>
        <item x="46"/>
        <item x="53"/>
        <item x="40"/>
        <item x="48"/>
        <item x="50"/>
        <item x="63"/>
        <item x="30"/>
        <item x="37"/>
        <item x="39"/>
        <item x="57"/>
        <item x="32"/>
        <item x="38"/>
        <item x="34"/>
        <item x="28"/>
        <item x="42"/>
        <item x="47"/>
        <item x="44"/>
        <item x="60"/>
        <item x="41"/>
        <item x="35"/>
        <item x="36"/>
        <item x="33"/>
        <item x="25"/>
        <item x="17"/>
        <item x="29"/>
        <item x="18"/>
        <item x="31"/>
        <item x="26"/>
        <item x="23"/>
        <item x="24"/>
        <item x="15"/>
        <item x="2"/>
        <item x="19"/>
        <item x="22"/>
        <item x="16"/>
        <item x="20"/>
        <item x="21"/>
        <item x="9"/>
        <item x="13"/>
        <item x="14"/>
        <item x="11"/>
        <item x="10"/>
        <item x="12"/>
        <item x="3"/>
        <item x="1"/>
        <item x="8"/>
        <item x="5"/>
        <item x="7"/>
        <item x="6"/>
        <item x="4"/>
        <item x="0"/>
        <item t="default"/>
      </items>
    </pivotField>
    <pivotField axis="axisRow" compact="0" showAll="0">
      <items count="8">
        <item x="3"/>
        <item x="4"/>
        <item x="0"/>
        <item x="2"/>
        <item x="5"/>
        <item x="1"/>
        <item x="6"/>
        <item t="default"/>
      </items>
    </pivotField>
    <pivotField compact="0" numFmtId="165" showAll="0"/>
  </pivotFields>
  <rowFields count="2">
    <field x="16"/>
    <field x="12"/>
  </rowFields>
  <rowItems count="26">
    <i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helf" fld="12" subtotal="count" baseField="12" baseItem="1"/>
    <dataField name="Average of rating" fld="15" subtotal="average" baseField="1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EE9DB-075E-49AB-B507-F6773B138CC9}" name="PivotTable17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Manufacturer">
  <location ref="H10:I1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8">
        <item x="3"/>
        <item x="4"/>
        <item x="0"/>
        <item x="2"/>
        <item x="5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</pivotFields>
  <rowFields count="1">
    <field x="16"/>
  </rowFields>
  <rowItems count="7">
    <i>
      <x v="3"/>
    </i>
    <i>
      <x/>
    </i>
    <i>
      <x v="5"/>
    </i>
    <i>
      <x v="2"/>
    </i>
    <i>
      <x v="6"/>
    </i>
    <i>
      <x v="4"/>
    </i>
    <i>
      <x v="1"/>
    </i>
  </rowItems>
  <colItems count="1">
    <i/>
  </colItems>
  <dataFields count="1">
    <dataField name="Average of health score" fld="17" subtotal="average" baseField="16" baseItem="0" numFmtId="165"/>
  </dataFields>
  <formats count="24">
    <format dxfId="28">
      <pivotArea collapsedLevelsAreSubtotals="1" fieldPosition="0">
        <references count="1">
          <reference field="16" count="0"/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6" type="button" dataOnly="0" labelOnly="1" outline="0" axis="axisRow" fieldPosition="0"/>
    </format>
    <format dxfId="24">
      <pivotArea dataOnly="0" labelOnly="1" fieldPosition="0">
        <references count="1">
          <reference field="16" count="0"/>
        </references>
      </pivotArea>
    </format>
    <format dxfId="23">
      <pivotArea field="16" type="button" dataOnly="0" labelOnly="1" outline="0" axis="axisRow" fieldPosition="0"/>
    </format>
    <format dxfId="22">
      <pivotArea dataOnly="0" labelOnly="1" outline="0" axis="axisValues" fieldPosition="0"/>
    </format>
    <format dxfId="21">
      <pivotArea field="16" type="button" dataOnly="0" labelOnly="1" outline="0" axis="axisRow" fieldPosition="0"/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6" type="button" dataOnly="0" labelOnly="1" outline="0" axis="axisRow" fieldPosition="0"/>
    </format>
    <format dxfId="16">
      <pivotArea dataOnly="0" labelOnly="1" fieldPosition="0">
        <references count="1">
          <reference field="16" count="0"/>
        </references>
      </pivotArea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6" type="button" dataOnly="0" labelOnly="1" outline="0" axis="axisRow" fieldPosition="0"/>
    </format>
    <format dxfId="11">
      <pivotArea dataOnly="0" labelOnly="1" fieldPosition="0">
        <references count="1">
          <reference field="16" count="0"/>
        </references>
      </pivotArea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6" type="button" dataOnly="0" labelOnly="1" outline="0" axis="axisRow" fieldPosition="0"/>
    </format>
    <format dxfId="6">
      <pivotArea dataOnly="0" labelOnly="1" fieldPosition="0">
        <references count="1">
          <reference field="16" count="0"/>
        </references>
      </pivotArea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A3B26-1C75-4D40-89F2-24ABBF6347B8}" name="PivotTable14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" rowHeaderCaption="Manufacturer">
  <location ref="F2:G9" firstHeaderRow="1" firstDataRow="1" firstDataCol="1"/>
  <pivotFields count="18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8">
        <item x="3"/>
        <item x="4"/>
        <item x="0"/>
        <item x="2"/>
        <item x="5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</pivotFields>
  <rowFields count="1">
    <field x="16"/>
  </rowFields>
  <rowItems count="7">
    <i>
      <x v="3"/>
    </i>
    <i>
      <x v="5"/>
    </i>
    <i>
      <x/>
    </i>
    <i>
      <x v="2"/>
    </i>
    <i>
      <x v="4"/>
    </i>
    <i>
      <x v="1"/>
    </i>
    <i>
      <x v="6"/>
    </i>
  </rowItems>
  <colItems count="1">
    <i/>
  </colItems>
  <dataFields count="1">
    <dataField name="Average of calories" fld="3" subtotal="average" baseField="16" baseItem="0"/>
  </dataFields>
  <formats count="22">
    <format dxfId="50">
      <pivotArea collapsedLevelsAreSubtotals="1" fieldPosition="0">
        <references count="1">
          <reference field="16" count="0"/>
        </references>
      </pivotArea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16" type="button" dataOnly="0" labelOnly="1" outline="0" axis="axisRow" fieldPosition="0"/>
    </format>
    <format dxfId="46">
      <pivotArea dataOnly="0" labelOnly="1" fieldPosition="0">
        <references count="1">
          <reference field="16" count="0"/>
        </references>
      </pivotArea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16" type="button" dataOnly="0" labelOnly="1" outline="0" axis="axisRow" fieldPosition="0"/>
    </format>
    <format dxfId="42">
      <pivotArea dataOnly="0" labelOnly="1" fieldPosition="0">
        <references count="1">
          <reference field="16" count="0"/>
        </references>
      </pivotArea>
    </format>
    <format dxfId="41">
      <pivotArea dataOnly="0" labelOnly="1" outline="0" axis="axisValues" fieldPosition="0"/>
    </format>
    <format dxfId="40">
      <pivotArea outline="0" collapsedLevelsAreSubtotals="1" fieldPosition="0"/>
    </format>
    <format dxfId="39">
      <pivotArea dataOnly="0" labelOnly="1" outline="0" axis="axisValues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16" type="button" dataOnly="0" labelOnly="1" outline="0" axis="axisRow" fieldPosition="0"/>
    </format>
    <format dxfId="35">
      <pivotArea dataOnly="0" labelOnly="1" fieldPosition="0">
        <references count="1">
          <reference field="16" count="0"/>
        </references>
      </pivotArea>
    </format>
    <format dxfId="34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16" type="button" dataOnly="0" labelOnly="1" outline="0" axis="axisRow" fieldPosition="0"/>
    </format>
    <format dxfId="30">
      <pivotArea dataOnly="0" labelOnly="1" fieldPosition="0">
        <references count="1">
          <reference field="16" count="0"/>
        </references>
      </pivotArea>
    </format>
    <format dxfId="29">
      <pivotArea dataOnly="0" labelOnly="1" outline="0" axis="axisValues" fieldPosition="0"/>
    </format>
  </formats>
  <chartFormats count="1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09868-565C-4D3A-9B15-25E6AA5DD759}" name="PivotTable6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ups">
  <location ref="L2:M14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6"/>
        <item x="3"/>
        <item x="0"/>
        <item x="2"/>
        <item x="8"/>
        <item x="4"/>
        <item x="7"/>
        <item x="1"/>
        <item x="9"/>
        <item x="5"/>
        <item x="11"/>
        <item x="10"/>
        <item t="default"/>
      </items>
    </pivotField>
    <pivotField dataField="1" showAll="0"/>
    <pivotField showAll="0"/>
    <pivotField numFmtId="165" showAll="0"/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Average of rating" fld="15" subtotal="average" baseField="12" baseItem="0"/>
  </dataFields>
  <formats count="5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14" type="button" dataOnly="0" labelOnly="1" outline="0" axis="axisRow" fieldPosition="0"/>
    </format>
    <format dxfId="52">
      <pivotArea dataOnly="0" labelOnly="1" fieldPosition="0">
        <references count="1">
          <reference field="14" count="0"/>
        </references>
      </pivotArea>
    </format>
    <format dxfId="5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06DDF-B2F5-402B-85DB-36B7CCAB5E02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1" rowHeaderCaption="Manufacturer">
  <location ref="B10:C17" firstHeaderRow="1" firstDataRow="1" firstDataCol="1"/>
  <pivotFields count="17">
    <pivotField showAll="0"/>
    <pivotField showAll="0">
      <items count="8">
        <item x="6"/>
        <item x="4"/>
        <item x="2"/>
        <item x="0"/>
        <item x="5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8">
        <item x="6"/>
        <item x="4"/>
        <item x="2"/>
        <item x="0"/>
        <item x="5"/>
        <item x="1"/>
        <item x="3"/>
        <item t="default"/>
      </items>
    </pivotField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rating" fld="15" subtotal="average" baseField="1" baseItem="0"/>
  </dataFields>
  <formats count="20">
    <format dxfId="75">
      <pivotArea collapsedLevelsAreSubtotals="1" fieldPosition="0">
        <references count="1">
          <reference field="16" count="0"/>
        </references>
      </pivotArea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16" type="button" dataOnly="0" labelOnly="1" outline="0" axis="axisRow" fieldPosition="0"/>
    </format>
    <format dxfId="71">
      <pivotArea dataOnly="0" labelOnly="1" fieldPosition="0">
        <references count="1">
          <reference field="16" count="0"/>
        </references>
      </pivotArea>
    </format>
    <format dxfId="70">
      <pivotArea dataOnly="0" labelOnly="1" outline="0" axis="axisValues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16" type="button" dataOnly="0" labelOnly="1" outline="0" axis="axisRow" fieldPosition="0"/>
    </format>
    <format dxfId="66">
      <pivotArea dataOnly="0" labelOnly="1" fieldPosition="0">
        <references count="1">
          <reference field="16" count="0"/>
        </references>
      </pivotArea>
    </format>
    <format dxfId="65">
      <pivotArea dataOnly="0" labelOnly="1" outline="0" axis="axisValues" fieldPosition="0"/>
    </format>
    <format dxfId="64">
      <pivotArea outline="0" collapsedLevelsAreSubtotals="1" fieldPosition="0"/>
    </format>
    <format dxfId="63">
      <pivotArea dataOnly="0" labelOnly="1" outline="0" axis="axisValues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16" type="button" dataOnly="0" labelOnly="1" outline="0" axis="axisRow" fieldPosition="0"/>
    </format>
    <format dxfId="59">
      <pivotArea dataOnly="0" labelOnly="1" fieldPosition="0">
        <references count="1">
          <reference field="16" count="0"/>
        </references>
      </pivotArea>
    </format>
    <format dxfId="58">
      <pivotArea dataOnly="0" labelOnly="1" outline="0" axis="axisValues" fieldPosition="0"/>
    </format>
    <format dxfId="57">
      <pivotArea collapsedLevelsAreSubtotals="1" fieldPosition="0">
        <references count="1">
          <reference field="16" count="1">
            <x v="6"/>
          </reference>
        </references>
      </pivotArea>
    </format>
    <format dxfId="56">
      <pivotArea dataOnly="0" labelOnly="1" fieldPosition="0">
        <references count="1">
          <reference field="16" count="1">
            <x v="6"/>
          </reference>
        </references>
      </pivotArea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111EA-10E0-4592-B966-EC34AC14E395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6" rowHeaderCaption="Manufacturer">
  <location ref="D10:E1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8">
        <item x="3"/>
        <item x="4"/>
        <item x="0"/>
        <item x="2"/>
        <item x="5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</pivotFields>
  <rowFields count="1">
    <field x="16"/>
  </rowFields>
  <rowItems count="7">
    <i>
      <x v="3"/>
    </i>
    <i>
      <x v="4"/>
    </i>
    <i>
      <x v="2"/>
    </i>
    <i>
      <x v="6"/>
    </i>
    <i>
      <x v="5"/>
    </i>
    <i>
      <x v="1"/>
    </i>
    <i>
      <x/>
    </i>
  </rowItems>
  <colItems count="1">
    <i/>
  </colItems>
  <dataFields count="1">
    <dataField name="Average of fiber" fld="7" subtotal="average" baseField="16" baseItem="0"/>
  </dataFields>
  <formats count="20">
    <format dxfId="95">
      <pivotArea collapsedLevelsAreSubtotals="1" fieldPosition="0">
        <references count="1">
          <reference field="16" count="0"/>
        </references>
      </pivotArea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16" type="button" dataOnly="0" labelOnly="1" outline="0" axis="axisRow" fieldPosition="0"/>
    </format>
    <format dxfId="91">
      <pivotArea dataOnly="0" labelOnly="1" fieldPosition="0">
        <references count="1">
          <reference field="16" count="0"/>
        </references>
      </pivotArea>
    </format>
    <format dxfId="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16" type="button" dataOnly="0" labelOnly="1" outline="0" axis="axisRow" fieldPosition="0"/>
    </format>
    <format dxfId="86">
      <pivotArea dataOnly="0" labelOnly="1" fieldPosition="0">
        <references count="1">
          <reference field="16" count="0"/>
        </references>
      </pivotArea>
    </format>
    <format dxfId="85">
      <pivotArea dataOnly="0" labelOnly="1" outline="0" axis="axisValues" fieldPosition="0"/>
    </format>
    <format dxfId="84">
      <pivotArea outline="0" collapsedLevelsAreSubtotals="1" fieldPosition="0"/>
    </format>
    <format dxfId="83">
      <pivotArea dataOnly="0" labelOnly="1" outline="0" axis="axisValues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16" type="button" dataOnly="0" labelOnly="1" outline="0" axis="axisRow" fieldPosition="0"/>
    </format>
    <format dxfId="79">
      <pivotArea dataOnly="0" labelOnly="1" fieldPosition="0">
        <references count="1">
          <reference field="16" count="0"/>
        </references>
      </pivotArea>
    </format>
    <format dxfId="78">
      <pivotArea dataOnly="0" labelOnly="1" outline="0" axis="axisValues" fieldPosition="0"/>
    </format>
    <format dxfId="77">
      <pivotArea collapsedLevelsAreSubtotals="1" fieldPosition="0">
        <references count="1">
          <reference field="16" count="1">
            <x v="0"/>
          </reference>
        </references>
      </pivotArea>
    </format>
    <format dxfId="76">
      <pivotArea dataOnly="0" labelOnly="1" fieldPosition="0">
        <references count="1">
          <reference field="16" count="1">
            <x v="0"/>
          </reference>
        </references>
      </pivotArea>
    </format>
  </format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4FA57-8B89-46E5-83B9-14907879701A}" name="PivotTable5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Shelf">
  <location ref="L18:N21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numFmtId="165" showAll="0"/>
  </pivotFields>
  <rowFields count="1">
    <field x="12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Average of rating" fld="15" subtotal="average" baseField="12" baseItem="0"/>
    <dataField name="Count of shelf" fld="12" subtotal="count" baseField="12" baseItem="0"/>
  </dataFields>
  <formats count="5">
    <format dxfId="100">
      <pivotArea type="all" dataOnly="0" outline="0" fieldPosition="0"/>
    </format>
    <format dxfId="99">
      <pivotArea outline="0" collapsedLevelsAreSubtotals="1" fieldPosition="0"/>
    </format>
    <format dxfId="98">
      <pivotArea field="12" type="button" dataOnly="0" labelOnly="1" outline="0" axis="axisRow" fieldPosition="0"/>
    </format>
    <format dxfId="97">
      <pivotArea dataOnly="0" labelOnly="1" fieldPosition="0">
        <references count="1">
          <reference field="12" count="0"/>
        </references>
      </pivotArea>
    </format>
    <format dxfId="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AF3D0-C598-4AAD-9F17-6170350CA73F}" name="PivotTable16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" rowHeaderCaption="Manufacturer">
  <location ref="H2:I9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8">
        <item x="3"/>
        <item x="4"/>
        <item x="0"/>
        <item x="2"/>
        <item x="5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</pivotFields>
  <rowFields count="1">
    <field x="16"/>
  </rowFields>
  <rowItems count="7">
    <i>
      <x/>
    </i>
    <i>
      <x v="3"/>
    </i>
    <i>
      <x v="5"/>
    </i>
    <i>
      <x v="4"/>
    </i>
    <i>
      <x v="2"/>
    </i>
    <i>
      <x v="6"/>
    </i>
    <i>
      <x v="1"/>
    </i>
  </rowItems>
  <colItems count="1">
    <i/>
  </colItems>
  <dataFields count="1">
    <dataField name="Average of sodium" fld="6" subtotal="average" baseField="16" baseItem="0"/>
  </dataFields>
  <formats count="22">
    <format dxfId="122">
      <pivotArea collapsedLevelsAreSubtotals="1" fieldPosition="0">
        <references count="1">
          <reference field="16" count="0"/>
        </references>
      </pivotArea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16" type="button" dataOnly="0" labelOnly="1" outline="0" axis="axisRow" fieldPosition="0"/>
    </format>
    <format dxfId="118">
      <pivotArea dataOnly="0" labelOnly="1" fieldPosition="0">
        <references count="1">
          <reference field="16" count="0"/>
        </references>
      </pivotArea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16" type="button" dataOnly="0" labelOnly="1" outline="0" axis="axisRow" fieldPosition="0"/>
    </format>
    <format dxfId="114">
      <pivotArea dataOnly="0" labelOnly="1" fieldPosition="0">
        <references count="1">
          <reference field="16" count="0"/>
        </references>
      </pivotArea>
    </format>
    <format dxfId="113">
      <pivotArea dataOnly="0" labelOnly="1" outline="0" axis="axisValues" fieldPosition="0"/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16" type="button" dataOnly="0" labelOnly="1" outline="0" axis="axisRow" fieldPosition="0"/>
    </format>
    <format dxfId="109">
      <pivotArea dataOnly="0" labelOnly="1" fieldPosition="0">
        <references count="1">
          <reference field="16" count="0"/>
        </references>
      </pivotArea>
    </format>
    <format dxfId="108">
      <pivotArea dataOnly="0" labelOnly="1" outline="0" axis="axisValues" fieldPosition="0"/>
    </format>
    <format dxfId="107">
      <pivotArea outline="0" collapsedLevelsAreSubtotals="1" fieldPosition="0"/>
    </format>
    <format dxfId="106">
      <pivotArea dataOnly="0" labelOnly="1" outline="0" axis="axisValues" fieldPosition="0"/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field="16" type="button" dataOnly="0" labelOnly="1" outline="0" axis="axisRow" fieldPosition="0"/>
    </format>
    <format dxfId="102">
      <pivotArea dataOnly="0" labelOnly="1" fieldPosition="0">
        <references count="1">
          <reference field="16" count="0"/>
        </references>
      </pivotArea>
    </format>
    <format dxfId="101">
      <pivotArea dataOnly="0" labelOnly="1" outline="0" axis="axisValues" fieldPosition="0"/>
    </format>
  </formats>
  <chartFormats count="1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BDDFB-6EB2-4EA3-AF66-B397994D2756}" name="PivotTable4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 rowHeaderCaption="Manufacturer">
  <location ref="D2:E9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8">
        <item x="3"/>
        <item x="4"/>
        <item x="0"/>
        <item x="2"/>
        <item x="5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</pivotFields>
  <rowFields count="1">
    <field x="16"/>
  </rowFields>
  <rowItems count="7">
    <i>
      <x v="3"/>
    </i>
    <i>
      <x/>
    </i>
    <i>
      <x v="5"/>
    </i>
    <i>
      <x v="6"/>
    </i>
    <i>
      <x v="2"/>
    </i>
    <i>
      <x v="1"/>
    </i>
    <i>
      <x v="4"/>
    </i>
  </rowItems>
  <colItems count="1">
    <i/>
  </colItems>
  <dataFields count="1">
    <dataField name="Average of sugars" fld="9" subtotal="average" baseField="16" baseItem="0"/>
  </dataFields>
  <formats count="23">
    <format dxfId="145">
      <pivotArea collapsedLevelsAreSubtotals="1" fieldPosition="0">
        <references count="1">
          <reference field="16" count="0"/>
        </references>
      </pivotArea>
    </format>
    <format dxfId="144">
      <pivotArea type="all" dataOnly="0" outline="0" fieldPosition="0"/>
    </format>
    <format dxfId="143">
      <pivotArea outline="0" collapsedLevelsAreSubtotals="1" fieldPosition="0"/>
    </format>
    <format dxfId="142">
      <pivotArea field="16" type="button" dataOnly="0" labelOnly="1" outline="0" axis="axisRow" fieldPosition="0"/>
    </format>
    <format dxfId="141">
      <pivotArea dataOnly="0" labelOnly="1" fieldPosition="0">
        <references count="1">
          <reference field="16" count="0"/>
        </references>
      </pivotArea>
    </format>
    <format dxfId="1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9">
      <pivotArea type="all" dataOnly="0" outline="0" fieldPosition="0"/>
    </format>
    <format dxfId="138">
      <pivotArea outline="0" collapsedLevelsAreSubtotals="1" fieldPosition="0"/>
    </format>
    <format dxfId="137">
      <pivotArea field="16" type="button" dataOnly="0" labelOnly="1" outline="0" axis="axisRow" fieldPosition="0"/>
    </format>
    <format dxfId="136">
      <pivotArea dataOnly="0" labelOnly="1" fieldPosition="0">
        <references count="1">
          <reference field="16" count="0"/>
        </references>
      </pivotArea>
    </format>
    <format dxfId="135">
      <pivotArea dataOnly="0" labelOnly="1" outline="0" axis="axisValues" fieldPosition="0"/>
    </format>
    <format dxfId="134">
      <pivotArea outline="0" collapsedLevelsAreSubtotals="1" fieldPosition="0"/>
    </format>
    <format dxfId="133">
      <pivotArea dataOnly="0" labelOnly="1" outline="0" axis="axisValues" fieldPosition="0"/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field="16" type="button" dataOnly="0" labelOnly="1" outline="0" axis="axisRow" fieldPosition="0"/>
    </format>
    <format dxfId="129">
      <pivotArea dataOnly="0" labelOnly="1" fieldPosition="0">
        <references count="1">
          <reference field="16" count="0"/>
        </references>
      </pivotArea>
    </format>
    <format dxfId="128">
      <pivotArea dataOnly="0" labelOnly="1" outline="0" axis="axisValues" fieldPosition="0"/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16" type="button" dataOnly="0" labelOnly="1" outline="0" axis="axisRow" fieldPosition="0"/>
    </format>
    <format dxfId="124">
      <pivotArea dataOnly="0" labelOnly="1" fieldPosition="0">
        <references count="1">
          <reference field="16" count="0"/>
        </references>
      </pivotArea>
    </format>
    <format dxfId="123">
      <pivotArea dataOnly="0" labelOnly="1" outline="0" axis="axisValues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FBFDCF-A5FD-47FA-8F5B-E4CEF9F5BD94}" name="cereals" displayName="cereals" ref="A1:U78" totalsRowShown="0" headerRowDxfId="213" dataDxfId="212" tableBorderDxfId="211">
  <autoFilter ref="A1:U78" xr:uid="{F0FBFDCF-A5FD-47FA-8F5B-E4CEF9F5BD94}"/>
  <sortState xmlns:xlrd2="http://schemas.microsoft.com/office/spreadsheetml/2017/richdata2" ref="A2:U78">
    <sortCondition ref="S1:S78"/>
  </sortState>
  <tableColumns count="21">
    <tableColumn id="1" xr3:uid="{7A385FB8-2673-49BB-8B2F-B4A88F86AFBB}" name="name" dataDxfId="210"/>
    <tableColumn id="2" xr3:uid="{CF1F909E-6955-4816-87F1-741B38FFAB2D}" name="mfr" dataDxfId="209"/>
    <tableColumn id="3" xr3:uid="{FB326FBC-C9AF-4B63-B11F-EF42413C63F1}" name="type" dataDxfId="208"/>
    <tableColumn id="4" xr3:uid="{8B13040E-AACA-440A-B828-5D0E2DA3598B}" name="calories" dataDxfId="207"/>
    <tableColumn id="5" xr3:uid="{5DB88210-2679-4C1E-ADA9-D162292A2FD0}" name="protein" dataDxfId="206"/>
    <tableColumn id="6" xr3:uid="{99B0AB4A-92AD-4AD9-A0FF-FD0C85FCD463}" name="fat" dataDxfId="205"/>
    <tableColumn id="7" xr3:uid="{82091119-3AF9-41E4-AC93-95E3CCEA6461}" name="sodium" dataDxfId="204"/>
    <tableColumn id="8" xr3:uid="{B0BF1D07-4941-45E7-BE07-A8CE41851F3F}" name="fiber" dataDxfId="203"/>
    <tableColumn id="9" xr3:uid="{D2EF44CE-C9F4-4152-A9BA-D6E6D96694C8}" name="carbo" dataDxfId="202"/>
    <tableColumn id="10" xr3:uid="{6E54F339-2294-413B-9C87-6DB4CDBDE573}" name="sugars" dataDxfId="201"/>
    <tableColumn id="11" xr3:uid="{F6420584-CEB3-4DC8-AA95-97372FA60B9D}" name="potass" dataDxfId="200"/>
    <tableColumn id="12" xr3:uid="{7A001EA6-DD19-45CE-B6FE-3FCD6F76F2A7}" name="vitamins" dataDxfId="199"/>
    <tableColumn id="13" xr3:uid="{33B5A5B2-9B8C-42AB-B9C6-E22E4F812030}" name="shelf" dataDxfId="198"/>
    <tableColumn id="14" xr3:uid="{B6C34525-FF33-4ACA-B5F0-7F4C065D7EC8}" name="weight" dataDxfId="197"/>
    <tableColumn id="15" xr3:uid="{D67BF8FB-A7EB-4EE9-85A9-60C92797799C}" name="cups" dataDxfId="196"/>
    <tableColumn id="16" xr3:uid="{CCE7A70F-7CC6-4C4E-B307-60812B1A3D7A}" name="rating" dataDxfId="195"/>
    <tableColumn id="17" xr3:uid="{DFC67385-77EE-439D-897B-CF3D576F4266}" name="manufacturer" dataDxfId="194"/>
    <tableColumn id="20" xr3:uid="{9E041D16-EAC6-4A70-A745-D0DC58A7EA8D}" name="health score" dataDxfId="193"/>
    <tableColumn id="18" xr3:uid="{CD13AB39-5812-4943-A696-5D4D3035B8F2}" name="health rank" dataDxfId="192">
      <calculatedColumnFormula>_xlfn.RANK.EQ(cereals[[#This Row],[health score]],cereals[health score],1)</calculatedColumnFormula>
    </tableColumn>
    <tableColumn id="19" xr3:uid="{A64475E6-A7C7-4E93-9C24-717260385F21}" name="rating rank" dataDxfId="191">
      <calculatedColumnFormula>_xlfn.RANK.EQ(cereals[[#This Row],[rating]],cereals[rating],0)</calculatedColumnFormula>
    </tableColumn>
    <tableColumn id="21" xr3:uid="{4E379CB3-3EB3-478B-8E08-18CB349F805F}" name="diff" dataDxfId="0">
      <calculatedColumnFormula>ABS(cereals[[#This Row],[health rank]]-cereals[[#This Row],[rating rank]])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E49766-7798-4C6B-AEDB-1D3CF6D0C770}" name="Table2" displayName="Table2" ref="A6:D13" totalsRowShown="0">
  <autoFilter ref="A6:D13" xr:uid="{82E49766-7798-4C6B-AEDB-1D3CF6D0C770}"/>
  <tableColumns count="4">
    <tableColumn id="1" xr3:uid="{B081B67C-5A9D-427C-8BEE-B031FE195628}" name="Manufacturer" dataDxfId="4"/>
    <tableColumn id="2" xr3:uid="{FCEAA4B4-F624-4786-B55F-6BF65E14ED89}" name="Sugar" dataDxfId="3"/>
    <tableColumn id="3" xr3:uid="{50D79C6E-0DD4-464F-AC3B-9DD854714285}" name="Na" dataDxfId="2"/>
    <tableColumn id="4" xr3:uid="{D975883E-A660-4039-90A7-BE50FFE154CC}" name="ca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ECC4-AACC-470F-9FCB-DACA8DF3CB72}">
  <dimension ref="A1:U78"/>
  <sheetViews>
    <sheetView tabSelected="1" topLeftCell="H1" workbookViewId="0">
      <selection activeCell="X9" sqref="X9"/>
    </sheetView>
  </sheetViews>
  <sheetFormatPr defaultRowHeight="15" x14ac:dyDescent="0.25"/>
  <cols>
    <col min="1" max="1" width="35.140625" bestFit="1" customWidth="1"/>
    <col min="2" max="2" width="6.42578125" bestFit="1" customWidth="1"/>
    <col min="3" max="3" width="7.28515625" bestFit="1" customWidth="1"/>
    <col min="4" max="4" width="10.42578125" bestFit="1" customWidth="1"/>
    <col min="5" max="5" width="9.85546875" bestFit="1" customWidth="1"/>
    <col min="6" max="6" width="5.7109375" bestFit="1" customWidth="1"/>
    <col min="7" max="7" width="10" bestFit="1" customWidth="1"/>
    <col min="8" max="8" width="7.5703125" bestFit="1" customWidth="1"/>
    <col min="9" max="9" width="8.28515625" bestFit="1" customWidth="1"/>
    <col min="11" max="11" width="9.28515625" bestFit="1" customWidth="1"/>
    <col min="12" max="12" width="11" bestFit="1" customWidth="1"/>
    <col min="13" max="13" width="7.85546875" bestFit="1" customWidth="1"/>
    <col min="14" max="14" width="9.28515625" bestFit="1" customWidth="1"/>
    <col min="15" max="15" width="7.5703125" bestFit="1" customWidth="1"/>
    <col min="16" max="16" width="10" bestFit="1" customWidth="1"/>
    <col min="17" max="17" width="15.5703125" bestFit="1" customWidth="1"/>
    <col min="18" max="18" width="14.42578125" bestFit="1" customWidth="1"/>
    <col min="19" max="19" width="13.28515625" bestFit="1" customWidth="1"/>
    <col min="20" max="20" width="12.7109375" bestFit="1" customWidth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7" t="s">
        <v>105</v>
      </c>
      <c r="R1" s="7" t="s">
        <v>148</v>
      </c>
      <c r="S1" s="7" t="s">
        <v>153</v>
      </c>
      <c r="T1" s="7" t="s">
        <v>154</v>
      </c>
      <c r="U1" s="7" t="s">
        <v>155</v>
      </c>
    </row>
    <row r="2" spans="1:21" x14ac:dyDescent="0.25">
      <c r="A2" s="3" t="s">
        <v>23</v>
      </c>
      <c r="B2" s="3" t="s">
        <v>22</v>
      </c>
      <c r="C2" s="3" t="s">
        <v>18</v>
      </c>
      <c r="D2" s="3">
        <v>50</v>
      </c>
      <c r="E2" s="3">
        <v>4</v>
      </c>
      <c r="F2" s="3">
        <v>0</v>
      </c>
      <c r="G2" s="3">
        <v>140</v>
      </c>
      <c r="H2" s="3">
        <v>14</v>
      </c>
      <c r="I2" s="3">
        <v>8</v>
      </c>
      <c r="J2" s="3">
        <v>0</v>
      </c>
      <c r="K2" s="3">
        <v>330</v>
      </c>
      <c r="L2" s="3">
        <v>25</v>
      </c>
      <c r="M2" s="3">
        <v>3</v>
      </c>
      <c r="N2" s="3">
        <v>1</v>
      </c>
      <c r="O2" s="3">
        <v>0.5</v>
      </c>
      <c r="P2" s="3">
        <v>93.704911999999993</v>
      </c>
      <c r="Q2" s="4" t="s">
        <v>108</v>
      </c>
      <c r="R2" s="33">
        <v>-1.8960849054481568</v>
      </c>
      <c r="S2" s="65">
        <f>_xlfn.RANK.EQ(cereals[[#This Row],[health score]],cereals[health score],1)</f>
        <v>1</v>
      </c>
      <c r="T2" s="65">
        <f>_xlfn.RANK.EQ(cereals[[#This Row],[rating]],cereals[rating],0)</f>
        <v>1</v>
      </c>
      <c r="U2" s="65">
        <f>ABS(cereals[[#This Row],[health rank]]-cereals[[#This Row],[rating rank]])</f>
        <v>0</v>
      </c>
    </row>
    <row r="3" spans="1:21" x14ac:dyDescent="0.25">
      <c r="A3" s="2" t="s">
        <v>80</v>
      </c>
      <c r="B3" s="2" t="s">
        <v>20</v>
      </c>
      <c r="C3" s="2" t="s">
        <v>18</v>
      </c>
      <c r="D3" s="2">
        <v>50</v>
      </c>
      <c r="E3" s="2">
        <v>2</v>
      </c>
      <c r="F3" s="2">
        <v>0</v>
      </c>
      <c r="G3" s="2">
        <v>0</v>
      </c>
      <c r="H3" s="2">
        <v>1</v>
      </c>
      <c r="I3" s="2">
        <v>10</v>
      </c>
      <c r="J3" s="2">
        <v>0</v>
      </c>
      <c r="K3" s="2">
        <v>50</v>
      </c>
      <c r="L3" s="2">
        <v>0</v>
      </c>
      <c r="M3" s="2">
        <v>3</v>
      </c>
      <c r="N3" s="2">
        <v>0.5</v>
      </c>
      <c r="O3" s="2">
        <v>1</v>
      </c>
      <c r="P3" s="2">
        <v>63.005645000000001</v>
      </c>
      <c r="Q3" s="4" t="s">
        <v>111</v>
      </c>
      <c r="R3" s="33">
        <v>-1.4993695586163749</v>
      </c>
      <c r="S3" s="65">
        <f>_xlfn.RANK.EQ(cereals[[#This Row],[health score]],cereals[health score],1)</f>
        <v>2</v>
      </c>
      <c r="T3" s="65">
        <f>_xlfn.RANK.EQ(cereals[[#This Row],[rating]],cereals[rating],0)</f>
        <v>7</v>
      </c>
      <c r="U3" s="65">
        <f>ABS(cereals[[#This Row],[health rank]]-cereals[[#This Row],[rating rank]])</f>
        <v>5</v>
      </c>
    </row>
    <row r="4" spans="1:21" x14ac:dyDescent="0.25">
      <c r="A4" s="2" t="s">
        <v>82</v>
      </c>
      <c r="B4" s="2" t="s">
        <v>20</v>
      </c>
      <c r="C4" s="2" t="s">
        <v>44</v>
      </c>
      <c r="D4" s="2">
        <v>100</v>
      </c>
      <c r="E4" s="2">
        <v>5</v>
      </c>
      <c r="F4" s="2">
        <v>2</v>
      </c>
      <c r="G4" s="2">
        <v>0</v>
      </c>
      <c r="H4" s="2">
        <v>2.7</v>
      </c>
      <c r="I4" s="2">
        <v>-1</v>
      </c>
      <c r="J4" s="2">
        <v>-1</v>
      </c>
      <c r="K4" s="2">
        <v>110</v>
      </c>
      <c r="L4" s="2">
        <v>0</v>
      </c>
      <c r="M4" s="2">
        <v>1</v>
      </c>
      <c r="N4" s="2">
        <v>1</v>
      </c>
      <c r="O4" s="2">
        <v>0.67</v>
      </c>
      <c r="P4" s="2">
        <v>50.828392000000001</v>
      </c>
      <c r="Q4" s="4" t="s">
        <v>111</v>
      </c>
      <c r="R4" s="33">
        <v>-1.4209643165949217</v>
      </c>
      <c r="S4" s="65">
        <f>_xlfn.RANK.EQ(cereals[[#This Row],[health score]],cereals[health score],1)</f>
        <v>3</v>
      </c>
      <c r="T4" s="65">
        <f>_xlfn.RANK.EQ(cereals[[#This Row],[rating]],cereals[rating],0)</f>
        <v>20</v>
      </c>
      <c r="U4" s="65">
        <f>ABS(cereals[[#This Row],[health rank]]-cereals[[#This Row],[rating rank]])</f>
        <v>17</v>
      </c>
    </row>
    <row r="5" spans="1:21" ht="15.75" customHeight="1" x14ac:dyDescent="0.25">
      <c r="A5" s="5" t="s">
        <v>79</v>
      </c>
      <c r="B5" s="5" t="s">
        <v>20</v>
      </c>
      <c r="C5" s="5" t="s">
        <v>18</v>
      </c>
      <c r="D5" s="5">
        <v>50</v>
      </c>
      <c r="E5" s="5">
        <v>1</v>
      </c>
      <c r="F5" s="5">
        <v>0</v>
      </c>
      <c r="G5" s="5">
        <v>0</v>
      </c>
      <c r="H5" s="5">
        <v>0</v>
      </c>
      <c r="I5" s="5">
        <v>13</v>
      </c>
      <c r="J5" s="5">
        <v>0</v>
      </c>
      <c r="K5" s="5">
        <v>15</v>
      </c>
      <c r="L5" s="5">
        <v>0</v>
      </c>
      <c r="M5" s="5">
        <v>3</v>
      </c>
      <c r="N5" s="5">
        <v>0.5</v>
      </c>
      <c r="O5" s="5">
        <v>1</v>
      </c>
      <c r="P5" s="5">
        <v>60.756112000000002</v>
      </c>
      <c r="Q5" s="4" t="s">
        <v>111</v>
      </c>
      <c r="R5" s="33">
        <v>-1.3651962136557656</v>
      </c>
      <c r="S5" s="65">
        <f>_xlfn.RANK.EQ(cereals[[#This Row],[health score]],cereals[health score],1)</f>
        <v>4</v>
      </c>
      <c r="T5" s="65">
        <f>_xlfn.RANK.EQ(cereals[[#This Row],[rating]],cereals[rating],0)</f>
        <v>8</v>
      </c>
      <c r="U5" s="65">
        <f>ABS(cereals[[#This Row],[health rank]]-cereals[[#This Row],[rating rank]])</f>
        <v>4</v>
      </c>
    </row>
    <row r="6" spans="1:21" x14ac:dyDescent="0.25">
      <c r="A6" s="5" t="s">
        <v>89</v>
      </c>
      <c r="B6" s="5" t="s">
        <v>17</v>
      </c>
      <c r="C6" s="5" t="s">
        <v>18</v>
      </c>
      <c r="D6" s="5">
        <v>90</v>
      </c>
      <c r="E6" s="5">
        <v>3</v>
      </c>
      <c r="F6" s="5">
        <v>0</v>
      </c>
      <c r="G6" s="5">
        <v>0</v>
      </c>
      <c r="H6" s="5">
        <v>4</v>
      </c>
      <c r="I6" s="5">
        <v>19</v>
      </c>
      <c r="J6" s="5">
        <v>0</v>
      </c>
      <c r="K6" s="5">
        <v>140</v>
      </c>
      <c r="L6" s="5">
        <v>0</v>
      </c>
      <c r="M6" s="5">
        <v>1</v>
      </c>
      <c r="N6" s="5">
        <v>1</v>
      </c>
      <c r="O6" s="5">
        <v>0.67</v>
      </c>
      <c r="P6" s="5">
        <v>74.472949</v>
      </c>
      <c r="Q6" s="4" t="s">
        <v>109</v>
      </c>
      <c r="R6" s="33">
        <v>-1.3047249512837582</v>
      </c>
      <c r="S6" s="65">
        <f>_xlfn.RANK.EQ(cereals[[#This Row],[health score]],cereals[health score],1)</f>
        <v>5</v>
      </c>
      <c r="T6" s="65">
        <f>_xlfn.RANK.EQ(cereals[[#This Row],[rating]],cereals[rating],0)</f>
        <v>2</v>
      </c>
      <c r="U6" s="65">
        <f>ABS(cereals[[#This Row],[health rank]]-cereals[[#This Row],[rating rank]])</f>
        <v>3</v>
      </c>
    </row>
    <row r="7" spans="1:21" x14ac:dyDescent="0.25">
      <c r="A7" s="2" t="s">
        <v>88</v>
      </c>
      <c r="B7" s="2" t="s">
        <v>17</v>
      </c>
      <c r="C7" s="2" t="s">
        <v>18</v>
      </c>
      <c r="D7" s="2">
        <v>80</v>
      </c>
      <c r="E7" s="2">
        <v>2</v>
      </c>
      <c r="F7" s="2">
        <v>0</v>
      </c>
      <c r="G7" s="2">
        <v>0</v>
      </c>
      <c r="H7" s="2">
        <v>3</v>
      </c>
      <c r="I7" s="2">
        <v>16</v>
      </c>
      <c r="J7" s="2">
        <v>0</v>
      </c>
      <c r="K7" s="2">
        <v>95</v>
      </c>
      <c r="L7" s="2">
        <v>0</v>
      </c>
      <c r="M7" s="2">
        <v>1</v>
      </c>
      <c r="N7" s="2">
        <v>0.83</v>
      </c>
      <c r="O7" s="2">
        <v>1</v>
      </c>
      <c r="P7" s="2">
        <v>68.235884999999996</v>
      </c>
      <c r="Q7" s="4" t="s">
        <v>109</v>
      </c>
      <c r="R7" s="33">
        <v>-1.2738724128092327</v>
      </c>
      <c r="S7" s="65">
        <f>_xlfn.RANK.EQ(cereals[[#This Row],[health score]],cereals[health score],1)</f>
        <v>6</v>
      </c>
      <c r="T7" s="65">
        <f>_xlfn.RANK.EQ(cereals[[#This Row],[rating]],cereals[rating],0)</f>
        <v>5</v>
      </c>
      <c r="U7" s="65">
        <f>ABS(cereals[[#This Row],[health rank]]-cereals[[#This Row],[rating rank]])</f>
        <v>1</v>
      </c>
    </row>
    <row r="8" spans="1:21" x14ac:dyDescent="0.25">
      <c r="A8" s="2" t="s">
        <v>90</v>
      </c>
      <c r="B8" s="2" t="s">
        <v>17</v>
      </c>
      <c r="C8" s="2" t="s">
        <v>18</v>
      </c>
      <c r="D8" s="2">
        <v>90</v>
      </c>
      <c r="E8" s="2">
        <v>3</v>
      </c>
      <c r="F8" s="2">
        <v>0</v>
      </c>
      <c r="G8" s="2">
        <v>0</v>
      </c>
      <c r="H8" s="2">
        <v>3</v>
      </c>
      <c r="I8" s="2">
        <v>20</v>
      </c>
      <c r="J8" s="2">
        <v>0</v>
      </c>
      <c r="K8" s="2">
        <v>120</v>
      </c>
      <c r="L8" s="2">
        <v>0</v>
      </c>
      <c r="M8" s="2">
        <v>1</v>
      </c>
      <c r="N8" s="2">
        <v>1</v>
      </c>
      <c r="O8" s="2">
        <v>0.67</v>
      </c>
      <c r="P8" s="2">
        <v>72.801787000000004</v>
      </c>
      <c r="Q8" s="4" t="s">
        <v>109</v>
      </c>
      <c r="R8" s="33">
        <v>-1.2624923144582032</v>
      </c>
      <c r="S8" s="65">
        <f>_xlfn.RANK.EQ(cereals[[#This Row],[health score]],cereals[health score],1)</f>
        <v>7</v>
      </c>
      <c r="T8" s="65">
        <f>_xlfn.RANK.EQ(cereals[[#This Row],[rating]],cereals[rating],0)</f>
        <v>3</v>
      </c>
      <c r="U8" s="65">
        <f>ABS(cereals[[#This Row],[health rank]]-cereals[[#This Row],[rating rank]])</f>
        <v>4</v>
      </c>
    </row>
    <row r="9" spans="1:21" x14ac:dyDescent="0.25">
      <c r="A9" s="2" t="s">
        <v>16</v>
      </c>
      <c r="B9" s="2" t="s">
        <v>17</v>
      </c>
      <c r="C9" s="2" t="s">
        <v>18</v>
      </c>
      <c r="D9" s="2">
        <v>70</v>
      </c>
      <c r="E9" s="2">
        <v>4</v>
      </c>
      <c r="F9" s="2">
        <v>1</v>
      </c>
      <c r="G9" s="2">
        <v>130</v>
      </c>
      <c r="H9" s="2">
        <v>10</v>
      </c>
      <c r="I9" s="2">
        <v>5</v>
      </c>
      <c r="J9" s="2">
        <v>6</v>
      </c>
      <c r="K9" s="2">
        <v>280</v>
      </c>
      <c r="L9" s="2">
        <v>25</v>
      </c>
      <c r="M9" s="2">
        <v>3</v>
      </c>
      <c r="N9" s="2">
        <v>1</v>
      </c>
      <c r="O9" s="2">
        <v>0.33</v>
      </c>
      <c r="P9" s="2">
        <v>68.402973000000003</v>
      </c>
      <c r="Q9" s="4" t="s">
        <v>109</v>
      </c>
      <c r="R9" s="33">
        <v>-1.0010392410695013</v>
      </c>
      <c r="S9" s="65">
        <f>_xlfn.RANK.EQ(cereals[[#This Row],[health score]],cereals[health score],1)</f>
        <v>8</v>
      </c>
      <c r="T9" s="65">
        <f>_xlfn.RANK.EQ(cereals[[#This Row],[rating]],cereals[rating],0)</f>
        <v>4</v>
      </c>
      <c r="U9" s="65">
        <f>ABS(cereals[[#This Row],[health rank]]-cereals[[#This Row],[rating rank]])</f>
        <v>4</v>
      </c>
    </row>
    <row r="10" spans="1:21" x14ac:dyDescent="0.25">
      <c r="A10" s="5" t="s">
        <v>43</v>
      </c>
      <c r="B10" s="5" t="s">
        <v>17</v>
      </c>
      <c r="C10" s="5" t="s">
        <v>44</v>
      </c>
      <c r="D10" s="5">
        <v>100</v>
      </c>
      <c r="E10" s="5">
        <v>3</v>
      </c>
      <c r="F10" s="5">
        <v>0</v>
      </c>
      <c r="G10" s="5">
        <v>80</v>
      </c>
      <c r="H10" s="5">
        <v>1</v>
      </c>
      <c r="I10" s="5">
        <v>21</v>
      </c>
      <c r="J10" s="5">
        <v>0</v>
      </c>
      <c r="K10" s="5">
        <v>-1</v>
      </c>
      <c r="L10" s="5">
        <v>0</v>
      </c>
      <c r="M10" s="5">
        <v>2</v>
      </c>
      <c r="N10" s="5">
        <v>1</v>
      </c>
      <c r="O10" s="5">
        <v>1</v>
      </c>
      <c r="P10" s="5">
        <v>64.533816000000002</v>
      </c>
      <c r="Q10" s="4" t="s">
        <v>109</v>
      </c>
      <c r="R10" s="33">
        <v>-0.88259746393784289</v>
      </c>
      <c r="S10" s="65">
        <f>_xlfn.RANK.EQ(cereals[[#This Row],[health score]],cereals[health score],1)</f>
        <v>9</v>
      </c>
      <c r="T10" s="65">
        <f>_xlfn.RANK.EQ(cereals[[#This Row],[rating]],cereals[rating],0)</f>
        <v>6</v>
      </c>
      <c r="U10" s="65">
        <f>ABS(cereals[[#This Row],[health rank]]-cereals[[#This Row],[rating rank]])</f>
        <v>3</v>
      </c>
    </row>
    <row r="11" spans="1:21" x14ac:dyDescent="0.25">
      <c r="A11" s="3" t="s">
        <v>67</v>
      </c>
      <c r="B11" s="3" t="s">
        <v>68</v>
      </c>
      <c r="C11" s="3" t="s">
        <v>44</v>
      </c>
      <c r="D11" s="3">
        <v>100</v>
      </c>
      <c r="E11" s="3">
        <v>4</v>
      </c>
      <c r="F11" s="3">
        <v>1</v>
      </c>
      <c r="G11" s="3">
        <v>0</v>
      </c>
      <c r="H11" s="3">
        <v>0</v>
      </c>
      <c r="I11" s="3">
        <v>16</v>
      </c>
      <c r="J11" s="3">
        <v>3</v>
      </c>
      <c r="K11" s="3">
        <v>95</v>
      </c>
      <c r="L11" s="3">
        <v>25</v>
      </c>
      <c r="M11" s="3">
        <v>2</v>
      </c>
      <c r="N11" s="3">
        <v>1</v>
      </c>
      <c r="O11" s="3">
        <v>1</v>
      </c>
      <c r="P11" s="3">
        <v>54.850917000000003</v>
      </c>
      <c r="Q11" s="4" t="s">
        <v>106</v>
      </c>
      <c r="R11" s="33">
        <v>-0.85267075542942683</v>
      </c>
      <c r="S11" s="65">
        <f>_xlfn.RANK.EQ(cereals[[#This Row],[health score]],cereals[health score],1)</f>
        <v>10</v>
      </c>
      <c r="T11" s="65">
        <f>_xlfn.RANK.EQ(cereals[[#This Row],[rating]],cereals[rating],0)</f>
        <v>14</v>
      </c>
      <c r="U11" s="65">
        <f>ABS(cereals[[#This Row],[health rank]]-cereals[[#This Row],[rating rank]])</f>
        <v>4</v>
      </c>
    </row>
    <row r="12" spans="1:21" x14ac:dyDescent="0.25">
      <c r="A12" s="2" t="s">
        <v>21</v>
      </c>
      <c r="B12" s="2" t="s">
        <v>22</v>
      </c>
      <c r="C12" s="2" t="s">
        <v>18</v>
      </c>
      <c r="D12" s="2">
        <v>70</v>
      </c>
      <c r="E12" s="2">
        <v>4</v>
      </c>
      <c r="F12" s="2">
        <v>1</v>
      </c>
      <c r="G12" s="2">
        <v>260</v>
      </c>
      <c r="H12" s="2">
        <v>9</v>
      </c>
      <c r="I12" s="2">
        <v>7</v>
      </c>
      <c r="J12" s="2">
        <v>5</v>
      </c>
      <c r="K12" s="2">
        <v>320</v>
      </c>
      <c r="L12" s="2">
        <v>25</v>
      </c>
      <c r="M12" s="2">
        <v>3</v>
      </c>
      <c r="N12" s="2">
        <v>1</v>
      </c>
      <c r="O12" s="2">
        <v>0.33</v>
      </c>
      <c r="P12" s="2">
        <v>59.425505000000001</v>
      </c>
      <c r="Q12" s="4" t="s">
        <v>108</v>
      </c>
      <c r="R12" s="33">
        <v>-0.73721103577166158</v>
      </c>
      <c r="S12" s="65">
        <f>_xlfn.RANK.EQ(cereals[[#This Row],[health score]],cereals[health score],1)</f>
        <v>11</v>
      </c>
      <c r="T12" s="65">
        <f>_xlfn.RANK.EQ(cereals[[#This Row],[rating]],cereals[rating],0)</f>
        <v>10</v>
      </c>
      <c r="U12" s="65">
        <f>ABS(cereals[[#This Row],[health rank]]-cereals[[#This Row],[rating rank]])</f>
        <v>1</v>
      </c>
    </row>
    <row r="13" spans="1:21" x14ac:dyDescent="0.25">
      <c r="A13" s="5" t="s">
        <v>93</v>
      </c>
      <c r="B13" s="5" t="s">
        <v>17</v>
      </c>
      <c r="C13" s="5" t="s">
        <v>18</v>
      </c>
      <c r="D13" s="5">
        <v>90</v>
      </c>
      <c r="E13" s="5">
        <v>2</v>
      </c>
      <c r="F13" s="5">
        <v>0</v>
      </c>
      <c r="G13" s="5">
        <v>15</v>
      </c>
      <c r="H13" s="5">
        <v>3</v>
      </c>
      <c r="I13" s="5">
        <v>15</v>
      </c>
      <c r="J13" s="5">
        <v>5</v>
      </c>
      <c r="K13" s="5">
        <v>90</v>
      </c>
      <c r="L13" s="5">
        <v>25</v>
      </c>
      <c r="M13" s="5">
        <v>2</v>
      </c>
      <c r="N13" s="5">
        <v>1</v>
      </c>
      <c r="O13" s="5">
        <v>1</v>
      </c>
      <c r="P13" s="5">
        <v>59.363993000000001</v>
      </c>
      <c r="Q13" s="4" t="s">
        <v>109</v>
      </c>
      <c r="R13" s="33">
        <v>-0.6816252948745023</v>
      </c>
      <c r="S13" s="65">
        <f>_xlfn.RANK.EQ(cereals[[#This Row],[health score]],cereals[health score],1)</f>
        <v>12</v>
      </c>
      <c r="T13" s="65">
        <f>_xlfn.RANK.EQ(cereals[[#This Row],[rating]],cereals[rating],0)</f>
        <v>11</v>
      </c>
      <c r="U13" s="65">
        <f>ABS(cereals[[#This Row],[health rank]]-cereals[[#This Row],[rating rank]])</f>
        <v>1</v>
      </c>
    </row>
    <row r="14" spans="1:21" x14ac:dyDescent="0.25">
      <c r="A14" s="2" t="s">
        <v>75</v>
      </c>
      <c r="B14" s="2" t="s">
        <v>22</v>
      </c>
      <c r="C14" s="2" t="s">
        <v>18</v>
      </c>
      <c r="D14" s="2">
        <v>90</v>
      </c>
      <c r="E14" s="2">
        <v>3</v>
      </c>
      <c r="F14" s="2">
        <v>0</v>
      </c>
      <c r="G14" s="2">
        <v>170</v>
      </c>
      <c r="H14" s="2">
        <v>3</v>
      </c>
      <c r="I14" s="2">
        <v>18</v>
      </c>
      <c r="J14" s="2">
        <v>2</v>
      </c>
      <c r="K14" s="2">
        <v>90</v>
      </c>
      <c r="L14" s="2">
        <v>25</v>
      </c>
      <c r="M14" s="2">
        <v>3</v>
      </c>
      <c r="N14" s="2">
        <v>1</v>
      </c>
      <c r="O14" s="2">
        <v>1</v>
      </c>
      <c r="P14" s="2">
        <v>59.642837</v>
      </c>
      <c r="Q14" s="4" t="s">
        <v>108</v>
      </c>
      <c r="R14" s="33">
        <v>-0.67309881059325338</v>
      </c>
      <c r="S14" s="65">
        <f>_xlfn.RANK.EQ(cereals[[#This Row],[health score]],cereals[health score],1)</f>
        <v>13</v>
      </c>
      <c r="T14" s="65">
        <f>_xlfn.RANK.EQ(cereals[[#This Row],[rating]],cereals[rating],0)</f>
        <v>9</v>
      </c>
      <c r="U14" s="65">
        <f>ABS(cereals[[#This Row],[health rank]]-cereals[[#This Row],[rating rank]])</f>
        <v>4</v>
      </c>
    </row>
    <row r="15" spans="1:21" x14ac:dyDescent="0.25">
      <c r="A15" s="5" t="s">
        <v>85</v>
      </c>
      <c r="B15" s="5" t="s">
        <v>22</v>
      </c>
      <c r="C15" s="5" t="s">
        <v>18</v>
      </c>
      <c r="D15" s="5">
        <v>90</v>
      </c>
      <c r="E15" s="5">
        <v>2</v>
      </c>
      <c r="F15" s="5">
        <v>0</v>
      </c>
      <c r="G15" s="5">
        <v>0</v>
      </c>
      <c r="H15" s="5">
        <v>2</v>
      </c>
      <c r="I15" s="5">
        <v>15</v>
      </c>
      <c r="J15" s="5">
        <v>6</v>
      </c>
      <c r="K15" s="5">
        <v>110</v>
      </c>
      <c r="L15" s="5">
        <v>25</v>
      </c>
      <c r="M15" s="5">
        <v>3</v>
      </c>
      <c r="N15" s="5">
        <v>1</v>
      </c>
      <c r="O15" s="5">
        <v>0.5</v>
      </c>
      <c r="P15" s="5">
        <v>55.333142000000002</v>
      </c>
      <c r="Q15" s="4" t="s">
        <v>108</v>
      </c>
      <c r="R15" s="33">
        <v>-0.58483186909543039</v>
      </c>
      <c r="S15" s="65">
        <f>_xlfn.RANK.EQ(cereals[[#This Row],[health score]],cereals[health score],1)</f>
        <v>14</v>
      </c>
      <c r="T15" s="65">
        <f>_xlfn.RANK.EQ(cereals[[#This Row],[rating]],cereals[rating],0)</f>
        <v>13</v>
      </c>
      <c r="U15" s="65">
        <f>ABS(cereals[[#This Row],[health rank]]-cereals[[#This Row],[rating rank]])</f>
        <v>1</v>
      </c>
    </row>
    <row r="16" spans="1:21" x14ac:dyDescent="0.25">
      <c r="A16" s="5" t="s">
        <v>50</v>
      </c>
      <c r="B16" s="5" t="s">
        <v>22</v>
      </c>
      <c r="C16" s="5" t="s">
        <v>18</v>
      </c>
      <c r="D16" s="5">
        <v>100</v>
      </c>
      <c r="E16" s="5">
        <v>3</v>
      </c>
      <c r="F16" s="5">
        <v>0</v>
      </c>
      <c r="G16" s="5">
        <v>0</v>
      </c>
      <c r="H16" s="5">
        <v>3</v>
      </c>
      <c r="I16" s="5">
        <v>14</v>
      </c>
      <c r="J16" s="5">
        <v>7</v>
      </c>
      <c r="K16" s="5">
        <v>100</v>
      </c>
      <c r="L16" s="5">
        <v>25</v>
      </c>
      <c r="M16" s="5">
        <v>2</v>
      </c>
      <c r="N16" s="5">
        <v>1</v>
      </c>
      <c r="O16" s="5">
        <v>0.8</v>
      </c>
      <c r="P16" s="5">
        <v>58.345140999999998</v>
      </c>
      <c r="Q16" s="4" t="s">
        <v>108</v>
      </c>
      <c r="R16" s="33">
        <v>-0.52510322416959498</v>
      </c>
      <c r="S16" s="65">
        <f>_xlfn.RANK.EQ(cereals[[#This Row],[health score]],cereals[health score],1)</f>
        <v>15</v>
      </c>
      <c r="T16" s="65">
        <f>_xlfn.RANK.EQ(cereals[[#This Row],[rating]],cereals[rating],0)</f>
        <v>12</v>
      </c>
      <c r="U16" s="65">
        <f>ABS(cereals[[#This Row],[health rank]]-cereals[[#This Row],[rating rank]])</f>
        <v>3</v>
      </c>
    </row>
    <row r="17" spans="1:21" x14ac:dyDescent="0.25">
      <c r="A17" s="3" t="s">
        <v>34</v>
      </c>
      <c r="B17" s="3" t="s">
        <v>27</v>
      </c>
      <c r="C17" s="3" t="s">
        <v>18</v>
      </c>
      <c r="D17" s="3">
        <v>110</v>
      </c>
      <c r="E17" s="3">
        <v>6</v>
      </c>
      <c r="F17" s="3">
        <v>2</v>
      </c>
      <c r="G17" s="3">
        <v>290</v>
      </c>
      <c r="H17" s="3">
        <v>2</v>
      </c>
      <c r="I17" s="3">
        <v>17</v>
      </c>
      <c r="J17" s="3">
        <v>1</v>
      </c>
      <c r="K17" s="3">
        <v>105</v>
      </c>
      <c r="L17" s="3">
        <v>25</v>
      </c>
      <c r="M17" s="3">
        <v>1</v>
      </c>
      <c r="N17" s="3">
        <v>1</v>
      </c>
      <c r="O17" s="3">
        <v>1.25</v>
      </c>
      <c r="P17" s="3">
        <v>50.764999000000003</v>
      </c>
      <c r="Q17" s="4" t="s">
        <v>107</v>
      </c>
      <c r="R17" s="33">
        <v>-0.50246471302630469</v>
      </c>
      <c r="S17" s="65">
        <f>_xlfn.RANK.EQ(cereals[[#This Row],[health score]],cereals[health score],1)</f>
        <v>16</v>
      </c>
      <c r="T17" s="65">
        <f>_xlfn.RANK.EQ(cereals[[#This Row],[rating]],cereals[rating],0)</f>
        <v>21</v>
      </c>
      <c r="U17" s="65">
        <f>ABS(cereals[[#This Row],[health rank]]-cereals[[#This Row],[rating rank]])</f>
        <v>5</v>
      </c>
    </row>
    <row r="18" spans="1:21" x14ac:dyDescent="0.25">
      <c r="A18" s="2" t="s">
        <v>92</v>
      </c>
      <c r="B18" s="2" t="s">
        <v>22</v>
      </c>
      <c r="C18" s="2" t="s">
        <v>18</v>
      </c>
      <c r="D18" s="2">
        <v>110</v>
      </c>
      <c r="E18" s="2">
        <v>6</v>
      </c>
      <c r="F18" s="2">
        <v>0</v>
      </c>
      <c r="G18" s="2">
        <v>230</v>
      </c>
      <c r="H18" s="2">
        <v>1</v>
      </c>
      <c r="I18" s="2">
        <v>16</v>
      </c>
      <c r="J18" s="2">
        <v>3</v>
      </c>
      <c r="K18" s="2">
        <v>55</v>
      </c>
      <c r="L18" s="2">
        <v>25</v>
      </c>
      <c r="M18" s="2">
        <v>1</v>
      </c>
      <c r="N18" s="2">
        <v>1</v>
      </c>
      <c r="O18" s="2">
        <v>1</v>
      </c>
      <c r="P18" s="2">
        <v>53.131323999999999</v>
      </c>
      <c r="Q18" s="4" t="s">
        <v>108</v>
      </c>
      <c r="R18" s="33">
        <v>-0.4231512871874033</v>
      </c>
      <c r="S18" s="65">
        <f>_xlfn.RANK.EQ(cereals[[#This Row],[health score]],cereals[health score],1)</f>
        <v>17</v>
      </c>
      <c r="T18" s="65">
        <f>_xlfn.RANK.EQ(cereals[[#This Row],[rating]],cereals[rating],0)</f>
        <v>17</v>
      </c>
      <c r="U18" s="65">
        <f>ABS(cereals[[#This Row],[health rank]]-cereals[[#This Row],[rating rank]])</f>
        <v>0</v>
      </c>
    </row>
    <row r="19" spans="1:21" x14ac:dyDescent="0.25">
      <c r="A19" s="2" t="s">
        <v>58</v>
      </c>
      <c r="B19" s="2" t="s">
        <v>32</v>
      </c>
      <c r="C19" s="2" t="s">
        <v>18</v>
      </c>
      <c r="D19" s="2">
        <v>120</v>
      </c>
      <c r="E19" s="2">
        <v>3</v>
      </c>
      <c r="F19" s="2">
        <v>3</v>
      </c>
      <c r="G19" s="2">
        <v>75</v>
      </c>
      <c r="H19" s="2">
        <v>3</v>
      </c>
      <c r="I19" s="2">
        <v>13</v>
      </c>
      <c r="J19" s="2">
        <v>4</v>
      </c>
      <c r="K19" s="2">
        <v>100</v>
      </c>
      <c r="L19" s="2">
        <v>25</v>
      </c>
      <c r="M19" s="2">
        <v>3</v>
      </c>
      <c r="N19" s="2">
        <v>1</v>
      </c>
      <c r="O19" s="2">
        <v>0.33</v>
      </c>
      <c r="P19" s="2">
        <v>45.811715999999997</v>
      </c>
      <c r="Q19" s="4" t="s">
        <v>110</v>
      </c>
      <c r="R19" s="33">
        <v>-0.41010318916429028</v>
      </c>
      <c r="S19" s="65">
        <f>_xlfn.RANK.EQ(cereals[[#This Row],[health score]],cereals[health score],1)</f>
        <v>18</v>
      </c>
      <c r="T19" s="65">
        <f>_xlfn.RANK.EQ(cereals[[#This Row],[rating]],cereals[rating],0)</f>
        <v>28</v>
      </c>
      <c r="U19" s="65">
        <f>ABS(cereals[[#This Row],[health rank]]-cereals[[#This Row],[rating rank]])</f>
        <v>10</v>
      </c>
    </row>
    <row r="20" spans="1:21" x14ac:dyDescent="0.25">
      <c r="A20" s="2" t="s">
        <v>100</v>
      </c>
      <c r="B20" s="2" t="s">
        <v>27</v>
      </c>
      <c r="C20" s="2" t="s">
        <v>18</v>
      </c>
      <c r="D20" s="2">
        <v>100</v>
      </c>
      <c r="E20" s="2">
        <v>3</v>
      </c>
      <c r="F20" s="2">
        <v>1</v>
      </c>
      <c r="G20" s="2">
        <v>200</v>
      </c>
      <c r="H20" s="2">
        <v>3</v>
      </c>
      <c r="I20" s="2">
        <v>17</v>
      </c>
      <c r="J20" s="2">
        <v>3</v>
      </c>
      <c r="K20" s="2">
        <v>110</v>
      </c>
      <c r="L20" s="2">
        <v>25</v>
      </c>
      <c r="M20" s="2">
        <v>1</v>
      </c>
      <c r="N20" s="2">
        <v>1</v>
      </c>
      <c r="O20" s="2">
        <v>1</v>
      </c>
      <c r="P20" s="2">
        <v>51.592193000000002</v>
      </c>
      <c r="Q20" s="4" t="s">
        <v>107</v>
      </c>
      <c r="R20" s="33">
        <v>-0.40715603181312149</v>
      </c>
      <c r="S20" s="65">
        <f>_xlfn.RANK.EQ(cereals[[#This Row],[health score]],cereals[health score],1)</f>
        <v>19</v>
      </c>
      <c r="T20" s="65">
        <f>_xlfn.RANK.EQ(cereals[[#This Row],[rating]],cereals[rating],0)</f>
        <v>19</v>
      </c>
      <c r="U20" s="65">
        <f>ABS(cereals[[#This Row],[health rank]]-cereals[[#This Row],[rating rank]])</f>
        <v>0</v>
      </c>
    </row>
    <row r="21" spans="1:21" x14ac:dyDescent="0.25">
      <c r="A21" s="2" t="s">
        <v>96</v>
      </c>
      <c r="B21" s="2" t="s">
        <v>27</v>
      </c>
      <c r="C21" s="2" t="s">
        <v>18</v>
      </c>
      <c r="D21" s="2">
        <v>100</v>
      </c>
      <c r="E21" s="2">
        <v>3</v>
      </c>
      <c r="F21" s="2">
        <v>1</v>
      </c>
      <c r="G21" s="2">
        <v>200</v>
      </c>
      <c r="H21" s="2">
        <v>3</v>
      </c>
      <c r="I21" s="2">
        <v>16</v>
      </c>
      <c r="J21" s="2">
        <v>3</v>
      </c>
      <c r="K21" s="2">
        <v>110</v>
      </c>
      <c r="L21" s="2">
        <v>100</v>
      </c>
      <c r="M21" s="2">
        <v>3</v>
      </c>
      <c r="N21" s="2">
        <v>1</v>
      </c>
      <c r="O21" s="2">
        <v>1</v>
      </c>
      <c r="P21" s="2">
        <v>46.658844000000002</v>
      </c>
      <c r="Q21" s="4" t="s">
        <v>107</v>
      </c>
      <c r="R21" s="33">
        <v>-0.40715603181312149</v>
      </c>
      <c r="S21" s="65">
        <f>_xlfn.RANK.EQ(cereals[[#This Row],[health score]],cereals[health score],1)</f>
        <v>19</v>
      </c>
      <c r="T21" s="65">
        <f>_xlfn.RANK.EQ(cereals[[#This Row],[rating]],cereals[rating],0)</f>
        <v>26</v>
      </c>
      <c r="U21" s="65">
        <f>ABS(cereals[[#This Row],[health rank]]-cereals[[#This Row],[rating rank]])</f>
        <v>7</v>
      </c>
    </row>
    <row r="22" spans="1:21" x14ac:dyDescent="0.25">
      <c r="A22" s="3" t="s">
        <v>31</v>
      </c>
      <c r="B22" s="3" t="s">
        <v>32</v>
      </c>
      <c r="C22" s="3" t="s">
        <v>18</v>
      </c>
      <c r="D22" s="3">
        <v>90</v>
      </c>
      <c r="E22" s="3">
        <v>3</v>
      </c>
      <c r="F22" s="3">
        <v>0</v>
      </c>
      <c r="G22" s="3">
        <v>210</v>
      </c>
      <c r="H22" s="3">
        <v>5</v>
      </c>
      <c r="I22" s="3">
        <v>13</v>
      </c>
      <c r="J22" s="3">
        <v>5</v>
      </c>
      <c r="K22" s="3">
        <v>190</v>
      </c>
      <c r="L22" s="3">
        <v>25</v>
      </c>
      <c r="M22" s="3">
        <v>3</v>
      </c>
      <c r="N22" s="3">
        <v>1</v>
      </c>
      <c r="O22" s="3">
        <v>0.67</v>
      </c>
      <c r="P22" s="3">
        <v>53.313813000000003</v>
      </c>
      <c r="Q22" s="4" t="s">
        <v>110</v>
      </c>
      <c r="R22" s="33">
        <v>-0.38976614885169841</v>
      </c>
      <c r="S22" s="65">
        <f>_xlfn.RANK.EQ(cereals[[#This Row],[health score]],cereals[health score],1)</f>
        <v>21</v>
      </c>
      <c r="T22" s="65">
        <f>_xlfn.RANK.EQ(cereals[[#This Row],[rating]],cereals[rating],0)</f>
        <v>16</v>
      </c>
      <c r="U22" s="65">
        <f>ABS(cereals[[#This Row],[health rank]]-cereals[[#This Row],[rating rank]])</f>
        <v>5</v>
      </c>
    </row>
    <row r="23" spans="1:21" x14ac:dyDescent="0.25">
      <c r="A23" s="3" t="s">
        <v>57</v>
      </c>
      <c r="B23" s="3" t="s">
        <v>32</v>
      </c>
      <c r="C23" s="3" t="s">
        <v>18</v>
      </c>
      <c r="D23" s="3">
        <v>110</v>
      </c>
      <c r="E23" s="3">
        <v>3</v>
      </c>
      <c r="F23" s="3">
        <v>0</v>
      </c>
      <c r="G23" s="3">
        <v>170</v>
      </c>
      <c r="H23" s="3">
        <v>3</v>
      </c>
      <c r="I23" s="3">
        <v>17</v>
      </c>
      <c r="J23" s="3">
        <v>3</v>
      </c>
      <c r="K23" s="3">
        <v>90</v>
      </c>
      <c r="L23" s="3">
        <v>25</v>
      </c>
      <c r="M23" s="3">
        <v>3</v>
      </c>
      <c r="N23" s="3">
        <v>1</v>
      </c>
      <c r="O23" s="3">
        <v>0.25</v>
      </c>
      <c r="P23" s="3">
        <v>53.371006999999999</v>
      </c>
      <c r="Q23" s="4" t="s">
        <v>110</v>
      </c>
      <c r="R23" s="33">
        <v>-0.37587601422072486</v>
      </c>
      <c r="S23" s="65">
        <f>_xlfn.RANK.EQ(cereals[[#This Row],[health score]],cereals[health score],1)</f>
        <v>22</v>
      </c>
      <c r="T23" s="65">
        <f>_xlfn.RANK.EQ(cereals[[#This Row],[rating]],cereals[rating],0)</f>
        <v>15</v>
      </c>
      <c r="U23" s="65">
        <f>ABS(cereals[[#This Row],[health rank]]-cereals[[#This Row],[rating rank]])</f>
        <v>7</v>
      </c>
    </row>
    <row r="24" spans="1:21" x14ac:dyDescent="0.25">
      <c r="A24" s="2" t="s">
        <v>56</v>
      </c>
      <c r="B24" s="2" t="s">
        <v>32</v>
      </c>
      <c r="C24" s="2" t="s">
        <v>18</v>
      </c>
      <c r="D24" s="2">
        <v>100</v>
      </c>
      <c r="E24" s="2">
        <v>3</v>
      </c>
      <c r="F24" s="2">
        <v>1</v>
      </c>
      <c r="G24" s="2">
        <v>140</v>
      </c>
      <c r="H24" s="2">
        <v>3</v>
      </c>
      <c r="I24" s="2">
        <v>15</v>
      </c>
      <c r="J24" s="2">
        <v>5</v>
      </c>
      <c r="K24" s="2">
        <v>85</v>
      </c>
      <c r="L24" s="2">
        <v>25</v>
      </c>
      <c r="M24" s="2">
        <v>3</v>
      </c>
      <c r="N24" s="2">
        <v>1</v>
      </c>
      <c r="O24" s="2">
        <v>0.88</v>
      </c>
      <c r="P24" s="2">
        <v>52.076897000000002</v>
      </c>
      <c r="Q24" s="4" t="s">
        <v>110</v>
      </c>
      <c r="R24" s="33">
        <v>-0.37007524279977505</v>
      </c>
      <c r="S24" s="65">
        <f>_xlfn.RANK.EQ(cereals[[#This Row],[health score]],cereals[health score],1)</f>
        <v>23</v>
      </c>
      <c r="T24" s="65">
        <f>_xlfn.RANK.EQ(cereals[[#This Row],[rating]],cereals[rating],0)</f>
        <v>18</v>
      </c>
      <c r="U24" s="65">
        <f>ABS(cereals[[#This Row],[health rank]]-cereals[[#This Row],[rating rank]])</f>
        <v>5</v>
      </c>
    </row>
    <row r="25" spans="1:21" x14ac:dyDescent="0.25">
      <c r="A25" s="5" t="s">
        <v>81</v>
      </c>
      <c r="B25" s="5" t="s">
        <v>20</v>
      </c>
      <c r="C25" s="5" t="s">
        <v>18</v>
      </c>
      <c r="D25" s="5">
        <v>100</v>
      </c>
      <c r="E25" s="5">
        <v>4</v>
      </c>
      <c r="F25" s="5">
        <v>1</v>
      </c>
      <c r="G25" s="5">
        <v>135</v>
      </c>
      <c r="H25" s="5">
        <v>2</v>
      </c>
      <c r="I25" s="5">
        <v>14</v>
      </c>
      <c r="J25" s="5">
        <v>6</v>
      </c>
      <c r="K25" s="5">
        <v>110</v>
      </c>
      <c r="L25" s="5">
        <v>25</v>
      </c>
      <c r="M25" s="5">
        <v>3</v>
      </c>
      <c r="N25" s="5">
        <v>1</v>
      </c>
      <c r="O25" s="5">
        <v>0.5</v>
      </c>
      <c r="P25" s="5">
        <v>49.511873999999999</v>
      </c>
      <c r="Q25" s="4" t="s">
        <v>111</v>
      </c>
      <c r="R25" s="33">
        <v>-0.34120892885786169</v>
      </c>
      <c r="S25" s="65">
        <f>_xlfn.RANK.EQ(cereals[[#This Row],[health score]],cereals[health score],1)</f>
        <v>24</v>
      </c>
      <c r="T25" s="65">
        <f>_xlfn.RANK.EQ(cereals[[#This Row],[rating]],cereals[rating],0)</f>
        <v>23</v>
      </c>
      <c r="U25" s="65">
        <f>ABS(cereals[[#This Row],[health rank]]-cereals[[#This Row],[rating rank]])</f>
        <v>1</v>
      </c>
    </row>
    <row r="26" spans="1:21" x14ac:dyDescent="0.25">
      <c r="A26" s="5" t="s">
        <v>99</v>
      </c>
      <c r="B26" s="5" t="s">
        <v>25</v>
      </c>
      <c r="C26" s="5" t="s">
        <v>18</v>
      </c>
      <c r="D26" s="5">
        <v>100</v>
      </c>
      <c r="E26" s="5">
        <v>3</v>
      </c>
      <c r="F26" s="5">
        <v>1</v>
      </c>
      <c r="G26" s="5">
        <v>230</v>
      </c>
      <c r="H26" s="5">
        <v>3</v>
      </c>
      <c r="I26" s="5">
        <v>17</v>
      </c>
      <c r="J26" s="5">
        <v>3</v>
      </c>
      <c r="K26" s="5">
        <v>115</v>
      </c>
      <c r="L26" s="5">
        <v>25</v>
      </c>
      <c r="M26" s="5">
        <v>1</v>
      </c>
      <c r="N26" s="5">
        <v>1</v>
      </c>
      <c r="O26" s="5">
        <v>0.67</v>
      </c>
      <c r="P26" s="5">
        <v>49.787444999999998</v>
      </c>
      <c r="Q26" s="4" t="s">
        <v>112</v>
      </c>
      <c r="R26" s="33">
        <v>-0.33511524291943412</v>
      </c>
      <c r="S26" s="65">
        <f>_xlfn.RANK.EQ(cereals[[#This Row],[health score]],cereals[health score],1)</f>
        <v>25</v>
      </c>
      <c r="T26" s="65">
        <f>_xlfn.RANK.EQ(cereals[[#This Row],[rating]],cereals[rating],0)</f>
        <v>22</v>
      </c>
      <c r="U26" s="65">
        <f>ABS(cereals[[#This Row],[health rank]]-cereals[[#This Row],[rating rank]])</f>
        <v>3</v>
      </c>
    </row>
    <row r="27" spans="1:21" x14ac:dyDescent="0.25">
      <c r="A27" s="3" t="s">
        <v>65</v>
      </c>
      <c r="B27" s="3" t="s">
        <v>20</v>
      </c>
      <c r="C27" s="3" t="s">
        <v>18</v>
      </c>
      <c r="D27" s="3">
        <v>100</v>
      </c>
      <c r="E27" s="3">
        <v>4</v>
      </c>
      <c r="F27" s="3">
        <v>2</v>
      </c>
      <c r="G27" s="3">
        <v>150</v>
      </c>
      <c r="H27" s="3">
        <v>2</v>
      </c>
      <c r="I27" s="3">
        <v>12</v>
      </c>
      <c r="J27" s="3">
        <v>6</v>
      </c>
      <c r="K27" s="3">
        <v>95</v>
      </c>
      <c r="L27" s="3">
        <v>25</v>
      </c>
      <c r="M27" s="3">
        <v>2</v>
      </c>
      <c r="N27" s="3">
        <v>1</v>
      </c>
      <c r="O27" s="3">
        <v>0.67</v>
      </c>
      <c r="P27" s="3">
        <v>45.328074000000001</v>
      </c>
      <c r="Q27" s="4" t="s">
        <v>111</v>
      </c>
      <c r="R27" s="33">
        <v>-0.30518853441101801</v>
      </c>
      <c r="S27" s="65">
        <f>_xlfn.RANK.EQ(cereals[[#This Row],[health score]],cereals[health score],1)</f>
        <v>26</v>
      </c>
      <c r="T27" s="65">
        <f>_xlfn.RANK.EQ(cereals[[#This Row],[rating]],cereals[rating],0)</f>
        <v>29</v>
      </c>
      <c r="U27" s="65">
        <f>ABS(cereals[[#This Row],[health rank]]-cereals[[#This Row],[rating rank]])</f>
        <v>3</v>
      </c>
    </row>
    <row r="28" spans="1:21" x14ac:dyDescent="0.25">
      <c r="A28" s="2" t="s">
        <v>30</v>
      </c>
      <c r="B28" s="2" t="s">
        <v>25</v>
      </c>
      <c r="C28" s="2" t="s">
        <v>18</v>
      </c>
      <c r="D28" s="2">
        <v>90</v>
      </c>
      <c r="E28" s="2">
        <v>2</v>
      </c>
      <c r="F28" s="2">
        <v>1</v>
      </c>
      <c r="G28" s="2">
        <v>200</v>
      </c>
      <c r="H28" s="2">
        <v>4</v>
      </c>
      <c r="I28" s="2">
        <v>15</v>
      </c>
      <c r="J28" s="2">
        <v>6</v>
      </c>
      <c r="K28" s="2">
        <v>125</v>
      </c>
      <c r="L28" s="2">
        <v>25</v>
      </c>
      <c r="M28" s="2">
        <v>1</v>
      </c>
      <c r="N28" s="2">
        <v>1</v>
      </c>
      <c r="O28" s="2">
        <v>0.67</v>
      </c>
      <c r="P28" s="2">
        <v>49.120252999999998</v>
      </c>
      <c r="Q28" s="4" t="s">
        <v>112</v>
      </c>
      <c r="R28" s="33">
        <v>-0.1890252167886243</v>
      </c>
      <c r="S28" s="65">
        <f>_xlfn.RANK.EQ(cereals[[#This Row],[health score]],cereals[health score],1)</f>
        <v>27</v>
      </c>
      <c r="T28" s="65">
        <f>_xlfn.RANK.EQ(cereals[[#This Row],[rating]],cereals[rating],0)</f>
        <v>24</v>
      </c>
      <c r="U28" s="65">
        <f>ABS(cereals[[#This Row],[health rank]]-cereals[[#This Row],[rating rank]])</f>
        <v>3</v>
      </c>
    </row>
    <row r="29" spans="1:21" x14ac:dyDescent="0.25">
      <c r="A29" s="3" t="s">
        <v>19</v>
      </c>
      <c r="B29" s="3" t="s">
        <v>20</v>
      </c>
      <c r="C29" s="3" t="s">
        <v>18</v>
      </c>
      <c r="D29" s="3">
        <v>120</v>
      </c>
      <c r="E29" s="3">
        <v>3</v>
      </c>
      <c r="F29" s="3">
        <v>5</v>
      </c>
      <c r="G29" s="3">
        <v>15</v>
      </c>
      <c r="H29" s="3">
        <v>2</v>
      </c>
      <c r="I29" s="3">
        <v>8</v>
      </c>
      <c r="J29" s="3">
        <v>8</v>
      </c>
      <c r="K29" s="3">
        <v>135</v>
      </c>
      <c r="L29" s="3">
        <v>0</v>
      </c>
      <c r="M29" s="3">
        <v>3</v>
      </c>
      <c r="N29" s="3">
        <v>1</v>
      </c>
      <c r="O29" s="3">
        <v>1</v>
      </c>
      <c r="P29" s="3">
        <v>33.983679000000002</v>
      </c>
      <c r="Q29" s="4" t="s">
        <v>111</v>
      </c>
      <c r="R29" s="33">
        <v>-0.14962739652466772</v>
      </c>
      <c r="S29" s="65">
        <f>_xlfn.RANK.EQ(cereals[[#This Row],[health score]],cereals[health score],1)</f>
        <v>28</v>
      </c>
      <c r="T29" s="65">
        <f>_xlfn.RANK.EQ(cereals[[#This Row],[rating]],cereals[rating],0)</f>
        <v>57</v>
      </c>
      <c r="U29" s="65">
        <f>ABS(cereals[[#This Row],[health rank]]-cereals[[#This Row],[rating rank]])</f>
        <v>29</v>
      </c>
    </row>
    <row r="30" spans="1:21" x14ac:dyDescent="0.25">
      <c r="A30" s="2" t="s">
        <v>42</v>
      </c>
      <c r="B30" s="2" t="s">
        <v>22</v>
      </c>
      <c r="C30" s="2" t="s">
        <v>18</v>
      </c>
      <c r="D30" s="2">
        <v>110</v>
      </c>
      <c r="E30" s="2">
        <v>3</v>
      </c>
      <c r="F30" s="2">
        <v>3</v>
      </c>
      <c r="G30" s="2">
        <v>140</v>
      </c>
      <c r="H30" s="2">
        <v>4</v>
      </c>
      <c r="I30" s="2">
        <v>10</v>
      </c>
      <c r="J30" s="2">
        <v>7</v>
      </c>
      <c r="K30" s="2">
        <v>160</v>
      </c>
      <c r="L30" s="2">
        <v>25</v>
      </c>
      <c r="M30" s="2">
        <v>3</v>
      </c>
      <c r="N30" s="2">
        <v>1</v>
      </c>
      <c r="O30" s="2">
        <v>0.5</v>
      </c>
      <c r="P30" s="2">
        <v>40.448771999999998</v>
      </c>
      <c r="Q30" s="4" t="s">
        <v>108</v>
      </c>
      <c r="R30" s="33">
        <v>-0.12782470633852477</v>
      </c>
      <c r="S30" s="65">
        <f>_xlfn.RANK.EQ(cereals[[#This Row],[health score]],cereals[health score],1)</f>
        <v>29</v>
      </c>
      <c r="T30" s="65">
        <f>_xlfn.RANK.EQ(cereals[[#This Row],[rating]],cereals[rating],0)</f>
        <v>38</v>
      </c>
      <c r="U30" s="65">
        <f>ABS(cereals[[#This Row],[health rank]]-cereals[[#This Row],[rating rank]])</f>
        <v>9</v>
      </c>
    </row>
    <row r="31" spans="1:21" x14ac:dyDescent="0.25">
      <c r="A31" s="5" t="s">
        <v>39</v>
      </c>
      <c r="B31" s="5" t="s">
        <v>22</v>
      </c>
      <c r="C31" s="5" t="s">
        <v>18</v>
      </c>
      <c r="D31" s="5">
        <v>100</v>
      </c>
      <c r="E31" s="5">
        <v>2</v>
      </c>
      <c r="F31" s="5">
        <v>0</v>
      </c>
      <c r="G31" s="5">
        <v>290</v>
      </c>
      <c r="H31" s="5">
        <v>1</v>
      </c>
      <c r="I31" s="5">
        <v>21</v>
      </c>
      <c r="J31" s="5">
        <v>2</v>
      </c>
      <c r="K31" s="5">
        <v>35</v>
      </c>
      <c r="L31" s="5">
        <v>25</v>
      </c>
      <c r="M31" s="5">
        <v>1</v>
      </c>
      <c r="N31" s="5">
        <v>1</v>
      </c>
      <c r="O31" s="5">
        <v>1</v>
      </c>
      <c r="P31" s="5">
        <v>45.863323999999999</v>
      </c>
      <c r="Q31" s="4" t="s">
        <v>108</v>
      </c>
      <c r="R31" s="33">
        <v>-0.1052088667462556</v>
      </c>
      <c r="S31" s="65">
        <f>_xlfn.RANK.EQ(cereals[[#This Row],[health score]],cereals[health score],1)</f>
        <v>30</v>
      </c>
      <c r="T31" s="65">
        <f>_xlfn.RANK.EQ(cereals[[#This Row],[rating]],cereals[rating],0)</f>
        <v>27</v>
      </c>
      <c r="U31" s="65">
        <f>ABS(cereals[[#This Row],[health rank]]-cereals[[#This Row],[rating rank]])</f>
        <v>3</v>
      </c>
    </row>
    <row r="32" spans="1:21" x14ac:dyDescent="0.25">
      <c r="A32" s="2" t="s">
        <v>94</v>
      </c>
      <c r="B32" s="2" t="s">
        <v>27</v>
      </c>
      <c r="C32" s="2" t="s">
        <v>18</v>
      </c>
      <c r="D32" s="2">
        <v>110</v>
      </c>
      <c r="E32" s="2">
        <v>2</v>
      </c>
      <c r="F32" s="2">
        <v>1</v>
      </c>
      <c r="G32" s="2">
        <v>200</v>
      </c>
      <c r="H32" s="2">
        <v>0</v>
      </c>
      <c r="I32" s="2">
        <v>21</v>
      </c>
      <c r="J32" s="2">
        <v>3</v>
      </c>
      <c r="K32" s="2">
        <v>35</v>
      </c>
      <c r="L32" s="2">
        <v>100</v>
      </c>
      <c r="M32" s="2">
        <v>3</v>
      </c>
      <c r="N32" s="2">
        <v>1</v>
      </c>
      <c r="O32" s="2">
        <v>1</v>
      </c>
      <c r="P32" s="2">
        <v>38.839745999999998</v>
      </c>
      <c r="Q32" s="4" t="s">
        <v>107</v>
      </c>
      <c r="R32" s="33">
        <v>-8.5196606715318285E-2</v>
      </c>
      <c r="S32" s="65">
        <f>_xlfn.RANK.EQ(cereals[[#This Row],[health score]],cereals[health score],1)</f>
        <v>31</v>
      </c>
      <c r="T32" s="65">
        <f>_xlfn.RANK.EQ(cereals[[#This Row],[rating]],cereals[rating],0)</f>
        <v>45</v>
      </c>
      <c r="U32" s="65">
        <f>ABS(cereals[[#This Row],[health rank]]-cereals[[#This Row],[rating rank]])</f>
        <v>14</v>
      </c>
    </row>
    <row r="33" spans="1:21" x14ac:dyDescent="0.25">
      <c r="A33" s="2" t="s">
        <v>45</v>
      </c>
      <c r="B33" s="2" t="s">
        <v>22</v>
      </c>
      <c r="C33" s="2" t="s">
        <v>18</v>
      </c>
      <c r="D33" s="2">
        <v>110</v>
      </c>
      <c r="E33" s="2">
        <v>2</v>
      </c>
      <c r="F33" s="2">
        <v>0</v>
      </c>
      <c r="G33" s="2">
        <v>220</v>
      </c>
      <c r="H33" s="2">
        <v>1</v>
      </c>
      <c r="I33" s="2">
        <v>21</v>
      </c>
      <c r="J33" s="2">
        <v>3</v>
      </c>
      <c r="K33" s="2">
        <v>30</v>
      </c>
      <c r="L33" s="2">
        <v>25</v>
      </c>
      <c r="M33" s="2">
        <v>3</v>
      </c>
      <c r="N33" s="2">
        <v>1</v>
      </c>
      <c r="O33" s="2">
        <v>1</v>
      </c>
      <c r="P33" s="2">
        <v>46.895643999999997</v>
      </c>
      <c r="Q33" s="4" t="s">
        <v>108</v>
      </c>
      <c r="R33" s="33">
        <v>-7.9402050945081654E-2</v>
      </c>
      <c r="S33" s="65">
        <f>_xlfn.RANK.EQ(cereals[[#This Row],[health score]],cereals[health score],1)</f>
        <v>32</v>
      </c>
      <c r="T33" s="65">
        <f>_xlfn.RANK.EQ(cereals[[#This Row],[rating]],cereals[rating],0)</f>
        <v>25</v>
      </c>
      <c r="U33" s="65">
        <f>ABS(cereals[[#This Row],[health rank]]-cereals[[#This Row],[rating rank]])</f>
        <v>7</v>
      </c>
    </row>
    <row r="34" spans="1:21" x14ac:dyDescent="0.25">
      <c r="A34" s="2" t="s">
        <v>84</v>
      </c>
      <c r="B34" s="2" t="s">
        <v>27</v>
      </c>
      <c r="C34" s="2" t="s">
        <v>18</v>
      </c>
      <c r="D34" s="2">
        <v>100</v>
      </c>
      <c r="E34" s="2">
        <v>3</v>
      </c>
      <c r="F34" s="2">
        <v>2</v>
      </c>
      <c r="G34" s="2">
        <v>140</v>
      </c>
      <c r="H34" s="2">
        <v>2.5</v>
      </c>
      <c r="I34" s="2">
        <v>10.5</v>
      </c>
      <c r="J34" s="2">
        <v>8</v>
      </c>
      <c r="K34" s="2">
        <v>140</v>
      </c>
      <c r="L34" s="2">
        <v>25</v>
      </c>
      <c r="M34" s="2">
        <v>3</v>
      </c>
      <c r="N34" s="2">
        <v>1</v>
      </c>
      <c r="O34" s="2">
        <v>0.5</v>
      </c>
      <c r="P34" s="2">
        <v>39.703400000000002</v>
      </c>
      <c r="Q34" s="4" t="s">
        <v>107</v>
      </c>
      <c r="R34" s="33">
        <v>-7.7215374185915772E-2</v>
      </c>
      <c r="S34" s="65">
        <f>_xlfn.RANK.EQ(cereals[[#This Row],[health score]],cereals[health score],1)</f>
        <v>33</v>
      </c>
      <c r="T34" s="65">
        <f>_xlfn.RANK.EQ(cereals[[#This Row],[rating]],cereals[rating],0)</f>
        <v>41</v>
      </c>
      <c r="U34" s="65">
        <f>ABS(cereals[[#This Row],[health rank]]-cereals[[#This Row],[rating rank]])</f>
        <v>8</v>
      </c>
    </row>
    <row r="35" spans="1:21" x14ac:dyDescent="0.25">
      <c r="A35" s="2" t="s">
        <v>47</v>
      </c>
      <c r="B35" s="2" t="s">
        <v>25</v>
      </c>
      <c r="C35" s="2" t="s">
        <v>18</v>
      </c>
      <c r="D35" s="2">
        <v>100</v>
      </c>
      <c r="E35" s="2">
        <v>2</v>
      </c>
      <c r="F35" s="2">
        <v>0</v>
      </c>
      <c r="G35" s="2">
        <v>190</v>
      </c>
      <c r="H35" s="2">
        <v>1</v>
      </c>
      <c r="I35" s="2">
        <v>18</v>
      </c>
      <c r="J35" s="2">
        <v>5</v>
      </c>
      <c r="K35" s="2">
        <v>80</v>
      </c>
      <c r="L35" s="2">
        <v>25</v>
      </c>
      <c r="M35" s="2">
        <v>3</v>
      </c>
      <c r="N35" s="2">
        <v>1</v>
      </c>
      <c r="O35" s="2">
        <v>0.75</v>
      </c>
      <c r="P35" s="2">
        <v>44.330855999999997</v>
      </c>
      <c r="Q35" s="4" t="s">
        <v>112</v>
      </c>
      <c r="R35" s="33">
        <v>-7.3601279524131855E-2</v>
      </c>
      <c r="S35" s="65">
        <f>_xlfn.RANK.EQ(cereals[[#This Row],[health score]],cereals[health score],1)</f>
        <v>34</v>
      </c>
      <c r="T35" s="65">
        <f>_xlfn.RANK.EQ(cereals[[#This Row],[rating]],cereals[rating],0)</f>
        <v>30</v>
      </c>
      <c r="U35" s="65">
        <f>ABS(cereals[[#This Row],[health rank]]-cereals[[#This Row],[rating rank]])</f>
        <v>4</v>
      </c>
    </row>
    <row r="36" spans="1:21" x14ac:dyDescent="0.25">
      <c r="A36" s="3" t="s">
        <v>36</v>
      </c>
      <c r="B36" s="3" t="s">
        <v>27</v>
      </c>
      <c r="C36" s="3" t="s">
        <v>18</v>
      </c>
      <c r="D36" s="3">
        <v>110</v>
      </c>
      <c r="E36" s="3">
        <v>3</v>
      </c>
      <c r="F36" s="3">
        <v>2</v>
      </c>
      <c r="G36" s="3">
        <v>140</v>
      </c>
      <c r="H36" s="3">
        <v>2</v>
      </c>
      <c r="I36" s="3">
        <v>13</v>
      </c>
      <c r="J36" s="3">
        <v>7</v>
      </c>
      <c r="K36" s="3">
        <v>105</v>
      </c>
      <c r="L36" s="3">
        <v>25</v>
      </c>
      <c r="M36" s="3">
        <v>3</v>
      </c>
      <c r="N36" s="3">
        <v>1</v>
      </c>
      <c r="O36" s="3">
        <v>0.5</v>
      </c>
      <c r="P36" s="3">
        <v>40.400207999999999</v>
      </c>
      <c r="Q36" s="4" t="s">
        <v>107</v>
      </c>
      <c r="R36" s="33">
        <v>-4.3359432687414878E-2</v>
      </c>
      <c r="S36" s="65">
        <f>_xlfn.RANK.EQ(cereals[[#This Row],[health score]],cereals[health score],1)</f>
        <v>35</v>
      </c>
      <c r="T36" s="65">
        <f>_xlfn.RANK.EQ(cereals[[#This Row],[rating]],cereals[rating],0)</f>
        <v>39</v>
      </c>
      <c r="U36" s="65">
        <f>ABS(cereals[[#This Row],[health rank]]-cereals[[#This Row],[rating rank]])</f>
        <v>4</v>
      </c>
    </row>
    <row r="37" spans="1:21" x14ac:dyDescent="0.25">
      <c r="A37" s="2" t="s">
        <v>78</v>
      </c>
      <c r="B37" s="2" t="s">
        <v>22</v>
      </c>
      <c r="C37" s="2" t="s">
        <v>18</v>
      </c>
      <c r="D37" s="2">
        <v>100</v>
      </c>
      <c r="E37" s="2">
        <v>3</v>
      </c>
      <c r="F37" s="2">
        <v>0</v>
      </c>
      <c r="G37" s="2">
        <v>320</v>
      </c>
      <c r="H37" s="2">
        <v>1</v>
      </c>
      <c r="I37" s="2">
        <v>20</v>
      </c>
      <c r="J37" s="2">
        <v>3</v>
      </c>
      <c r="K37" s="2">
        <v>45</v>
      </c>
      <c r="L37" s="2">
        <v>100</v>
      </c>
      <c r="M37" s="2">
        <v>3</v>
      </c>
      <c r="N37" s="2">
        <v>1</v>
      </c>
      <c r="O37" s="2">
        <v>1</v>
      </c>
      <c r="P37" s="2">
        <v>41.503540000000001</v>
      </c>
      <c r="Q37" s="4" t="s">
        <v>108</v>
      </c>
      <c r="R37" s="33">
        <v>-3.452760258726207E-2</v>
      </c>
      <c r="S37" s="65">
        <f>_xlfn.RANK.EQ(cereals[[#This Row],[health score]],cereals[health score],1)</f>
        <v>36</v>
      </c>
      <c r="T37" s="65">
        <f>_xlfn.RANK.EQ(cereals[[#This Row],[rating]],cereals[rating],0)</f>
        <v>32</v>
      </c>
      <c r="U37" s="65">
        <f>ABS(cereals[[#This Row],[health rank]]-cereals[[#This Row],[rating rank]])</f>
        <v>4</v>
      </c>
    </row>
    <row r="38" spans="1:21" x14ac:dyDescent="0.25">
      <c r="A38" s="2" t="s">
        <v>86</v>
      </c>
      <c r="B38" s="2" t="s">
        <v>25</v>
      </c>
      <c r="C38" s="2" t="s">
        <v>18</v>
      </c>
      <c r="D38" s="2">
        <v>110</v>
      </c>
      <c r="E38" s="2">
        <v>1</v>
      </c>
      <c r="F38" s="2">
        <v>0</v>
      </c>
      <c r="G38" s="2">
        <v>240</v>
      </c>
      <c r="H38" s="2">
        <v>0</v>
      </c>
      <c r="I38" s="2">
        <v>23</v>
      </c>
      <c r="J38" s="2">
        <v>2</v>
      </c>
      <c r="K38" s="2">
        <v>30</v>
      </c>
      <c r="L38" s="2">
        <v>25</v>
      </c>
      <c r="M38" s="2">
        <v>1</v>
      </c>
      <c r="N38" s="2">
        <v>1</v>
      </c>
      <c r="O38" s="2">
        <v>1.1299999999999999</v>
      </c>
      <c r="P38" s="2">
        <v>41.998933000000001</v>
      </c>
      <c r="Q38" s="4" t="s">
        <v>112</v>
      </c>
      <c r="R38" s="33">
        <v>1.221730321095868E-2</v>
      </c>
      <c r="S38" s="65">
        <f>_xlfn.RANK.EQ(cereals[[#This Row],[health score]],cereals[health score],1)</f>
        <v>37</v>
      </c>
      <c r="T38" s="65">
        <f>_xlfn.RANK.EQ(cereals[[#This Row],[rating]],cereals[rating],0)</f>
        <v>31</v>
      </c>
      <c r="U38" s="65">
        <f>ABS(cereals[[#This Row],[health rank]]-cereals[[#This Row],[rating rank]])</f>
        <v>6</v>
      </c>
    </row>
    <row r="39" spans="1:21" x14ac:dyDescent="0.25">
      <c r="A39" s="5" t="s">
        <v>97</v>
      </c>
      <c r="B39" s="5" t="s">
        <v>27</v>
      </c>
      <c r="C39" s="5" t="s">
        <v>18</v>
      </c>
      <c r="D39" s="5">
        <v>110</v>
      </c>
      <c r="E39" s="5">
        <v>2</v>
      </c>
      <c r="F39" s="5">
        <v>1</v>
      </c>
      <c r="G39" s="5">
        <v>250</v>
      </c>
      <c r="H39" s="5">
        <v>0</v>
      </c>
      <c r="I39" s="5">
        <v>21</v>
      </c>
      <c r="J39" s="5">
        <v>3</v>
      </c>
      <c r="K39" s="5">
        <v>60</v>
      </c>
      <c r="L39" s="5">
        <v>25</v>
      </c>
      <c r="M39" s="5">
        <v>3</v>
      </c>
      <c r="N39" s="5">
        <v>1</v>
      </c>
      <c r="O39" s="5">
        <v>0.75</v>
      </c>
      <c r="P39" s="5">
        <v>39.106174000000003</v>
      </c>
      <c r="Q39" s="4" t="s">
        <v>107</v>
      </c>
      <c r="R39" s="33">
        <v>3.4871374774160704E-2</v>
      </c>
      <c r="S39" s="65">
        <f>_xlfn.RANK.EQ(cereals[[#This Row],[health score]],cereals[health score],1)</f>
        <v>38</v>
      </c>
      <c r="T39" s="65">
        <f>_xlfn.RANK.EQ(cereals[[#This Row],[rating]],cereals[rating],0)</f>
        <v>44</v>
      </c>
      <c r="U39" s="65">
        <f>ABS(cereals[[#This Row],[health rank]]-cereals[[#This Row],[rating rank]])</f>
        <v>6</v>
      </c>
    </row>
    <row r="40" spans="1:21" x14ac:dyDescent="0.25">
      <c r="A40" s="3" t="s">
        <v>72</v>
      </c>
      <c r="B40" s="3" t="s">
        <v>27</v>
      </c>
      <c r="C40" s="3" t="s">
        <v>18</v>
      </c>
      <c r="D40" s="3">
        <v>100</v>
      </c>
      <c r="E40" s="3">
        <v>2</v>
      </c>
      <c r="F40" s="3">
        <v>1</v>
      </c>
      <c r="G40" s="3">
        <v>220</v>
      </c>
      <c r="H40" s="3">
        <v>2</v>
      </c>
      <c r="I40" s="3">
        <v>15</v>
      </c>
      <c r="J40" s="3">
        <v>6</v>
      </c>
      <c r="K40" s="3">
        <v>90</v>
      </c>
      <c r="L40" s="3">
        <v>25</v>
      </c>
      <c r="M40" s="3">
        <v>1</v>
      </c>
      <c r="N40" s="3">
        <v>1</v>
      </c>
      <c r="O40" s="3">
        <v>1</v>
      </c>
      <c r="P40" s="3">
        <v>40.105964999999998</v>
      </c>
      <c r="Q40" s="4" t="s">
        <v>107</v>
      </c>
      <c r="R40" s="33">
        <v>4.6788055944361209E-2</v>
      </c>
      <c r="S40" s="65">
        <f>_xlfn.RANK.EQ(cereals[[#This Row],[health score]],cereals[health score],1)</f>
        <v>39</v>
      </c>
      <c r="T40" s="65">
        <f>_xlfn.RANK.EQ(cereals[[#This Row],[rating]],cereals[rating],0)</f>
        <v>40</v>
      </c>
      <c r="U40" s="65">
        <f>ABS(cereals[[#This Row],[health rank]]-cereals[[#This Row],[rating rank]])</f>
        <v>1</v>
      </c>
    </row>
    <row r="41" spans="1:21" x14ac:dyDescent="0.25">
      <c r="A41" s="2" t="s">
        <v>64</v>
      </c>
      <c r="B41" s="2" t="s">
        <v>27</v>
      </c>
      <c r="C41" s="2" t="s">
        <v>18</v>
      </c>
      <c r="D41" s="2">
        <v>110</v>
      </c>
      <c r="E41" s="2">
        <v>2</v>
      </c>
      <c r="F41" s="2">
        <v>1</v>
      </c>
      <c r="G41" s="2">
        <v>260</v>
      </c>
      <c r="H41" s="2">
        <v>0</v>
      </c>
      <c r="I41" s="2">
        <v>21</v>
      </c>
      <c r="J41" s="2">
        <v>3</v>
      </c>
      <c r="K41" s="2">
        <v>40</v>
      </c>
      <c r="L41" s="2">
        <v>25</v>
      </c>
      <c r="M41" s="2">
        <v>2</v>
      </c>
      <c r="N41" s="2">
        <v>1</v>
      </c>
      <c r="O41" s="2">
        <v>1.5</v>
      </c>
      <c r="P41" s="2">
        <v>39.241114000000003</v>
      </c>
      <c r="Q41" s="4" t="s">
        <v>107</v>
      </c>
      <c r="R41" s="33">
        <v>5.8884971072056494E-2</v>
      </c>
      <c r="S41" s="65">
        <f>_xlfn.RANK.EQ(cereals[[#This Row],[health score]],cereals[health score],1)</f>
        <v>40</v>
      </c>
      <c r="T41" s="65">
        <f>_xlfn.RANK.EQ(cereals[[#This Row],[rating]],cereals[rating],0)</f>
        <v>43</v>
      </c>
      <c r="U41" s="65">
        <f>ABS(cereals[[#This Row],[health rank]]-cereals[[#This Row],[rating rank]])</f>
        <v>3</v>
      </c>
    </row>
    <row r="42" spans="1:21" x14ac:dyDescent="0.25">
      <c r="A42" s="2" t="s">
        <v>62</v>
      </c>
      <c r="B42" s="2" t="s">
        <v>22</v>
      </c>
      <c r="C42" s="2" t="s">
        <v>18</v>
      </c>
      <c r="D42" s="2">
        <v>110</v>
      </c>
      <c r="E42" s="2">
        <v>2</v>
      </c>
      <c r="F42" s="2">
        <v>1</v>
      </c>
      <c r="G42" s="2">
        <v>170</v>
      </c>
      <c r="H42" s="2">
        <v>1</v>
      </c>
      <c r="I42" s="2">
        <v>17</v>
      </c>
      <c r="J42" s="2">
        <v>6</v>
      </c>
      <c r="K42" s="2">
        <v>60</v>
      </c>
      <c r="L42" s="2">
        <v>100</v>
      </c>
      <c r="M42" s="2">
        <v>3</v>
      </c>
      <c r="N42" s="2">
        <v>1</v>
      </c>
      <c r="O42" s="2">
        <v>1</v>
      </c>
      <c r="P42" s="2">
        <v>36.523682999999998</v>
      </c>
      <c r="Q42" s="4" t="s">
        <v>108</v>
      </c>
      <c r="R42" s="33">
        <v>7.2273517766521217E-2</v>
      </c>
      <c r="S42" s="65">
        <f>_xlfn.RANK.EQ(cereals[[#This Row],[health score]],cereals[health score],1)</f>
        <v>41</v>
      </c>
      <c r="T42" s="65">
        <f>_xlfn.RANK.EQ(cereals[[#This Row],[rating]],cereals[rating],0)</f>
        <v>49</v>
      </c>
      <c r="U42" s="65">
        <f>ABS(cereals[[#This Row],[health rank]]-cereals[[#This Row],[rating rank]])</f>
        <v>8</v>
      </c>
    </row>
    <row r="43" spans="1:21" x14ac:dyDescent="0.25">
      <c r="A43" s="2" t="s">
        <v>38</v>
      </c>
      <c r="B43" s="2" t="s">
        <v>25</v>
      </c>
      <c r="C43" s="2" t="s">
        <v>18</v>
      </c>
      <c r="D43" s="2">
        <v>110</v>
      </c>
      <c r="E43" s="2">
        <v>2</v>
      </c>
      <c r="F43" s="2">
        <v>0</v>
      </c>
      <c r="G43" s="2">
        <v>280</v>
      </c>
      <c r="H43" s="2">
        <v>0</v>
      </c>
      <c r="I43" s="2">
        <v>22</v>
      </c>
      <c r="J43" s="2">
        <v>3</v>
      </c>
      <c r="K43" s="2">
        <v>25</v>
      </c>
      <c r="L43" s="2">
        <v>25</v>
      </c>
      <c r="M43" s="2">
        <v>1</v>
      </c>
      <c r="N43" s="2">
        <v>1</v>
      </c>
      <c r="O43" s="2">
        <v>1</v>
      </c>
      <c r="P43" s="2">
        <v>41.445019000000002</v>
      </c>
      <c r="Q43" s="4" t="s">
        <v>112</v>
      </c>
      <c r="R43" s="33">
        <v>0.10691216366784807</v>
      </c>
      <c r="S43" s="65">
        <f>_xlfn.RANK.EQ(cereals[[#This Row],[health score]],cereals[health score],1)</f>
        <v>42</v>
      </c>
      <c r="T43" s="65">
        <f>_xlfn.RANK.EQ(cereals[[#This Row],[rating]],cereals[rating],0)</f>
        <v>33</v>
      </c>
      <c r="U43" s="65">
        <f>ABS(cereals[[#This Row],[health rank]]-cereals[[#This Row],[rating rank]])</f>
        <v>9</v>
      </c>
    </row>
    <row r="44" spans="1:21" x14ac:dyDescent="0.25">
      <c r="A44" s="5" t="s">
        <v>87</v>
      </c>
      <c r="B44" s="5" t="s">
        <v>22</v>
      </c>
      <c r="C44" s="5" t="s">
        <v>18</v>
      </c>
      <c r="D44" s="5">
        <v>110</v>
      </c>
      <c r="E44" s="5">
        <v>2</v>
      </c>
      <c r="F44" s="5">
        <v>0</v>
      </c>
      <c r="G44" s="5">
        <v>290</v>
      </c>
      <c r="H44" s="5">
        <v>0</v>
      </c>
      <c r="I44" s="5">
        <v>22</v>
      </c>
      <c r="J44" s="5">
        <v>3</v>
      </c>
      <c r="K44" s="5">
        <v>35</v>
      </c>
      <c r="L44" s="5">
        <v>25</v>
      </c>
      <c r="M44" s="5">
        <v>1</v>
      </c>
      <c r="N44" s="5">
        <v>1</v>
      </c>
      <c r="O44" s="5">
        <v>1</v>
      </c>
      <c r="P44" s="5">
        <v>40.560158999999999</v>
      </c>
      <c r="Q44" s="4" t="s">
        <v>108</v>
      </c>
      <c r="R44" s="33">
        <v>0.13092575996574385</v>
      </c>
      <c r="S44" s="65">
        <f>_xlfn.RANK.EQ(cereals[[#This Row],[health score]],cereals[health score],1)</f>
        <v>43</v>
      </c>
      <c r="T44" s="65">
        <f>_xlfn.RANK.EQ(cereals[[#This Row],[rating]],cereals[rating],0)</f>
        <v>37</v>
      </c>
      <c r="U44" s="65">
        <f>ABS(cereals[[#This Row],[health rank]]-cereals[[#This Row],[rating rank]])</f>
        <v>6</v>
      </c>
    </row>
    <row r="45" spans="1:21" x14ac:dyDescent="0.25">
      <c r="A45" s="5" t="s">
        <v>46</v>
      </c>
      <c r="B45" s="5" t="s">
        <v>27</v>
      </c>
      <c r="C45" s="5" t="s">
        <v>18</v>
      </c>
      <c r="D45" s="5">
        <v>100</v>
      </c>
      <c r="E45" s="5">
        <v>2</v>
      </c>
      <c r="F45" s="5">
        <v>1</v>
      </c>
      <c r="G45" s="5">
        <v>140</v>
      </c>
      <c r="H45" s="5">
        <v>2</v>
      </c>
      <c r="I45" s="5">
        <v>11</v>
      </c>
      <c r="J45" s="5">
        <v>10</v>
      </c>
      <c r="K45" s="5">
        <v>120</v>
      </c>
      <c r="L45" s="5">
        <v>25</v>
      </c>
      <c r="M45" s="5">
        <v>3</v>
      </c>
      <c r="N45" s="5">
        <v>1</v>
      </c>
      <c r="O45" s="5">
        <v>0.75</v>
      </c>
      <c r="P45" s="5">
        <v>36.176195999999997</v>
      </c>
      <c r="Q45" s="4" t="s">
        <v>107</v>
      </c>
      <c r="R45" s="33">
        <v>0.21700401916263723</v>
      </c>
      <c r="S45" s="65">
        <f>_xlfn.RANK.EQ(cereals[[#This Row],[health score]],cereals[health score],1)</f>
        <v>44</v>
      </c>
      <c r="T45" s="65">
        <f>_xlfn.RANK.EQ(cereals[[#This Row],[rating]],cereals[rating],0)</f>
        <v>52</v>
      </c>
      <c r="U45" s="65">
        <f>ABS(cereals[[#This Row],[health rank]]-cereals[[#This Row],[rating rank]])</f>
        <v>8</v>
      </c>
    </row>
    <row r="46" spans="1:21" x14ac:dyDescent="0.25">
      <c r="A46" s="2" t="s">
        <v>51</v>
      </c>
      <c r="B46" s="2" t="s">
        <v>32</v>
      </c>
      <c r="C46" s="2" t="s">
        <v>18</v>
      </c>
      <c r="D46" s="2">
        <v>120</v>
      </c>
      <c r="E46" s="2">
        <v>3</v>
      </c>
      <c r="F46" s="2">
        <v>2</v>
      </c>
      <c r="G46" s="2">
        <v>160</v>
      </c>
      <c r="H46" s="2">
        <v>5</v>
      </c>
      <c r="I46" s="2">
        <v>12</v>
      </c>
      <c r="J46" s="2">
        <v>10</v>
      </c>
      <c r="K46" s="2">
        <v>200</v>
      </c>
      <c r="L46" s="2">
        <v>25</v>
      </c>
      <c r="M46" s="2">
        <v>3</v>
      </c>
      <c r="N46" s="2">
        <v>1.25</v>
      </c>
      <c r="O46" s="2">
        <v>0.67</v>
      </c>
      <c r="P46" s="2">
        <v>40.917046999999997</v>
      </c>
      <c r="Q46" s="4" t="s">
        <v>110</v>
      </c>
      <c r="R46" s="33">
        <v>0.25303420611887761</v>
      </c>
      <c r="S46" s="65">
        <f>_xlfn.RANK.EQ(cereals[[#This Row],[health score]],cereals[health score],1)</f>
        <v>45</v>
      </c>
      <c r="T46" s="65">
        <f>_xlfn.RANK.EQ(cereals[[#This Row],[rating]],cereals[rating],0)</f>
        <v>35</v>
      </c>
      <c r="U46" s="65">
        <f>ABS(cereals[[#This Row],[health rank]]-cereals[[#This Row],[rating rank]])</f>
        <v>10</v>
      </c>
    </row>
    <row r="47" spans="1:21" x14ac:dyDescent="0.25">
      <c r="A47" s="5" t="s">
        <v>101</v>
      </c>
      <c r="B47" s="5" t="s">
        <v>27</v>
      </c>
      <c r="C47" s="5" t="s">
        <v>18</v>
      </c>
      <c r="D47" s="5">
        <v>110</v>
      </c>
      <c r="E47" s="5">
        <v>2</v>
      </c>
      <c r="F47" s="5">
        <v>1</v>
      </c>
      <c r="G47" s="5">
        <v>200</v>
      </c>
      <c r="H47" s="5">
        <v>1</v>
      </c>
      <c r="I47" s="5">
        <v>16</v>
      </c>
      <c r="J47" s="5">
        <v>8</v>
      </c>
      <c r="K47" s="5">
        <v>60</v>
      </c>
      <c r="L47" s="5">
        <v>25</v>
      </c>
      <c r="M47" s="5">
        <v>1</v>
      </c>
      <c r="N47" s="5">
        <v>1</v>
      </c>
      <c r="O47" s="5">
        <v>0.75</v>
      </c>
      <c r="P47" s="5">
        <v>36.187559</v>
      </c>
      <c r="Q47" s="4" t="s">
        <v>107</v>
      </c>
      <c r="R47" s="33">
        <v>0.32547667346092979</v>
      </c>
      <c r="S47" s="65">
        <f>_xlfn.RANK.EQ(cereals[[#This Row],[health score]],cereals[health score],1)</f>
        <v>46</v>
      </c>
      <c r="T47" s="65">
        <f>_xlfn.RANK.EQ(cereals[[#This Row],[rating]],cereals[rating],0)</f>
        <v>51</v>
      </c>
      <c r="U47" s="65">
        <f>ABS(cereals[[#This Row],[health rank]]-cereals[[#This Row],[rating rank]])</f>
        <v>5</v>
      </c>
    </row>
    <row r="48" spans="1:21" x14ac:dyDescent="0.25">
      <c r="A48" s="2" t="s">
        <v>24</v>
      </c>
      <c r="B48" s="2" t="s">
        <v>25</v>
      </c>
      <c r="C48" s="2" t="s">
        <v>18</v>
      </c>
      <c r="D48" s="2">
        <v>110</v>
      </c>
      <c r="E48" s="2">
        <v>2</v>
      </c>
      <c r="F48" s="2">
        <v>2</v>
      </c>
      <c r="G48" s="2">
        <v>200</v>
      </c>
      <c r="H48" s="2">
        <v>1</v>
      </c>
      <c r="I48" s="2">
        <v>14</v>
      </c>
      <c r="J48" s="2">
        <v>8</v>
      </c>
      <c r="K48" s="2">
        <v>-1</v>
      </c>
      <c r="L48" s="2">
        <v>25</v>
      </c>
      <c r="M48" s="2">
        <v>3</v>
      </c>
      <c r="N48" s="2">
        <v>1</v>
      </c>
      <c r="O48" s="2">
        <v>0.75</v>
      </c>
      <c r="P48" s="2">
        <v>34.384842999999996</v>
      </c>
      <c r="Q48" s="4" t="s">
        <v>112</v>
      </c>
      <c r="R48" s="33">
        <v>0.32547667346092979</v>
      </c>
      <c r="S48" s="65">
        <f>_xlfn.RANK.EQ(cereals[[#This Row],[health score]],cereals[health score],1)</f>
        <v>46</v>
      </c>
      <c r="T48" s="65">
        <f>_xlfn.RANK.EQ(cereals[[#This Row],[rating]],cereals[rating],0)</f>
        <v>55</v>
      </c>
      <c r="U48" s="65">
        <f>ABS(cereals[[#This Row],[health rank]]-cereals[[#This Row],[rating rank]])</f>
        <v>9</v>
      </c>
    </row>
    <row r="49" spans="1:21" x14ac:dyDescent="0.25">
      <c r="A49" s="3" t="s">
        <v>74</v>
      </c>
      <c r="B49" s="3" t="s">
        <v>22</v>
      </c>
      <c r="C49" s="3" t="s">
        <v>18</v>
      </c>
      <c r="D49" s="3">
        <v>140</v>
      </c>
      <c r="E49" s="3">
        <v>3</v>
      </c>
      <c r="F49" s="3">
        <v>2</v>
      </c>
      <c r="G49" s="3">
        <v>220</v>
      </c>
      <c r="H49" s="3">
        <v>3</v>
      </c>
      <c r="I49" s="3">
        <v>21</v>
      </c>
      <c r="J49" s="3">
        <v>7</v>
      </c>
      <c r="K49" s="3">
        <v>130</v>
      </c>
      <c r="L49" s="3">
        <v>25</v>
      </c>
      <c r="M49" s="3">
        <v>3</v>
      </c>
      <c r="N49" s="3">
        <v>1.33</v>
      </c>
      <c r="O49" s="3">
        <v>0.67</v>
      </c>
      <c r="P49" s="3">
        <v>40.692320000000002</v>
      </c>
      <c r="Q49" s="4" t="s">
        <v>108</v>
      </c>
      <c r="R49" s="33">
        <v>0.41647912032844858</v>
      </c>
      <c r="S49" s="65">
        <f>_xlfn.RANK.EQ(cereals[[#This Row],[health score]],cereals[health score],1)</f>
        <v>48</v>
      </c>
      <c r="T49" s="65">
        <f>_xlfn.RANK.EQ(cereals[[#This Row],[rating]],cereals[rating],0)</f>
        <v>36</v>
      </c>
      <c r="U49" s="65">
        <f>ABS(cereals[[#This Row],[health rank]]-cereals[[#This Row],[rating rank]])</f>
        <v>12</v>
      </c>
    </row>
    <row r="50" spans="1:21" x14ac:dyDescent="0.25">
      <c r="A50" s="3" t="s">
        <v>29</v>
      </c>
      <c r="B50" s="3" t="s">
        <v>27</v>
      </c>
      <c r="C50" s="3" t="s">
        <v>18</v>
      </c>
      <c r="D50" s="3">
        <v>130</v>
      </c>
      <c r="E50" s="3">
        <v>3</v>
      </c>
      <c r="F50" s="3">
        <v>2</v>
      </c>
      <c r="G50" s="3">
        <v>210</v>
      </c>
      <c r="H50" s="3">
        <v>2</v>
      </c>
      <c r="I50" s="3">
        <v>18</v>
      </c>
      <c r="J50" s="3">
        <v>8</v>
      </c>
      <c r="K50" s="3">
        <v>100</v>
      </c>
      <c r="L50" s="3">
        <v>25</v>
      </c>
      <c r="M50" s="3">
        <v>3</v>
      </c>
      <c r="N50" s="3">
        <v>1.33</v>
      </c>
      <c r="O50" s="3">
        <v>0.75</v>
      </c>
      <c r="P50" s="3">
        <v>37.038561999999999</v>
      </c>
      <c r="Q50" s="4" t="s">
        <v>107</v>
      </c>
      <c r="R50" s="33">
        <v>0.42195853777038433</v>
      </c>
      <c r="S50" s="65">
        <f>_xlfn.RANK.EQ(cereals[[#This Row],[health score]],cereals[health score],1)</f>
        <v>49</v>
      </c>
      <c r="T50" s="65">
        <f>_xlfn.RANK.EQ(cereals[[#This Row],[rating]],cereals[rating],0)</f>
        <v>48</v>
      </c>
      <c r="U50" s="65">
        <f>ABS(cereals[[#This Row],[health rank]]-cereals[[#This Row],[rating rank]])</f>
        <v>1</v>
      </c>
    </row>
    <row r="51" spans="1:21" x14ac:dyDescent="0.25">
      <c r="A51" s="3" t="s">
        <v>26</v>
      </c>
      <c r="B51" s="3" t="s">
        <v>27</v>
      </c>
      <c r="C51" s="3" t="s">
        <v>18</v>
      </c>
      <c r="D51" s="3">
        <v>110</v>
      </c>
      <c r="E51" s="3">
        <v>2</v>
      </c>
      <c r="F51" s="3">
        <v>2</v>
      </c>
      <c r="G51" s="3">
        <v>180</v>
      </c>
      <c r="H51" s="3">
        <v>1.5</v>
      </c>
      <c r="I51" s="3">
        <v>10.5</v>
      </c>
      <c r="J51" s="3">
        <v>10</v>
      </c>
      <c r="K51" s="3">
        <v>70</v>
      </c>
      <c r="L51" s="3">
        <v>25</v>
      </c>
      <c r="M51" s="3">
        <v>1</v>
      </c>
      <c r="N51" s="3">
        <v>1</v>
      </c>
      <c r="O51" s="3">
        <v>0.75</v>
      </c>
      <c r="P51" s="3">
        <v>29.509540999999999</v>
      </c>
      <c r="Q51" s="4" t="s">
        <v>107</v>
      </c>
      <c r="R51" s="33">
        <v>0.43749552925308188</v>
      </c>
      <c r="S51" s="65">
        <f>_xlfn.RANK.EQ(cereals[[#This Row],[health score]],cereals[health score],1)</f>
        <v>50</v>
      </c>
      <c r="T51" s="65">
        <f>_xlfn.RANK.EQ(cereals[[#This Row],[rating]],cereals[rating],0)</f>
        <v>66</v>
      </c>
      <c r="U51" s="65">
        <f>ABS(cereals[[#This Row],[health rank]]-cereals[[#This Row],[rating rank]])</f>
        <v>16</v>
      </c>
    </row>
    <row r="52" spans="1:21" x14ac:dyDescent="0.25">
      <c r="A52" s="2" t="s">
        <v>69</v>
      </c>
      <c r="B52" s="2" t="s">
        <v>25</v>
      </c>
      <c r="C52" s="2" t="s">
        <v>18</v>
      </c>
      <c r="D52" s="2">
        <v>150</v>
      </c>
      <c r="E52" s="2">
        <v>4</v>
      </c>
      <c r="F52" s="2">
        <v>3</v>
      </c>
      <c r="G52" s="2">
        <v>95</v>
      </c>
      <c r="H52" s="2">
        <v>3</v>
      </c>
      <c r="I52" s="2">
        <v>16</v>
      </c>
      <c r="J52" s="2">
        <v>11</v>
      </c>
      <c r="K52" s="2">
        <v>170</v>
      </c>
      <c r="L52" s="2">
        <v>25</v>
      </c>
      <c r="M52" s="2">
        <v>3</v>
      </c>
      <c r="N52" s="2">
        <v>1</v>
      </c>
      <c r="O52" s="2">
        <v>1</v>
      </c>
      <c r="P52" s="2">
        <v>37.136862999999998</v>
      </c>
      <c r="Q52" s="4" t="s">
        <v>112</v>
      </c>
      <c r="R52" s="33">
        <v>0.49001399855722316</v>
      </c>
      <c r="S52" s="65">
        <f>_xlfn.RANK.EQ(cereals[[#This Row],[health score]],cereals[health score],1)</f>
        <v>51</v>
      </c>
      <c r="T52" s="65">
        <f>_xlfn.RANK.EQ(cereals[[#This Row],[rating]],cereals[rating],0)</f>
        <v>47</v>
      </c>
      <c r="U52" s="65">
        <f>ABS(cereals[[#This Row],[health rank]]-cereals[[#This Row],[rating rank]])</f>
        <v>4</v>
      </c>
    </row>
    <row r="53" spans="1:21" x14ac:dyDescent="0.25">
      <c r="A53" s="2" t="s">
        <v>60</v>
      </c>
      <c r="B53" s="2" t="s">
        <v>27</v>
      </c>
      <c r="C53" s="2" t="s">
        <v>18</v>
      </c>
      <c r="D53" s="2">
        <v>110</v>
      </c>
      <c r="E53" s="2">
        <v>3</v>
      </c>
      <c r="F53" s="2">
        <v>1</v>
      </c>
      <c r="G53" s="2">
        <v>250</v>
      </c>
      <c r="H53" s="2">
        <v>1.5</v>
      </c>
      <c r="I53" s="2">
        <v>11.5</v>
      </c>
      <c r="J53" s="2">
        <v>10</v>
      </c>
      <c r="K53" s="2">
        <v>90</v>
      </c>
      <c r="L53" s="2">
        <v>25</v>
      </c>
      <c r="M53" s="2">
        <v>1</v>
      </c>
      <c r="N53" s="2">
        <v>1</v>
      </c>
      <c r="O53" s="2">
        <v>0.75</v>
      </c>
      <c r="P53" s="2">
        <v>31.072216999999998</v>
      </c>
      <c r="Q53" s="4" t="s">
        <v>107</v>
      </c>
      <c r="R53" s="33">
        <v>0.51364999520329813</v>
      </c>
      <c r="S53" s="65">
        <f>_xlfn.RANK.EQ(cereals[[#This Row],[health score]],cereals[health score],1)</f>
        <v>52</v>
      </c>
      <c r="T53" s="65">
        <f>_xlfn.RANK.EQ(cereals[[#This Row],[rating]],cereals[rating],0)</f>
        <v>62</v>
      </c>
      <c r="U53" s="65">
        <f>ABS(cereals[[#This Row],[health rank]]-cereals[[#This Row],[rating rank]])</f>
        <v>10</v>
      </c>
    </row>
    <row r="54" spans="1:21" x14ac:dyDescent="0.25">
      <c r="A54" s="2" t="s">
        <v>40</v>
      </c>
      <c r="B54" s="2" t="s">
        <v>22</v>
      </c>
      <c r="C54" s="2" t="s">
        <v>18</v>
      </c>
      <c r="D54" s="2">
        <v>110</v>
      </c>
      <c r="E54" s="2">
        <v>1</v>
      </c>
      <c r="F54" s="2">
        <v>0</v>
      </c>
      <c r="G54" s="2">
        <v>90</v>
      </c>
      <c r="H54" s="2">
        <v>1</v>
      </c>
      <c r="I54" s="2">
        <v>13</v>
      </c>
      <c r="J54" s="2">
        <v>12</v>
      </c>
      <c r="K54" s="2">
        <v>20</v>
      </c>
      <c r="L54" s="2">
        <v>25</v>
      </c>
      <c r="M54" s="2">
        <v>2</v>
      </c>
      <c r="N54" s="2">
        <v>1</v>
      </c>
      <c r="O54" s="2">
        <v>1</v>
      </c>
      <c r="P54" s="2">
        <v>35.782791000000003</v>
      </c>
      <c r="Q54" s="4" t="s">
        <v>108</v>
      </c>
      <c r="R54" s="33">
        <v>0.51559255592057274</v>
      </c>
      <c r="S54" s="65">
        <f>_xlfn.RANK.EQ(cereals[[#This Row],[health score]],cereals[health score],1)</f>
        <v>53</v>
      </c>
      <c r="T54" s="65">
        <f>_xlfn.RANK.EQ(cereals[[#This Row],[rating]],cereals[rating],0)</f>
        <v>53</v>
      </c>
      <c r="U54" s="65">
        <f>ABS(cereals[[#This Row],[health rank]]-cereals[[#This Row],[rating rank]])</f>
        <v>0</v>
      </c>
    </row>
    <row r="55" spans="1:21" x14ac:dyDescent="0.25">
      <c r="A55" s="3" t="s">
        <v>63</v>
      </c>
      <c r="B55" s="3" t="s">
        <v>22</v>
      </c>
      <c r="C55" s="3" t="s">
        <v>18</v>
      </c>
      <c r="D55" s="3">
        <v>140</v>
      </c>
      <c r="E55" s="3">
        <v>3</v>
      </c>
      <c r="F55" s="3">
        <v>1</v>
      </c>
      <c r="G55" s="3">
        <v>170</v>
      </c>
      <c r="H55" s="3">
        <v>2</v>
      </c>
      <c r="I55" s="3">
        <v>20</v>
      </c>
      <c r="J55" s="3">
        <v>9</v>
      </c>
      <c r="K55" s="3">
        <v>95</v>
      </c>
      <c r="L55" s="3">
        <v>100</v>
      </c>
      <c r="M55" s="3">
        <v>3</v>
      </c>
      <c r="N55" s="3">
        <v>1.3</v>
      </c>
      <c r="O55" s="3">
        <v>0.75</v>
      </c>
      <c r="P55" s="3">
        <v>36.471511999999997</v>
      </c>
      <c r="Q55" s="4" t="s">
        <v>108</v>
      </c>
      <c r="R55" s="33">
        <v>0.51980614246524581</v>
      </c>
      <c r="S55" s="65">
        <f>_xlfn.RANK.EQ(cereals[[#This Row],[health score]],cereals[health score],1)</f>
        <v>54</v>
      </c>
      <c r="T55" s="65">
        <f>_xlfn.RANK.EQ(cereals[[#This Row],[rating]],cereals[rating],0)</f>
        <v>50</v>
      </c>
      <c r="U55" s="65">
        <f>ABS(cereals[[#This Row],[health rank]]-cereals[[#This Row],[rating rank]])</f>
        <v>4</v>
      </c>
    </row>
    <row r="56" spans="1:21" x14ac:dyDescent="0.25">
      <c r="A56" s="2" t="s">
        <v>54</v>
      </c>
      <c r="B56" s="2" t="s">
        <v>32</v>
      </c>
      <c r="C56" s="2" t="s">
        <v>18</v>
      </c>
      <c r="D56" s="2">
        <v>100</v>
      </c>
      <c r="E56" s="2">
        <v>2</v>
      </c>
      <c r="F56" s="2">
        <v>0</v>
      </c>
      <c r="G56" s="2">
        <v>45</v>
      </c>
      <c r="H56" s="2">
        <v>0</v>
      </c>
      <c r="I56" s="2">
        <v>11</v>
      </c>
      <c r="J56" s="2">
        <v>15</v>
      </c>
      <c r="K56" s="2">
        <v>40</v>
      </c>
      <c r="L56" s="2">
        <v>25</v>
      </c>
      <c r="M56" s="2">
        <v>1</v>
      </c>
      <c r="N56" s="2">
        <v>1</v>
      </c>
      <c r="O56" s="2">
        <v>0.88</v>
      </c>
      <c r="P56" s="2">
        <v>35.252443999999997</v>
      </c>
      <c r="Q56" s="4" t="s">
        <v>110</v>
      </c>
      <c r="R56" s="33">
        <v>0.52624604498554017</v>
      </c>
      <c r="S56" s="65">
        <f>_xlfn.RANK.EQ(cereals[[#This Row],[health score]],cereals[health score],1)</f>
        <v>55</v>
      </c>
      <c r="T56" s="65">
        <f>_xlfn.RANK.EQ(cereals[[#This Row],[rating]],cereals[rating],0)</f>
        <v>54</v>
      </c>
      <c r="U56" s="65">
        <f>ABS(cereals[[#This Row],[health rank]]-cereals[[#This Row],[rating rank]])</f>
        <v>1</v>
      </c>
    </row>
    <row r="57" spans="1:21" x14ac:dyDescent="0.25">
      <c r="A57" s="3" t="s">
        <v>76</v>
      </c>
      <c r="B57" s="3" t="s">
        <v>27</v>
      </c>
      <c r="C57" s="3" t="s">
        <v>18</v>
      </c>
      <c r="D57" s="3">
        <v>130</v>
      </c>
      <c r="E57" s="3">
        <v>3</v>
      </c>
      <c r="F57" s="3">
        <v>2</v>
      </c>
      <c r="G57" s="3">
        <v>170</v>
      </c>
      <c r="H57" s="3">
        <v>1.5</v>
      </c>
      <c r="I57" s="3">
        <v>13.5</v>
      </c>
      <c r="J57" s="3">
        <v>10</v>
      </c>
      <c r="K57" s="3">
        <v>120</v>
      </c>
      <c r="L57" s="3">
        <v>25</v>
      </c>
      <c r="M57" s="3">
        <v>3</v>
      </c>
      <c r="N57" s="3">
        <v>1.25</v>
      </c>
      <c r="O57" s="3">
        <v>0.5</v>
      </c>
      <c r="P57" s="3">
        <v>30.450842999999999</v>
      </c>
      <c r="Q57" s="4" t="s">
        <v>107</v>
      </c>
      <c r="R57" s="33">
        <v>0.52818283779229991</v>
      </c>
      <c r="S57" s="65">
        <f>_xlfn.RANK.EQ(cereals[[#This Row],[health score]],cereals[health score],1)</f>
        <v>56</v>
      </c>
      <c r="T57" s="65">
        <f>_xlfn.RANK.EQ(cereals[[#This Row],[rating]],cereals[rating],0)</f>
        <v>63</v>
      </c>
      <c r="U57" s="65">
        <f>ABS(cereals[[#This Row],[health rank]]-cereals[[#This Row],[rating rank]])</f>
        <v>7</v>
      </c>
    </row>
    <row r="58" spans="1:21" x14ac:dyDescent="0.25">
      <c r="A58" s="2" t="s">
        <v>73</v>
      </c>
      <c r="B58" s="2" t="s">
        <v>22</v>
      </c>
      <c r="C58" s="2" t="s">
        <v>18</v>
      </c>
      <c r="D58" s="2">
        <v>120</v>
      </c>
      <c r="E58" s="2">
        <v>2</v>
      </c>
      <c r="F58" s="2">
        <v>1</v>
      </c>
      <c r="G58" s="2">
        <v>190</v>
      </c>
      <c r="H58" s="2">
        <v>0</v>
      </c>
      <c r="I58" s="2">
        <v>15</v>
      </c>
      <c r="J58" s="2">
        <v>9</v>
      </c>
      <c r="K58" s="2">
        <v>40</v>
      </c>
      <c r="L58" s="2">
        <v>25</v>
      </c>
      <c r="M58" s="2">
        <v>2</v>
      </c>
      <c r="N58" s="2">
        <v>1</v>
      </c>
      <c r="O58" s="2">
        <v>0.67</v>
      </c>
      <c r="P58" s="2">
        <v>29.924285000000001</v>
      </c>
      <c r="Q58" s="4" t="s">
        <v>108</v>
      </c>
      <c r="R58" s="33">
        <v>0.53759770387503358</v>
      </c>
      <c r="S58" s="65">
        <f>_xlfn.RANK.EQ(cereals[[#This Row],[health score]],cereals[health score],1)</f>
        <v>57</v>
      </c>
      <c r="T58" s="65">
        <f>_xlfn.RANK.EQ(cereals[[#This Row],[rating]],cereals[rating],0)</f>
        <v>65</v>
      </c>
      <c r="U58" s="65">
        <f>ABS(cereals[[#This Row],[health rank]]-cereals[[#This Row],[rating rank]])</f>
        <v>8</v>
      </c>
    </row>
    <row r="59" spans="1:21" x14ac:dyDescent="0.25">
      <c r="A59" s="5" t="s">
        <v>83</v>
      </c>
      <c r="B59" s="5" t="s">
        <v>22</v>
      </c>
      <c r="C59" s="5" t="s">
        <v>18</v>
      </c>
      <c r="D59" s="5">
        <v>120</v>
      </c>
      <c r="E59" s="5">
        <v>3</v>
      </c>
      <c r="F59" s="5">
        <v>1</v>
      </c>
      <c r="G59" s="5">
        <v>210</v>
      </c>
      <c r="H59" s="5">
        <v>5</v>
      </c>
      <c r="I59" s="5">
        <v>14</v>
      </c>
      <c r="J59" s="5">
        <v>12</v>
      </c>
      <c r="K59" s="5">
        <v>240</v>
      </c>
      <c r="L59" s="5">
        <v>25</v>
      </c>
      <c r="M59" s="5">
        <v>2</v>
      </c>
      <c r="N59" s="5">
        <v>1.33</v>
      </c>
      <c r="O59" s="5">
        <v>0.75</v>
      </c>
      <c r="P59" s="5">
        <v>39.259197</v>
      </c>
      <c r="Q59" s="4" t="s">
        <v>108</v>
      </c>
      <c r="R59" s="33">
        <v>0.55426455440907796</v>
      </c>
      <c r="S59" s="65">
        <f>_xlfn.RANK.EQ(cereals[[#This Row],[health score]],cereals[health score],1)</f>
        <v>58</v>
      </c>
      <c r="T59" s="65">
        <f>_xlfn.RANK.EQ(cereals[[#This Row],[rating]],cereals[rating],0)</f>
        <v>42</v>
      </c>
      <c r="U59" s="65">
        <f>ABS(cereals[[#This Row],[health rank]]-cereals[[#This Row],[rating rank]])</f>
        <v>16</v>
      </c>
    </row>
    <row r="60" spans="1:21" x14ac:dyDescent="0.25">
      <c r="A60" s="5" t="s">
        <v>48</v>
      </c>
      <c r="B60" s="5" t="s">
        <v>22</v>
      </c>
      <c r="C60" s="5" t="s">
        <v>18</v>
      </c>
      <c r="D60" s="5">
        <v>110</v>
      </c>
      <c r="E60" s="5">
        <v>2</v>
      </c>
      <c r="F60" s="5">
        <v>1</v>
      </c>
      <c r="G60" s="5">
        <v>125</v>
      </c>
      <c r="H60" s="5">
        <v>1</v>
      </c>
      <c r="I60" s="5">
        <v>11</v>
      </c>
      <c r="J60" s="5">
        <v>13</v>
      </c>
      <c r="K60" s="5">
        <v>30</v>
      </c>
      <c r="L60" s="5">
        <v>25</v>
      </c>
      <c r="M60" s="5">
        <v>2</v>
      </c>
      <c r="N60" s="5">
        <v>1</v>
      </c>
      <c r="O60" s="5">
        <v>1</v>
      </c>
      <c r="P60" s="5">
        <v>32.207582000000002</v>
      </c>
      <c r="Q60" s="4" t="s">
        <v>108</v>
      </c>
      <c r="R60" s="33">
        <v>0.5982806182285143</v>
      </c>
      <c r="S60" s="65">
        <f>_xlfn.RANK.EQ(cereals[[#This Row],[health score]],cereals[health score],1)</f>
        <v>59</v>
      </c>
      <c r="T60" s="65">
        <f>_xlfn.RANK.EQ(cereals[[#This Row],[rating]],cereals[rating],0)</f>
        <v>59</v>
      </c>
      <c r="U60" s="65">
        <f>ABS(cereals[[#This Row],[health rank]]-cereals[[#This Row],[rating rank]])</f>
        <v>0</v>
      </c>
    </row>
    <row r="61" spans="1:21" x14ac:dyDescent="0.25">
      <c r="A61" s="3" t="s">
        <v>70</v>
      </c>
      <c r="B61" s="3" t="s">
        <v>25</v>
      </c>
      <c r="C61" s="3" t="s">
        <v>18</v>
      </c>
      <c r="D61" s="3">
        <v>150</v>
      </c>
      <c r="E61" s="3">
        <v>4</v>
      </c>
      <c r="F61" s="3">
        <v>3</v>
      </c>
      <c r="G61" s="3">
        <v>150</v>
      </c>
      <c r="H61" s="3">
        <v>3</v>
      </c>
      <c r="I61" s="3">
        <v>16</v>
      </c>
      <c r="J61" s="3">
        <v>11</v>
      </c>
      <c r="K61" s="3">
        <v>170</v>
      </c>
      <c r="L61" s="3">
        <v>25</v>
      </c>
      <c r="M61" s="3">
        <v>3</v>
      </c>
      <c r="N61" s="3">
        <v>1</v>
      </c>
      <c r="O61" s="3">
        <v>1</v>
      </c>
      <c r="P61" s="3">
        <v>34.139764999999997</v>
      </c>
      <c r="Q61" s="4" t="s">
        <v>112</v>
      </c>
      <c r="R61" s="33">
        <v>0.62208877819565001</v>
      </c>
      <c r="S61" s="65">
        <f>_xlfn.RANK.EQ(cereals[[#This Row],[health score]],cereals[health score],1)</f>
        <v>60</v>
      </c>
      <c r="T61" s="65">
        <f>_xlfn.RANK.EQ(cereals[[#This Row],[rating]],cereals[rating],0)</f>
        <v>56</v>
      </c>
      <c r="U61" s="65">
        <f>ABS(cereals[[#This Row],[health rank]]-cereals[[#This Row],[rating rank]])</f>
        <v>4</v>
      </c>
    </row>
    <row r="62" spans="1:21" x14ac:dyDescent="0.25">
      <c r="A62" s="5" t="s">
        <v>52</v>
      </c>
      <c r="B62" s="5" t="s">
        <v>22</v>
      </c>
      <c r="C62" s="5" t="s">
        <v>18</v>
      </c>
      <c r="D62" s="5">
        <v>120</v>
      </c>
      <c r="E62" s="5">
        <v>3</v>
      </c>
      <c r="F62" s="5">
        <v>0</v>
      </c>
      <c r="G62" s="5">
        <v>240</v>
      </c>
      <c r="H62" s="5">
        <v>5</v>
      </c>
      <c r="I62" s="5">
        <v>14</v>
      </c>
      <c r="J62" s="5">
        <v>12</v>
      </c>
      <c r="K62" s="5">
        <v>190</v>
      </c>
      <c r="L62" s="5">
        <v>25</v>
      </c>
      <c r="M62" s="5">
        <v>3</v>
      </c>
      <c r="N62" s="5">
        <v>1.33</v>
      </c>
      <c r="O62" s="5">
        <v>0.67</v>
      </c>
      <c r="P62" s="5">
        <v>41.015492000000002</v>
      </c>
      <c r="Q62" s="4" t="s">
        <v>108</v>
      </c>
      <c r="R62" s="33">
        <v>0.62630534330276533</v>
      </c>
      <c r="S62" s="65">
        <f>_xlfn.RANK.EQ(cereals[[#This Row],[health score]],cereals[health score],1)</f>
        <v>61</v>
      </c>
      <c r="T62" s="65">
        <f>_xlfn.RANK.EQ(cereals[[#This Row],[rating]],cereals[rating],0)</f>
        <v>34</v>
      </c>
      <c r="U62" s="65">
        <f>ABS(cereals[[#This Row],[health rank]]-cereals[[#This Row],[rating rank]])</f>
        <v>27</v>
      </c>
    </row>
    <row r="63" spans="1:21" x14ac:dyDescent="0.25">
      <c r="A63" s="5" t="s">
        <v>91</v>
      </c>
      <c r="B63" s="5" t="s">
        <v>22</v>
      </c>
      <c r="C63" s="5" t="s">
        <v>18</v>
      </c>
      <c r="D63" s="5">
        <v>110</v>
      </c>
      <c r="E63" s="5">
        <v>2</v>
      </c>
      <c r="F63" s="5">
        <v>1</v>
      </c>
      <c r="G63" s="5">
        <v>70</v>
      </c>
      <c r="H63" s="5">
        <v>1</v>
      </c>
      <c r="I63" s="5">
        <v>9</v>
      </c>
      <c r="J63" s="5">
        <v>15</v>
      </c>
      <c r="K63" s="5">
        <v>40</v>
      </c>
      <c r="L63" s="5">
        <v>25</v>
      </c>
      <c r="M63" s="5">
        <v>2</v>
      </c>
      <c r="N63" s="5">
        <v>1</v>
      </c>
      <c r="O63" s="5">
        <v>0.75</v>
      </c>
      <c r="P63" s="5">
        <v>31.230053999999999</v>
      </c>
      <c r="Q63" s="4" t="s">
        <v>108</v>
      </c>
      <c r="R63" s="33">
        <v>0.64736820539080864</v>
      </c>
      <c r="S63" s="65">
        <f>_xlfn.RANK.EQ(cereals[[#This Row],[health score]],cereals[health score],1)</f>
        <v>62</v>
      </c>
      <c r="T63" s="65">
        <f>_xlfn.RANK.EQ(cereals[[#This Row],[rating]],cereals[rating],0)</f>
        <v>61</v>
      </c>
      <c r="U63" s="65">
        <f>ABS(cereals[[#This Row],[health rank]]-cereals[[#This Row],[rating rank]])</f>
        <v>1</v>
      </c>
    </row>
    <row r="64" spans="1:21" x14ac:dyDescent="0.25">
      <c r="A64" s="2" t="s">
        <v>53</v>
      </c>
      <c r="B64" s="2" t="s">
        <v>32</v>
      </c>
      <c r="C64" s="2" t="s">
        <v>18</v>
      </c>
      <c r="D64" s="2">
        <v>110</v>
      </c>
      <c r="E64" s="2">
        <v>1</v>
      </c>
      <c r="F64" s="2">
        <v>1</v>
      </c>
      <c r="G64" s="2">
        <v>135</v>
      </c>
      <c r="H64" s="2">
        <v>0</v>
      </c>
      <c r="I64" s="2">
        <v>13</v>
      </c>
      <c r="J64" s="2">
        <v>12</v>
      </c>
      <c r="K64" s="2">
        <v>25</v>
      </c>
      <c r="L64" s="2">
        <v>25</v>
      </c>
      <c r="M64" s="2">
        <v>2</v>
      </c>
      <c r="N64" s="2">
        <v>1</v>
      </c>
      <c r="O64" s="2">
        <v>0.75</v>
      </c>
      <c r="P64" s="2">
        <v>28.025765</v>
      </c>
      <c r="Q64" s="4" t="s">
        <v>110</v>
      </c>
      <c r="R64" s="33">
        <v>0.66588637608665879</v>
      </c>
      <c r="S64" s="65">
        <f>_xlfn.RANK.EQ(cereals[[#This Row],[health score]],cereals[health score],1)</f>
        <v>63</v>
      </c>
      <c r="T64" s="65">
        <f>_xlfn.RANK.EQ(cereals[[#This Row],[rating]],cereals[rating],0)</f>
        <v>69</v>
      </c>
      <c r="U64" s="65">
        <f>ABS(cereals[[#This Row],[health rank]]-cereals[[#This Row],[rating rank]])</f>
        <v>6</v>
      </c>
    </row>
    <row r="65" spans="1:21" x14ac:dyDescent="0.25">
      <c r="A65" s="5" t="s">
        <v>77</v>
      </c>
      <c r="B65" s="5" t="s">
        <v>32</v>
      </c>
      <c r="C65" s="5" t="s">
        <v>18</v>
      </c>
      <c r="D65" s="5">
        <v>120</v>
      </c>
      <c r="E65" s="5">
        <v>3</v>
      </c>
      <c r="F65" s="5">
        <v>1</v>
      </c>
      <c r="G65" s="5">
        <v>200</v>
      </c>
      <c r="H65" s="5">
        <v>6</v>
      </c>
      <c r="I65" s="5">
        <v>11</v>
      </c>
      <c r="J65" s="5">
        <v>14</v>
      </c>
      <c r="K65" s="5">
        <v>260</v>
      </c>
      <c r="L65" s="5">
        <v>25</v>
      </c>
      <c r="M65" s="5">
        <v>3</v>
      </c>
      <c r="N65" s="5">
        <v>1.33</v>
      </c>
      <c r="O65" s="5">
        <v>0.67</v>
      </c>
      <c r="P65" s="5">
        <v>37.840594000000003</v>
      </c>
      <c r="Q65" s="4" t="s">
        <v>110</v>
      </c>
      <c r="R65" s="33">
        <v>0.66918068808634834</v>
      </c>
      <c r="S65" s="65">
        <f>_xlfn.RANK.EQ(cereals[[#This Row],[health score]],cereals[health score],1)</f>
        <v>64</v>
      </c>
      <c r="T65" s="65">
        <f>_xlfn.RANK.EQ(cereals[[#This Row],[rating]],cereals[rating],0)</f>
        <v>46</v>
      </c>
      <c r="U65" s="65">
        <f>ABS(cereals[[#This Row],[health rank]]-cereals[[#This Row],[rating rank]])</f>
        <v>18</v>
      </c>
    </row>
    <row r="66" spans="1:21" x14ac:dyDescent="0.25">
      <c r="A66" s="2" t="s">
        <v>35</v>
      </c>
      <c r="B66" s="2" t="s">
        <v>27</v>
      </c>
      <c r="C66" s="2" t="s">
        <v>18</v>
      </c>
      <c r="D66" s="2">
        <v>120</v>
      </c>
      <c r="E66" s="2">
        <v>1</v>
      </c>
      <c r="F66" s="2">
        <v>3</v>
      </c>
      <c r="G66" s="2">
        <v>210</v>
      </c>
      <c r="H66" s="2">
        <v>0</v>
      </c>
      <c r="I66" s="2">
        <v>13</v>
      </c>
      <c r="J66" s="2">
        <v>9</v>
      </c>
      <c r="K66" s="2">
        <v>45</v>
      </c>
      <c r="L66" s="2">
        <v>25</v>
      </c>
      <c r="M66" s="2">
        <v>2</v>
      </c>
      <c r="N66" s="2">
        <v>1</v>
      </c>
      <c r="O66" s="2">
        <v>0.75</v>
      </c>
      <c r="P66" s="2">
        <v>19.823573</v>
      </c>
      <c r="Q66" s="4" t="s">
        <v>107</v>
      </c>
      <c r="R66" s="33">
        <v>0.67756560460587956</v>
      </c>
      <c r="S66" s="65">
        <f>_xlfn.RANK.EQ(cereals[[#This Row],[health score]],cereals[health score],1)</f>
        <v>65</v>
      </c>
      <c r="T66" s="65">
        <f>_xlfn.RANK.EQ(cereals[[#This Row],[rating]],cereals[rating],0)</f>
        <v>76</v>
      </c>
      <c r="U66" s="65">
        <f>ABS(cereals[[#This Row],[health rank]]-cereals[[#This Row],[rating rank]])</f>
        <v>11</v>
      </c>
    </row>
    <row r="67" spans="1:21" x14ac:dyDescent="0.25">
      <c r="A67" s="2" t="s">
        <v>98</v>
      </c>
      <c r="B67" s="2" t="s">
        <v>27</v>
      </c>
      <c r="C67" s="2" t="s">
        <v>18</v>
      </c>
      <c r="D67" s="2">
        <v>110</v>
      </c>
      <c r="E67" s="2">
        <v>1</v>
      </c>
      <c r="F67" s="2">
        <v>1</v>
      </c>
      <c r="G67" s="2">
        <v>140</v>
      </c>
      <c r="H67" s="2">
        <v>0</v>
      </c>
      <c r="I67" s="2">
        <v>13</v>
      </c>
      <c r="J67" s="2">
        <v>12</v>
      </c>
      <c r="K67" s="2">
        <v>25</v>
      </c>
      <c r="L67" s="2">
        <v>25</v>
      </c>
      <c r="M67" s="2">
        <v>2</v>
      </c>
      <c r="N67" s="2">
        <v>1</v>
      </c>
      <c r="O67" s="2">
        <v>1</v>
      </c>
      <c r="P67" s="2">
        <v>27.753301</v>
      </c>
      <c r="Q67" s="4" t="s">
        <v>107</v>
      </c>
      <c r="R67" s="33">
        <v>0.67789317423560669</v>
      </c>
      <c r="S67" s="65">
        <f>_xlfn.RANK.EQ(cereals[[#This Row],[health score]],cereals[health score],1)</f>
        <v>66</v>
      </c>
      <c r="T67" s="65">
        <f>_xlfn.RANK.EQ(cereals[[#This Row],[rating]],cereals[rating],0)</f>
        <v>70</v>
      </c>
      <c r="U67" s="65">
        <f>ABS(cereals[[#This Row],[health rank]]-cereals[[#This Row],[rating rank]])</f>
        <v>4</v>
      </c>
    </row>
    <row r="68" spans="1:21" x14ac:dyDescent="0.25">
      <c r="A68" s="2" t="s">
        <v>66</v>
      </c>
      <c r="B68" s="2" t="s">
        <v>27</v>
      </c>
      <c r="C68" s="2" t="s">
        <v>18</v>
      </c>
      <c r="D68" s="2">
        <v>110</v>
      </c>
      <c r="E68" s="2">
        <v>2</v>
      </c>
      <c r="F68" s="2">
        <v>1</v>
      </c>
      <c r="G68" s="2">
        <v>180</v>
      </c>
      <c r="H68" s="2">
        <v>0</v>
      </c>
      <c r="I68" s="2">
        <v>12</v>
      </c>
      <c r="J68" s="2">
        <v>12</v>
      </c>
      <c r="K68" s="2">
        <v>55</v>
      </c>
      <c r="L68" s="2">
        <v>25</v>
      </c>
      <c r="M68" s="2">
        <v>2</v>
      </c>
      <c r="N68" s="2">
        <v>1</v>
      </c>
      <c r="O68" s="2">
        <v>1</v>
      </c>
      <c r="P68" s="2">
        <v>26.734514999999998</v>
      </c>
      <c r="Q68" s="4" t="s">
        <v>107</v>
      </c>
      <c r="R68" s="33">
        <v>0.68200685129213556</v>
      </c>
      <c r="S68" s="65">
        <f>_xlfn.RANK.EQ(cereals[[#This Row],[health score]],cereals[health score],1)</f>
        <v>67</v>
      </c>
      <c r="T68" s="65">
        <f>_xlfn.RANK.EQ(cereals[[#This Row],[rating]],cereals[rating],0)</f>
        <v>71</v>
      </c>
      <c r="U68" s="65">
        <f>ABS(cereals[[#This Row],[health rank]]-cereals[[#This Row],[rating rank]])</f>
        <v>4</v>
      </c>
    </row>
    <row r="69" spans="1:21" x14ac:dyDescent="0.25">
      <c r="A69" s="3" t="s">
        <v>61</v>
      </c>
      <c r="B69" s="3" t="s">
        <v>32</v>
      </c>
      <c r="C69" s="3" t="s">
        <v>18</v>
      </c>
      <c r="D69" s="3">
        <v>110</v>
      </c>
      <c r="E69" s="3">
        <v>1</v>
      </c>
      <c r="F69" s="3">
        <v>0</v>
      </c>
      <c r="G69" s="3">
        <v>180</v>
      </c>
      <c r="H69" s="3">
        <v>0</v>
      </c>
      <c r="I69" s="3">
        <v>14</v>
      </c>
      <c r="J69" s="3">
        <v>11</v>
      </c>
      <c r="K69" s="3">
        <v>35</v>
      </c>
      <c r="L69" s="3">
        <v>25</v>
      </c>
      <c r="M69" s="3">
        <v>1</v>
      </c>
      <c r="N69" s="3">
        <v>1</v>
      </c>
      <c r="O69" s="3">
        <v>1.33</v>
      </c>
      <c r="P69" s="3">
        <v>28.742414</v>
      </c>
      <c r="Q69" s="4" t="s">
        <v>110</v>
      </c>
      <c r="R69" s="33">
        <v>0.68336637602682937</v>
      </c>
      <c r="S69" s="65">
        <f>_xlfn.RANK.EQ(cereals[[#This Row],[health score]],cereals[health score],1)</f>
        <v>68</v>
      </c>
      <c r="T69" s="65">
        <f>_xlfn.RANK.EQ(cereals[[#This Row],[rating]],cereals[rating],0)</f>
        <v>67</v>
      </c>
      <c r="U69" s="65">
        <f>ABS(cereals[[#This Row],[health rank]]-cereals[[#This Row],[rating rank]])</f>
        <v>1</v>
      </c>
    </row>
    <row r="70" spans="1:21" x14ac:dyDescent="0.25">
      <c r="A70" s="2" t="s">
        <v>28</v>
      </c>
      <c r="B70" s="2" t="s">
        <v>22</v>
      </c>
      <c r="C70" s="2" t="s">
        <v>18</v>
      </c>
      <c r="D70" s="2">
        <v>110</v>
      </c>
      <c r="E70" s="2">
        <v>2</v>
      </c>
      <c r="F70" s="2">
        <v>0</v>
      </c>
      <c r="G70" s="2">
        <v>125</v>
      </c>
      <c r="H70" s="2">
        <v>1</v>
      </c>
      <c r="I70" s="2">
        <v>11</v>
      </c>
      <c r="J70" s="2">
        <v>14</v>
      </c>
      <c r="K70" s="2">
        <v>30</v>
      </c>
      <c r="L70" s="2">
        <v>25</v>
      </c>
      <c r="M70" s="2">
        <v>2</v>
      </c>
      <c r="N70" s="2">
        <v>1</v>
      </c>
      <c r="O70" s="2">
        <v>1</v>
      </c>
      <c r="P70" s="2">
        <v>33.174093999999997</v>
      </c>
      <c r="Q70" s="4" t="s">
        <v>108</v>
      </c>
      <c r="R70" s="33">
        <v>0.68886180162887478</v>
      </c>
      <c r="S70" s="65">
        <f>_xlfn.RANK.EQ(cereals[[#This Row],[health score]],cereals[health score],1)</f>
        <v>69</v>
      </c>
      <c r="T70" s="65">
        <f>_xlfn.RANK.EQ(cereals[[#This Row],[rating]],cereals[rating],0)</f>
        <v>58</v>
      </c>
      <c r="U70" s="65">
        <f>ABS(cereals[[#This Row],[health rank]]-cereals[[#This Row],[rating rank]])</f>
        <v>11</v>
      </c>
    </row>
    <row r="71" spans="1:21" x14ac:dyDescent="0.25">
      <c r="A71" s="2" t="s">
        <v>49</v>
      </c>
      <c r="B71" s="2" t="s">
        <v>22</v>
      </c>
      <c r="C71" s="2" t="s">
        <v>18</v>
      </c>
      <c r="D71" s="2">
        <v>110</v>
      </c>
      <c r="E71" s="2">
        <v>1</v>
      </c>
      <c r="F71" s="2">
        <v>0</v>
      </c>
      <c r="G71" s="2">
        <v>200</v>
      </c>
      <c r="H71" s="2">
        <v>1</v>
      </c>
      <c r="I71" s="2">
        <v>14</v>
      </c>
      <c r="J71" s="2">
        <v>11</v>
      </c>
      <c r="K71" s="2">
        <v>25</v>
      </c>
      <c r="L71" s="2">
        <v>25</v>
      </c>
      <c r="M71" s="2">
        <v>1</v>
      </c>
      <c r="N71" s="2">
        <v>1</v>
      </c>
      <c r="O71" s="2">
        <v>0.75</v>
      </c>
      <c r="P71" s="2">
        <v>31.435973000000001</v>
      </c>
      <c r="Q71" s="4" t="s">
        <v>108</v>
      </c>
      <c r="R71" s="33">
        <v>0.68916093179706595</v>
      </c>
      <c r="S71" s="65">
        <f>_xlfn.RANK.EQ(cereals[[#This Row],[health score]],cereals[health score],1)</f>
        <v>70</v>
      </c>
      <c r="T71" s="65">
        <f>_xlfn.RANK.EQ(cereals[[#This Row],[rating]],cereals[rating],0)</f>
        <v>60</v>
      </c>
      <c r="U71" s="65">
        <f>ABS(cereals[[#This Row],[health rank]]-cereals[[#This Row],[rating rank]])</f>
        <v>10</v>
      </c>
    </row>
    <row r="72" spans="1:21" x14ac:dyDescent="0.25">
      <c r="A72" s="3" t="s">
        <v>55</v>
      </c>
      <c r="B72" s="3" t="s">
        <v>27</v>
      </c>
      <c r="C72" s="3" t="s">
        <v>18</v>
      </c>
      <c r="D72" s="3">
        <v>110</v>
      </c>
      <c r="E72" s="3">
        <v>1</v>
      </c>
      <c r="F72" s="3">
        <v>1</v>
      </c>
      <c r="G72" s="3">
        <v>280</v>
      </c>
      <c r="H72" s="3">
        <v>0</v>
      </c>
      <c r="I72" s="3">
        <v>15</v>
      </c>
      <c r="J72" s="3">
        <v>9</v>
      </c>
      <c r="K72" s="3">
        <v>45</v>
      </c>
      <c r="L72" s="3">
        <v>25</v>
      </c>
      <c r="M72" s="3">
        <v>2</v>
      </c>
      <c r="N72" s="3">
        <v>1</v>
      </c>
      <c r="O72" s="3">
        <v>0.75</v>
      </c>
      <c r="P72" s="3">
        <v>23.804043</v>
      </c>
      <c r="Q72" s="4" t="s">
        <v>107</v>
      </c>
      <c r="R72" s="33">
        <v>0.74233997220506609</v>
      </c>
      <c r="S72" s="65">
        <f>_xlfn.RANK.EQ(cereals[[#This Row],[health score]],cereals[health score],1)</f>
        <v>71</v>
      </c>
      <c r="T72" s="65">
        <f>_xlfn.RANK.EQ(cereals[[#This Row],[rating]],cereals[rating],0)</f>
        <v>72</v>
      </c>
      <c r="U72" s="65">
        <f>ABS(cereals[[#This Row],[health rank]]-cereals[[#This Row],[rating rank]])</f>
        <v>1</v>
      </c>
    </row>
    <row r="73" spans="1:21" x14ac:dyDescent="0.25">
      <c r="A73" s="3" t="s">
        <v>59</v>
      </c>
      <c r="B73" s="3" t="s">
        <v>20</v>
      </c>
      <c r="C73" s="3" t="s">
        <v>18</v>
      </c>
      <c r="D73" s="3">
        <v>120</v>
      </c>
      <c r="E73" s="3">
        <v>1</v>
      </c>
      <c r="F73" s="3">
        <v>2</v>
      </c>
      <c r="G73" s="3">
        <v>220</v>
      </c>
      <c r="H73" s="3">
        <v>1</v>
      </c>
      <c r="I73" s="3">
        <v>12</v>
      </c>
      <c r="J73" s="3">
        <v>11</v>
      </c>
      <c r="K73" s="3">
        <v>45</v>
      </c>
      <c r="L73" s="3">
        <v>25</v>
      </c>
      <c r="M73" s="3">
        <v>2</v>
      </c>
      <c r="N73" s="3">
        <v>1</v>
      </c>
      <c r="O73" s="3">
        <v>1</v>
      </c>
      <c r="P73" s="3">
        <v>21.871292</v>
      </c>
      <c r="Q73" s="4" t="s">
        <v>111</v>
      </c>
      <c r="R73" s="33">
        <v>0.84050893087894152</v>
      </c>
      <c r="S73" s="65">
        <f>_xlfn.RANK.EQ(cereals[[#This Row],[health score]],cereals[health score],1)</f>
        <v>72</v>
      </c>
      <c r="T73" s="65">
        <f>_xlfn.RANK.EQ(cereals[[#This Row],[rating]],cereals[rating],0)</f>
        <v>75</v>
      </c>
      <c r="U73" s="65">
        <f>ABS(cereals[[#This Row],[health rank]]-cereals[[#This Row],[rating rank]])</f>
        <v>3</v>
      </c>
    </row>
    <row r="74" spans="1:21" x14ac:dyDescent="0.25">
      <c r="A74" s="5" t="s">
        <v>37</v>
      </c>
      <c r="B74" s="5" t="s">
        <v>27</v>
      </c>
      <c r="C74" s="5" t="s">
        <v>18</v>
      </c>
      <c r="D74" s="5">
        <v>110</v>
      </c>
      <c r="E74" s="5">
        <v>1</v>
      </c>
      <c r="F74" s="5">
        <v>1</v>
      </c>
      <c r="G74" s="5">
        <v>180</v>
      </c>
      <c r="H74" s="5">
        <v>0</v>
      </c>
      <c r="I74" s="5">
        <v>12</v>
      </c>
      <c r="J74" s="5">
        <v>13</v>
      </c>
      <c r="K74" s="5">
        <v>55</v>
      </c>
      <c r="L74" s="5">
        <v>25</v>
      </c>
      <c r="M74" s="5">
        <v>2</v>
      </c>
      <c r="N74" s="5">
        <v>1</v>
      </c>
      <c r="O74" s="5">
        <v>1</v>
      </c>
      <c r="P74" s="5">
        <v>22.736446000000001</v>
      </c>
      <c r="Q74" s="4" t="s">
        <v>107</v>
      </c>
      <c r="R74" s="33">
        <v>0.86452874282755054</v>
      </c>
      <c r="S74" s="65">
        <f>_xlfn.RANK.EQ(cereals[[#This Row],[health score]],cereals[health score],1)</f>
        <v>73</v>
      </c>
      <c r="T74" s="65">
        <f>_xlfn.RANK.EQ(cereals[[#This Row],[rating]],cereals[rating],0)</f>
        <v>73</v>
      </c>
      <c r="U74" s="65">
        <f>ABS(cereals[[#This Row],[health rank]]-cereals[[#This Row],[rating rank]])</f>
        <v>0</v>
      </c>
    </row>
    <row r="75" spans="1:21" x14ac:dyDescent="0.25">
      <c r="A75" s="5" t="s">
        <v>41</v>
      </c>
      <c r="B75" s="5" t="s">
        <v>27</v>
      </c>
      <c r="C75" s="5" t="s">
        <v>18</v>
      </c>
      <c r="D75" s="5">
        <v>110</v>
      </c>
      <c r="E75" s="5">
        <v>1</v>
      </c>
      <c r="F75" s="5">
        <v>1</v>
      </c>
      <c r="G75" s="5">
        <v>180</v>
      </c>
      <c r="H75" s="5">
        <v>0</v>
      </c>
      <c r="I75" s="5">
        <v>12</v>
      </c>
      <c r="J75" s="5">
        <v>13</v>
      </c>
      <c r="K75" s="5">
        <v>65</v>
      </c>
      <c r="L75" s="5">
        <v>25</v>
      </c>
      <c r="M75" s="5">
        <v>2</v>
      </c>
      <c r="N75" s="5">
        <v>1</v>
      </c>
      <c r="O75" s="5">
        <v>1</v>
      </c>
      <c r="P75" s="5">
        <v>22.396512999999999</v>
      </c>
      <c r="Q75" s="4" t="s">
        <v>107</v>
      </c>
      <c r="R75" s="33">
        <v>0.86452874282755054</v>
      </c>
      <c r="S75" s="65">
        <f>_xlfn.RANK.EQ(cereals[[#This Row],[health score]],cereals[health score],1)</f>
        <v>73</v>
      </c>
      <c r="T75" s="65">
        <f>_xlfn.RANK.EQ(cereals[[#This Row],[rating]],cereals[rating],0)</f>
        <v>74</v>
      </c>
      <c r="U75" s="65">
        <f>ABS(cereals[[#This Row],[health rank]]-cereals[[#This Row],[rating rank]])</f>
        <v>1</v>
      </c>
    </row>
    <row r="76" spans="1:21" x14ac:dyDescent="0.25">
      <c r="A76" s="5" t="s">
        <v>95</v>
      </c>
      <c r="B76" s="5" t="s">
        <v>27</v>
      </c>
      <c r="C76" s="5" t="s">
        <v>18</v>
      </c>
      <c r="D76" s="5">
        <v>140</v>
      </c>
      <c r="E76" s="5">
        <v>3</v>
      </c>
      <c r="F76" s="5">
        <v>1</v>
      </c>
      <c r="G76" s="5">
        <v>190</v>
      </c>
      <c r="H76" s="5">
        <v>4</v>
      </c>
      <c r="I76" s="5">
        <v>15</v>
      </c>
      <c r="J76" s="5">
        <v>14</v>
      </c>
      <c r="K76" s="5">
        <v>230</v>
      </c>
      <c r="L76" s="5">
        <v>100</v>
      </c>
      <c r="M76" s="5">
        <v>3</v>
      </c>
      <c r="N76" s="5">
        <v>1.5</v>
      </c>
      <c r="O76" s="5">
        <v>1</v>
      </c>
      <c r="P76" s="5">
        <v>28.592784999999999</v>
      </c>
      <c r="Q76" s="4" t="s">
        <v>107</v>
      </c>
      <c r="R76" s="33">
        <v>0.93627397841173055</v>
      </c>
      <c r="S76" s="65">
        <f>_xlfn.RANK.EQ(cereals[[#This Row],[health score]],cereals[health score],1)</f>
        <v>75</v>
      </c>
      <c r="T76" s="65">
        <f>_xlfn.RANK.EQ(cereals[[#This Row],[rating]],cereals[rating],0)</f>
        <v>68</v>
      </c>
      <c r="U76" s="65">
        <f>ABS(cereals[[#This Row],[health rank]]-cereals[[#This Row],[rating rank]])</f>
        <v>7</v>
      </c>
    </row>
    <row r="77" spans="1:21" x14ac:dyDescent="0.25">
      <c r="A77" s="2" t="s">
        <v>33</v>
      </c>
      <c r="B77" s="2" t="s">
        <v>20</v>
      </c>
      <c r="C77" s="2" t="s">
        <v>18</v>
      </c>
      <c r="D77" s="2">
        <v>120</v>
      </c>
      <c r="E77" s="2">
        <v>1</v>
      </c>
      <c r="F77" s="2">
        <v>2</v>
      </c>
      <c r="G77" s="2">
        <v>220</v>
      </c>
      <c r="H77" s="2">
        <v>0</v>
      </c>
      <c r="I77" s="2">
        <v>12</v>
      </c>
      <c r="J77" s="2">
        <v>12</v>
      </c>
      <c r="K77" s="2">
        <v>35</v>
      </c>
      <c r="L77" s="2">
        <v>25</v>
      </c>
      <c r="M77" s="2">
        <v>2</v>
      </c>
      <c r="N77" s="2">
        <v>1</v>
      </c>
      <c r="O77" s="2">
        <v>0.75</v>
      </c>
      <c r="P77" s="2">
        <v>18.042850999999999</v>
      </c>
      <c r="Q77" s="4" t="s">
        <v>111</v>
      </c>
      <c r="R77" s="33">
        <v>0.97332275110485711</v>
      </c>
      <c r="S77" s="65">
        <f>_xlfn.RANK.EQ(cereals[[#This Row],[health score]],cereals[health score],1)</f>
        <v>76</v>
      </c>
      <c r="T77" s="65">
        <f>_xlfn.RANK.EQ(cereals[[#This Row],[rating]],cereals[rating],0)</f>
        <v>77</v>
      </c>
      <c r="U77" s="65">
        <f>ABS(cereals[[#This Row],[health rank]]-cereals[[#This Row],[rating rank]])</f>
        <v>1</v>
      </c>
    </row>
    <row r="78" spans="1:21" x14ac:dyDescent="0.25">
      <c r="A78" s="2" t="s">
        <v>71</v>
      </c>
      <c r="B78" s="2" t="s">
        <v>22</v>
      </c>
      <c r="C78" s="2" t="s">
        <v>18</v>
      </c>
      <c r="D78" s="2">
        <v>160</v>
      </c>
      <c r="E78" s="2">
        <v>3</v>
      </c>
      <c r="F78" s="2">
        <v>2</v>
      </c>
      <c r="G78" s="2">
        <v>150</v>
      </c>
      <c r="H78" s="2">
        <v>3</v>
      </c>
      <c r="I78" s="2">
        <v>17</v>
      </c>
      <c r="J78" s="2">
        <v>13</v>
      </c>
      <c r="K78" s="2">
        <v>160</v>
      </c>
      <c r="L78" s="2">
        <v>25</v>
      </c>
      <c r="M78" s="2">
        <v>3</v>
      </c>
      <c r="N78" s="2">
        <v>1.5</v>
      </c>
      <c r="O78" s="2">
        <v>0.67</v>
      </c>
      <c r="P78" s="2">
        <v>30.313351000000001</v>
      </c>
      <c r="Q78" s="4" t="s">
        <v>108</v>
      </c>
      <c r="R78" s="33">
        <v>0.99851265961750968</v>
      </c>
      <c r="S78" s="65">
        <f>_xlfn.RANK.EQ(cereals[[#This Row],[health score]],cereals[health score],1)</f>
        <v>77</v>
      </c>
      <c r="T78" s="65">
        <f>_xlfn.RANK.EQ(cereals[[#This Row],[rating]],cereals[rating],0)</f>
        <v>64</v>
      </c>
      <c r="U78" s="65">
        <f>ABS(cereals[[#This Row],[health rank]]-cereals[[#This Row],[rating rank]])</f>
        <v>13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619C-6903-443C-ABDE-C846A74E80AE}">
  <dimension ref="A1:P78"/>
  <sheetViews>
    <sheetView workbookViewId="0">
      <selection activeCell="L12" sqref="L12"/>
    </sheetView>
  </sheetViews>
  <sheetFormatPr defaultRowHeight="15" x14ac:dyDescent="0.25"/>
  <cols>
    <col min="1" max="1" width="35.140625" bestFit="1" customWidth="1"/>
    <col min="2" max="2" width="9.28515625" bestFit="1" customWidth="1"/>
    <col min="3" max="3" width="8.7109375" bestFit="1" customWidth="1"/>
    <col min="4" max="4" width="7.85546875" bestFit="1" customWidth="1"/>
    <col min="5" max="5" width="6.140625" bestFit="1" customWidth="1"/>
    <col min="6" max="6" width="8.42578125" bestFit="1" customWidth="1"/>
    <col min="7" max="11" width="7.28515625" bestFit="1" customWidth="1"/>
    <col min="12" max="12" width="12.7109375" bestFit="1" customWidth="1"/>
    <col min="13" max="13" width="10.28515625" customWidth="1"/>
    <col min="14" max="14" width="8.140625" bestFit="1" customWidth="1"/>
    <col min="15" max="15" width="8.5703125" bestFit="1" customWidth="1"/>
    <col min="16" max="16" width="7.5703125" bestFit="1" customWidth="1"/>
  </cols>
  <sheetData>
    <row r="1" spans="1:16" ht="15.75" x14ac:dyDescent="0.25">
      <c r="A1" s="10" t="s">
        <v>113</v>
      </c>
      <c r="B1" s="10" t="s">
        <v>3</v>
      </c>
      <c r="C1" s="10" t="s">
        <v>6</v>
      </c>
      <c r="D1" s="10" t="s">
        <v>9</v>
      </c>
      <c r="E1" s="10" t="s">
        <v>7</v>
      </c>
      <c r="F1" s="10" t="s">
        <v>4</v>
      </c>
      <c r="G1" s="10" t="s">
        <v>119</v>
      </c>
      <c r="H1" s="10" t="s">
        <v>120</v>
      </c>
      <c r="I1" s="10" t="s">
        <v>121</v>
      </c>
      <c r="J1" s="10" t="s">
        <v>143</v>
      </c>
      <c r="K1" s="10" t="s">
        <v>144</v>
      </c>
      <c r="L1" s="10" t="s">
        <v>122</v>
      </c>
    </row>
    <row r="2" spans="1:16" x14ac:dyDescent="0.25">
      <c r="A2" t="s">
        <v>16</v>
      </c>
      <c r="B2">
        <v>70</v>
      </c>
      <c r="C2">
        <v>130</v>
      </c>
      <c r="D2">
        <v>6</v>
      </c>
      <c r="E2">
        <v>10</v>
      </c>
      <c r="F2">
        <v>4</v>
      </c>
      <c r="G2" s="9">
        <f t="shared" ref="G2:G33" si="0">STANDARDIZE(B2,$O$3,$P$3)</f>
        <v>-1.905396691042069</v>
      </c>
      <c r="H2" s="9">
        <f t="shared" ref="H2:H33" si="1">STANDARDIZE(C2,$O$4,$P$4)</f>
        <v>-0.35630563338111615</v>
      </c>
      <c r="I2" s="9">
        <f t="shared" ref="I2:I33" si="2">STANDARDIZE(D2,$O$5,$P$5)</f>
        <v>-0.2088072734229092</v>
      </c>
      <c r="J2" s="9">
        <f t="shared" ref="J2:J33" si="3">STANDARDIZE(E2,$O$6,$P$6)</f>
        <v>3.3144392771016689</v>
      </c>
      <c r="K2" s="9">
        <f t="shared" ref="K2:K33" si="4">STANDARDIZE(F2,$O$7,$P$7)</f>
        <v>1.337319391055336</v>
      </c>
      <c r="L2">
        <f t="shared" ref="L2:L33" si="5">SUM(0.2*G2,0.2*H2,0.4*I2,-0.1*J2,-0.1*K2)</f>
        <v>-1.0010392410695013</v>
      </c>
      <c r="O2" t="s">
        <v>145</v>
      </c>
      <c r="P2" t="s">
        <v>146</v>
      </c>
    </row>
    <row r="3" spans="1:16" x14ac:dyDescent="0.25">
      <c r="A3" t="s">
        <v>19</v>
      </c>
      <c r="B3">
        <v>120</v>
      </c>
      <c r="C3">
        <v>15</v>
      </c>
      <c r="D3">
        <v>8</v>
      </c>
      <c r="E3">
        <v>2</v>
      </c>
      <c r="F3">
        <v>3</v>
      </c>
      <c r="G3" s="9">
        <f t="shared" si="0"/>
        <v>0.67762347111003152</v>
      </c>
      <c r="H3" s="9">
        <f t="shared" si="1"/>
        <v>-1.7370874205101243</v>
      </c>
      <c r="I3" s="9">
        <f t="shared" si="2"/>
        <v>0.24409864357889377</v>
      </c>
      <c r="J3" s="9">
        <f t="shared" si="3"/>
        <v>-6.417166894272619E-2</v>
      </c>
      <c r="K3" s="9">
        <f t="shared" si="4"/>
        <v>0.41791230970479254</v>
      </c>
      <c r="L3">
        <f t="shared" si="5"/>
        <v>-0.14962739652466772</v>
      </c>
      <c r="N3" t="s">
        <v>3</v>
      </c>
      <c r="O3" s="9">
        <f>AVERAGE(calories)</f>
        <v>106.88311688311688</v>
      </c>
      <c r="P3" s="9">
        <f>_xlfn.STDEV.P(calories)</f>
        <v>19.357185333908269</v>
      </c>
    </row>
    <row r="4" spans="1:16" x14ac:dyDescent="0.25">
      <c r="A4" t="s">
        <v>21</v>
      </c>
      <c r="B4">
        <v>70</v>
      </c>
      <c r="C4">
        <v>260</v>
      </c>
      <c r="D4">
        <v>5</v>
      </c>
      <c r="E4">
        <v>9</v>
      </c>
      <c r="F4">
        <v>4</v>
      </c>
      <c r="G4" s="9">
        <f t="shared" si="0"/>
        <v>-1.905396691042069</v>
      </c>
      <c r="H4" s="9">
        <f t="shared" si="1"/>
        <v>1.2045781259821104</v>
      </c>
      <c r="I4" s="9">
        <f t="shared" si="2"/>
        <v>-0.43526023192381069</v>
      </c>
      <c r="J4" s="9">
        <f t="shared" si="3"/>
        <v>2.8921129088461193</v>
      </c>
      <c r="K4" s="9">
        <f t="shared" si="4"/>
        <v>1.337319391055336</v>
      </c>
      <c r="L4">
        <f t="shared" si="5"/>
        <v>-0.73721103577166158</v>
      </c>
      <c r="N4" t="s">
        <v>6</v>
      </c>
      <c r="O4" s="9">
        <f>AVERAGE(sodium)</f>
        <v>159.67532467532467</v>
      </c>
      <c r="P4" s="9">
        <f>_xlfn.STDEV.P(sodium)</f>
        <v>83.286150695189761</v>
      </c>
    </row>
    <row r="5" spans="1:16" x14ac:dyDescent="0.25">
      <c r="A5" t="s">
        <v>23</v>
      </c>
      <c r="B5">
        <v>50</v>
      </c>
      <c r="C5">
        <v>140</v>
      </c>
      <c r="D5">
        <v>0</v>
      </c>
      <c r="E5">
        <v>14</v>
      </c>
      <c r="F5">
        <v>4</v>
      </c>
      <c r="G5" s="9">
        <f t="shared" si="0"/>
        <v>-2.9386047559029094</v>
      </c>
      <c r="H5" s="9">
        <f t="shared" si="1"/>
        <v>-0.23623765189163717</v>
      </c>
      <c r="I5" s="9">
        <f t="shared" si="2"/>
        <v>-1.5675250244283181</v>
      </c>
      <c r="J5" s="9">
        <f t="shared" si="3"/>
        <v>5.0037447501238663</v>
      </c>
      <c r="K5" s="9">
        <f t="shared" si="4"/>
        <v>1.337319391055336</v>
      </c>
      <c r="L5">
        <f t="shared" si="5"/>
        <v>-1.8960849054481568</v>
      </c>
      <c r="N5" t="s">
        <v>9</v>
      </c>
      <c r="O5" s="9">
        <f>AVERAGE(sugars)</f>
        <v>6.9220779220779223</v>
      </c>
      <c r="P5" s="9">
        <f>_xlfn.STDEV.P(sugars)</f>
        <v>4.4159281760764415</v>
      </c>
    </row>
    <row r="6" spans="1:16" x14ac:dyDescent="0.25">
      <c r="A6" t="s">
        <v>24</v>
      </c>
      <c r="B6">
        <v>110</v>
      </c>
      <c r="C6">
        <v>200</v>
      </c>
      <c r="D6">
        <v>8</v>
      </c>
      <c r="E6">
        <v>1</v>
      </c>
      <c r="F6">
        <v>2</v>
      </c>
      <c r="G6" s="9">
        <f t="shared" si="0"/>
        <v>0.16101943867961141</v>
      </c>
      <c r="H6" s="9">
        <f t="shared" si="1"/>
        <v>0.48417023704523665</v>
      </c>
      <c r="I6" s="9">
        <f t="shared" si="2"/>
        <v>0.24409864357889377</v>
      </c>
      <c r="J6" s="9">
        <f t="shared" si="3"/>
        <v>-0.48649803719827561</v>
      </c>
      <c r="K6" s="9">
        <f t="shared" si="4"/>
        <v>-0.50149477164575096</v>
      </c>
      <c r="L6">
        <f t="shared" si="5"/>
        <v>0.32547667346092979</v>
      </c>
      <c r="N6" t="s">
        <v>7</v>
      </c>
      <c r="O6" s="9">
        <f>AVERAGE(fiber)</f>
        <v>2.1519480519480516</v>
      </c>
      <c r="P6" s="9">
        <f>_xlfn.STDEV.P(fiber)</f>
        <v>2.3678369980320544</v>
      </c>
    </row>
    <row r="7" spans="1:16" x14ac:dyDescent="0.25">
      <c r="A7" t="s">
        <v>26</v>
      </c>
      <c r="B7">
        <v>110</v>
      </c>
      <c r="C7">
        <v>180</v>
      </c>
      <c r="D7">
        <v>10</v>
      </c>
      <c r="E7">
        <v>1.5</v>
      </c>
      <c r="F7">
        <v>2</v>
      </c>
      <c r="G7" s="9">
        <f t="shared" si="0"/>
        <v>0.16101943867961141</v>
      </c>
      <c r="H7" s="9">
        <f t="shared" si="1"/>
        <v>0.2440342740662787</v>
      </c>
      <c r="I7" s="9">
        <f t="shared" si="2"/>
        <v>0.69700456058069671</v>
      </c>
      <c r="J7" s="9">
        <f t="shared" si="3"/>
        <v>-0.27533485307050087</v>
      </c>
      <c r="K7" s="9">
        <f t="shared" si="4"/>
        <v>-0.50149477164575096</v>
      </c>
      <c r="L7">
        <f t="shared" si="5"/>
        <v>0.43749552925308188</v>
      </c>
      <c r="N7" t="s">
        <v>4</v>
      </c>
      <c r="O7" s="9">
        <f>AVERAGE(protein)</f>
        <v>2.5454545454545454</v>
      </c>
      <c r="P7" s="9">
        <f>_xlfn.STDEV.P(protein)</f>
        <v>1.0876574917511743</v>
      </c>
    </row>
    <row r="8" spans="1:16" x14ac:dyDescent="0.25">
      <c r="A8" t="s">
        <v>28</v>
      </c>
      <c r="B8">
        <v>110</v>
      </c>
      <c r="C8">
        <v>125</v>
      </c>
      <c r="D8">
        <v>14</v>
      </c>
      <c r="E8">
        <v>1</v>
      </c>
      <c r="F8">
        <v>2</v>
      </c>
      <c r="G8" s="9">
        <f t="shared" si="0"/>
        <v>0.16101943867961141</v>
      </c>
      <c r="H8" s="9">
        <f t="shared" si="1"/>
        <v>-0.41633962412585562</v>
      </c>
      <c r="I8" s="9">
        <f t="shared" si="2"/>
        <v>1.6028163945843026</v>
      </c>
      <c r="J8" s="9">
        <f t="shared" si="3"/>
        <v>-0.48649803719827561</v>
      </c>
      <c r="K8" s="9">
        <f t="shared" si="4"/>
        <v>-0.50149477164575096</v>
      </c>
      <c r="L8">
        <f t="shared" si="5"/>
        <v>0.68886180162887478</v>
      </c>
    </row>
    <row r="9" spans="1:16" x14ac:dyDescent="0.25">
      <c r="A9" t="s">
        <v>29</v>
      </c>
      <c r="B9">
        <v>130</v>
      </c>
      <c r="C9">
        <v>210</v>
      </c>
      <c r="D9">
        <v>8</v>
      </c>
      <c r="E9">
        <v>2</v>
      </c>
      <c r="F9">
        <v>3</v>
      </c>
      <c r="G9" s="9">
        <f t="shared" si="0"/>
        <v>1.1942275035404517</v>
      </c>
      <c r="H9" s="9">
        <f t="shared" si="1"/>
        <v>0.6042382185347156</v>
      </c>
      <c r="I9" s="9">
        <f t="shared" si="2"/>
        <v>0.24409864357889377</v>
      </c>
      <c r="J9" s="9">
        <f t="shared" si="3"/>
        <v>-6.417166894272619E-2</v>
      </c>
      <c r="K9" s="9">
        <f t="shared" si="4"/>
        <v>0.41791230970479254</v>
      </c>
      <c r="L9">
        <f t="shared" si="5"/>
        <v>0.42195853777038433</v>
      </c>
    </row>
    <row r="10" spans="1:16" x14ac:dyDescent="0.25">
      <c r="A10" t="s">
        <v>30</v>
      </c>
      <c r="B10">
        <v>90</v>
      </c>
      <c r="C10">
        <v>200</v>
      </c>
      <c r="D10">
        <v>6</v>
      </c>
      <c r="E10">
        <v>4</v>
      </c>
      <c r="F10">
        <v>2</v>
      </c>
      <c r="G10" s="9">
        <f t="shared" si="0"/>
        <v>-0.87218862618122883</v>
      </c>
      <c r="H10" s="9">
        <f t="shared" si="1"/>
        <v>0.48417023704523665</v>
      </c>
      <c r="I10" s="9">
        <f t="shared" si="2"/>
        <v>-0.2088072734229092</v>
      </c>
      <c r="J10" s="9">
        <f t="shared" si="3"/>
        <v>0.78048106756837266</v>
      </c>
      <c r="K10" s="9">
        <f t="shared" si="4"/>
        <v>-0.50149477164575096</v>
      </c>
      <c r="L10">
        <f t="shared" si="5"/>
        <v>-0.1890252167886243</v>
      </c>
    </row>
    <row r="11" spans="1:16" x14ac:dyDescent="0.25">
      <c r="A11" t="s">
        <v>31</v>
      </c>
      <c r="B11">
        <v>90</v>
      </c>
      <c r="C11">
        <v>210</v>
      </c>
      <c r="D11">
        <v>5</v>
      </c>
      <c r="E11">
        <v>5</v>
      </c>
      <c r="F11">
        <v>3</v>
      </c>
      <c r="G11" s="9">
        <f t="shared" si="0"/>
        <v>-0.87218862618122883</v>
      </c>
      <c r="H11" s="9">
        <f t="shared" si="1"/>
        <v>0.6042382185347156</v>
      </c>
      <c r="I11" s="9">
        <f t="shared" si="2"/>
        <v>-0.43526023192381069</v>
      </c>
      <c r="J11" s="9">
        <f t="shared" si="3"/>
        <v>1.202807435823922</v>
      </c>
      <c r="K11" s="9">
        <f t="shared" si="4"/>
        <v>0.41791230970479254</v>
      </c>
      <c r="L11">
        <f t="shared" si="5"/>
        <v>-0.38976614885169841</v>
      </c>
    </row>
    <row r="12" spans="1:16" x14ac:dyDescent="0.25">
      <c r="A12" t="s">
        <v>33</v>
      </c>
      <c r="B12">
        <v>120</v>
      </c>
      <c r="C12">
        <v>220</v>
      </c>
      <c r="D12">
        <v>12</v>
      </c>
      <c r="E12">
        <v>0</v>
      </c>
      <c r="F12">
        <v>1</v>
      </c>
      <c r="G12" s="9">
        <f t="shared" si="0"/>
        <v>0.67762347111003152</v>
      </c>
      <c r="H12" s="9">
        <f t="shared" si="1"/>
        <v>0.72430620002419455</v>
      </c>
      <c r="I12" s="9">
        <f t="shared" si="2"/>
        <v>1.1499104775824998</v>
      </c>
      <c r="J12" s="9">
        <f t="shared" si="3"/>
        <v>-0.90882440545382503</v>
      </c>
      <c r="K12" s="9">
        <f t="shared" si="4"/>
        <v>-1.4209018529962945</v>
      </c>
      <c r="L12">
        <f t="shared" si="5"/>
        <v>0.97332275110485711</v>
      </c>
    </row>
    <row r="13" spans="1:16" x14ac:dyDescent="0.25">
      <c r="A13" t="s">
        <v>34</v>
      </c>
      <c r="B13">
        <v>110</v>
      </c>
      <c r="C13">
        <v>290</v>
      </c>
      <c r="D13">
        <v>1</v>
      </c>
      <c r="E13">
        <v>2</v>
      </c>
      <c r="F13">
        <v>6</v>
      </c>
      <c r="G13" s="9">
        <f t="shared" si="0"/>
        <v>0.16101943867961141</v>
      </c>
      <c r="H13" s="9">
        <f t="shared" si="1"/>
        <v>1.5647820704505473</v>
      </c>
      <c r="I13" s="9">
        <f t="shared" si="2"/>
        <v>-1.3410720659274167</v>
      </c>
      <c r="J13" s="9">
        <f t="shared" si="3"/>
        <v>-6.417166894272619E-2</v>
      </c>
      <c r="K13" s="9">
        <f t="shared" si="4"/>
        <v>3.176133553756423</v>
      </c>
      <c r="L13">
        <f t="shared" si="5"/>
        <v>-0.50246471302630469</v>
      </c>
    </row>
    <row r="14" spans="1:16" x14ac:dyDescent="0.25">
      <c r="A14" t="s">
        <v>35</v>
      </c>
      <c r="B14">
        <v>120</v>
      </c>
      <c r="C14">
        <v>210</v>
      </c>
      <c r="D14">
        <v>9</v>
      </c>
      <c r="E14">
        <v>0</v>
      </c>
      <c r="F14">
        <v>1</v>
      </c>
      <c r="G14" s="9">
        <f t="shared" si="0"/>
        <v>0.67762347111003152</v>
      </c>
      <c r="H14" s="9">
        <f t="shared" si="1"/>
        <v>0.6042382185347156</v>
      </c>
      <c r="I14" s="9">
        <f t="shared" si="2"/>
        <v>0.47055160207979524</v>
      </c>
      <c r="J14" s="9">
        <f t="shared" si="3"/>
        <v>-0.90882440545382503</v>
      </c>
      <c r="K14" s="9">
        <f t="shared" si="4"/>
        <v>-1.4209018529962945</v>
      </c>
      <c r="L14">
        <f t="shared" si="5"/>
        <v>0.67756560460587956</v>
      </c>
    </row>
    <row r="15" spans="1:16" x14ac:dyDescent="0.25">
      <c r="A15" t="s">
        <v>36</v>
      </c>
      <c r="B15">
        <v>110</v>
      </c>
      <c r="C15">
        <v>140</v>
      </c>
      <c r="D15">
        <v>7</v>
      </c>
      <c r="E15">
        <v>2</v>
      </c>
      <c r="F15">
        <v>3</v>
      </c>
      <c r="G15" s="9">
        <f t="shared" si="0"/>
        <v>0.16101943867961141</v>
      </c>
      <c r="H15" s="9">
        <f t="shared" si="1"/>
        <v>-0.23623765189163717</v>
      </c>
      <c r="I15" s="9">
        <f t="shared" si="2"/>
        <v>1.7645685077992281E-2</v>
      </c>
      <c r="J15" s="9">
        <f t="shared" si="3"/>
        <v>-6.417166894272619E-2</v>
      </c>
      <c r="K15" s="9">
        <f t="shared" si="4"/>
        <v>0.41791230970479254</v>
      </c>
      <c r="L15">
        <f t="shared" si="5"/>
        <v>-4.3359432687414878E-2</v>
      </c>
    </row>
    <row r="16" spans="1:16" x14ac:dyDescent="0.25">
      <c r="A16" t="s">
        <v>37</v>
      </c>
      <c r="B16">
        <v>110</v>
      </c>
      <c r="C16">
        <v>180</v>
      </c>
      <c r="D16">
        <v>13</v>
      </c>
      <c r="E16">
        <v>0</v>
      </c>
      <c r="F16">
        <v>1</v>
      </c>
      <c r="G16" s="9">
        <f t="shared" si="0"/>
        <v>0.16101943867961141</v>
      </c>
      <c r="H16" s="9">
        <f t="shared" si="1"/>
        <v>0.2440342740662787</v>
      </c>
      <c r="I16" s="9">
        <f t="shared" si="2"/>
        <v>1.3763634360834012</v>
      </c>
      <c r="J16" s="9">
        <f t="shared" si="3"/>
        <v>-0.90882440545382503</v>
      </c>
      <c r="K16" s="9">
        <f t="shared" si="4"/>
        <v>-1.4209018529962945</v>
      </c>
      <c r="L16">
        <f t="shared" si="5"/>
        <v>0.86452874282755054</v>
      </c>
    </row>
    <row r="17" spans="1:12" x14ac:dyDescent="0.25">
      <c r="A17" t="s">
        <v>38</v>
      </c>
      <c r="B17">
        <v>110</v>
      </c>
      <c r="C17">
        <v>280</v>
      </c>
      <c r="D17">
        <v>3</v>
      </c>
      <c r="E17">
        <v>0</v>
      </c>
      <c r="F17">
        <v>2</v>
      </c>
      <c r="G17" s="9">
        <f t="shared" si="0"/>
        <v>0.16101943867961141</v>
      </c>
      <c r="H17" s="9">
        <f t="shared" si="1"/>
        <v>1.4447140889610683</v>
      </c>
      <c r="I17" s="9">
        <f t="shared" si="2"/>
        <v>-0.88816614892561363</v>
      </c>
      <c r="J17" s="9">
        <f t="shared" si="3"/>
        <v>-0.90882440545382503</v>
      </c>
      <c r="K17" s="9">
        <f t="shared" si="4"/>
        <v>-0.50149477164575096</v>
      </c>
      <c r="L17">
        <f t="shared" si="5"/>
        <v>0.10691216366784807</v>
      </c>
    </row>
    <row r="18" spans="1:12" x14ac:dyDescent="0.25">
      <c r="A18" t="s">
        <v>39</v>
      </c>
      <c r="B18">
        <v>100</v>
      </c>
      <c r="C18">
        <v>290</v>
      </c>
      <c r="D18">
        <v>2</v>
      </c>
      <c r="E18">
        <v>1</v>
      </c>
      <c r="F18">
        <v>2</v>
      </c>
      <c r="G18" s="9">
        <f t="shared" si="0"/>
        <v>-0.3555845937508087</v>
      </c>
      <c r="H18" s="9">
        <f t="shared" si="1"/>
        <v>1.5647820704505473</v>
      </c>
      <c r="I18" s="9">
        <f t="shared" si="2"/>
        <v>-1.114619107426515</v>
      </c>
      <c r="J18" s="9">
        <f t="shared" si="3"/>
        <v>-0.48649803719827561</v>
      </c>
      <c r="K18" s="9">
        <f t="shared" si="4"/>
        <v>-0.50149477164575096</v>
      </c>
      <c r="L18">
        <f t="shared" si="5"/>
        <v>-0.1052088667462556</v>
      </c>
    </row>
    <row r="19" spans="1:12" x14ac:dyDescent="0.25">
      <c r="A19" t="s">
        <v>40</v>
      </c>
      <c r="B19">
        <v>110</v>
      </c>
      <c r="C19">
        <v>90</v>
      </c>
      <c r="D19">
        <v>12</v>
      </c>
      <c r="E19">
        <v>1</v>
      </c>
      <c r="F19">
        <v>1</v>
      </c>
      <c r="G19" s="9">
        <f t="shared" si="0"/>
        <v>0.16101943867961141</v>
      </c>
      <c r="H19" s="9">
        <f t="shared" si="1"/>
        <v>-0.836577559339032</v>
      </c>
      <c r="I19" s="9">
        <f t="shared" si="2"/>
        <v>1.1499104775824998</v>
      </c>
      <c r="J19" s="9">
        <f t="shared" si="3"/>
        <v>-0.48649803719827561</v>
      </c>
      <c r="K19" s="9">
        <f t="shared" si="4"/>
        <v>-1.4209018529962945</v>
      </c>
      <c r="L19">
        <f t="shared" si="5"/>
        <v>0.51559255592057274</v>
      </c>
    </row>
    <row r="20" spans="1:12" x14ac:dyDescent="0.25">
      <c r="A20" t="s">
        <v>41</v>
      </c>
      <c r="B20">
        <v>110</v>
      </c>
      <c r="C20">
        <v>180</v>
      </c>
      <c r="D20">
        <v>13</v>
      </c>
      <c r="E20">
        <v>0</v>
      </c>
      <c r="F20">
        <v>1</v>
      </c>
      <c r="G20" s="9">
        <f t="shared" si="0"/>
        <v>0.16101943867961141</v>
      </c>
      <c r="H20" s="9">
        <f t="shared" si="1"/>
        <v>0.2440342740662787</v>
      </c>
      <c r="I20" s="9">
        <f t="shared" si="2"/>
        <v>1.3763634360834012</v>
      </c>
      <c r="J20" s="9">
        <f t="shared" si="3"/>
        <v>-0.90882440545382503</v>
      </c>
      <c r="K20" s="9">
        <f t="shared" si="4"/>
        <v>-1.4209018529962945</v>
      </c>
      <c r="L20">
        <f t="shared" si="5"/>
        <v>0.86452874282755054</v>
      </c>
    </row>
    <row r="21" spans="1:12" x14ac:dyDescent="0.25">
      <c r="A21" t="s">
        <v>42</v>
      </c>
      <c r="B21">
        <v>110</v>
      </c>
      <c r="C21">
        <v>140</v>
      </c>
      <c r="D21">
        <v>7</v>
      </c>
      <c r="E21">
        <v>4</v>
      </c>
      <c r="F21">
        <v>3</v>
      </c>
      <c r="G21" s="9">
        <f t="shared" si="0"/>
        <v>0.16101943867961141</v>
      </c>
      <c r="H21" s="9">
        <f t="shared" si="1"/>
        <v>-0.23623765189163717</v>
      </c>
      <c r="I21" s="9">
        <f t="shared" si="2"/>
        <v>1.7645685077992281E-2</v>
      </c>
      <c r="J21" s="9">
        <f t="shared" si="3"/>
        <v>0.78048106756837266</v>
      </c>
      <c r="K21" s="9">
        <f t="shared" si="4"/>
        <v>0.41791230970479254</v>
      </c>
      <c r="L21">
        <f t="shared" si="5"/>
        <v>-0.12782470633852477</v>
      </c>
    </row>
    <row r="22" spans="1:12" x14ac:dyDescent="0.25">
      <c r="A22" t="s">
        <v>43</v>
      </c>
      <c r="B22">
        <v>100</v>
      </c>
      <c r="C22">
        <v>80</v>
      </c>
      <c r="D22">
        <v>0</v>
      </c>
      <c r="E22">
        <v>1</v>
      </c>
      <c r="F22">
        <v>3</v>
      </c>
      <c r="G22" s="9">
        <f t="shared" si="0"/>
        <v>-0.3555845937508087</v>
      </c>
      <c r="H22" s="9">
        <f t="shared" si="1"/>
        <v>-0.95664554082851094</v>
      </c>
      <c r="I22" s="9">
        <f t="shared" si="2"/>
        <v>-1.5675250244283181</v>
      </c>
      <c r="J22" s="9">
        <f t="shared" si="3"/>
        <v>-0.48649803719827561</v>
      </c>
      <c r="K22" s="9">
        <f t="shared" si="4"/>
        <v>0.41791230970479254</v>
      </c>
      <c r="L22">
        <f t="shared" si="5"/>
        <v>-0.88259746393784289</v>
      </c>
    </row>
    <row r="23" spans="1:12" x14ac:dyDescent="0.25">
      <c r="A23" t="s">
        <v>45</v>
      </c>
      <c r="B23">
        <v>110</v>
      </c>
      <c r="C23">
        <v>220</v>
      </c>
      <c r="D23">
        <v>3</v>
      </c>
      <c r="E23">
        <v>1</v>
      </c>
      <c r="F23">
        <v>2</v>
      </c>
      <c r="G23" s="9">
        <f t="shared" si="0"/>
        <v>0.16101943867961141</v>
      </c>
      <c r="H23" s="9">
        <f t="shared" si="1"/>
        <v>0.72430620002419455</v>
      </c>
      <c r="I23" s="9">
        <f t="shared" si="2"/>
        <v>-0.88816614892561363</v>
      </c>
      <c r="J23" s="9">
        <f t="shared" si="3"/>
        <v>-0.48649803719827561</v>
      </c>
      <c r="K23" s="9">
        <f t="shared" si="4"/>
        <v>-0.50149477164575096</v>
      </c>
      <c r="L23">
        <f t="shared" si="5"/>
        <v>-7.9402050945081654E-2</v>
      </c>
    </row>
    <row r="24" spans="1:12" x14ac:dyDescent="0.25">
      <c r="A24" t="s">
        <v>46</v>
      </c>
      <c r="B24">
        <v>100</v>
      </c>
      <c r="C24">
        <v>140</v>
      </c>
      <c r="D24">
        <v>10</v>
      </c>
      <c r="E24">
        <v>2</v>
      </c>
      <c r="F24">
        <v>2</v>
      </c>
      <c r="G24" s="9">
        <f t="shared" si="0"/>
        <v>-0.3555845937508087</v>
      </c>
      <c r="H24" s="9">
        <f t="shared" si="1"/>
        <v>-0.23623765189163717</v>
      </c>
      <c r="I24" s="9">
        <f t="shared" si="2"/>
        <v>0.69700456058069671</v>
      </c>
      <c r="J24" s="9">
        <f t="shared" si="3"/>
        <v>-6.417166894272619E-2</v>
      </c>
      <c r="K24" s="9">
        <f t="shared" si="4"/>
        <v>-0.50149477164575096</v>
      </c>
      <c r="L24">
        <f t="shared" si="5"/>
        <v>0.21700401916263723</v>
      </c>
    </row>
    <row r="25" spans="1:12" x14ac:dyDescent="0.25">
      <c r="A25" t="s">
        <v>47</v>
      </c>
      <c r="B25">
        <v>100</v>
      </c>
      <c r="C25">
        <v>190</v>
      </c>
      <c r="D25">
        <v>5</v>
      </c>
      <c r="E25">
        <v>1</v>
      </c>
      <c r="F25">
        <v>2</v>
      </c>
      <c r="G25" s="9">
        <f t="shared" si="0"/>
        <v>-0.3555845937508087</v>
      </c>
      <c r="H25" s="9">
        <f t="shared" si="1"/>
        <v>0.36410225555575765</v>
      </c>
      <c r="I25" s="9">
        <f t="shared" si="2"/>
        <v>-0.43526023192381069</v>
      </c>
      <c r="J25" s="9">
        <f t="shared" si="3"/>
        <v>-0.48649803719827561</v>
      </c>
      <c r="K25" s="9">
        <f t="shared" si="4"/>
        <v>-0.50149477164575096</v>
      </c>
      <c r="L25">
        <f t="shared" si="5"/>
        <v>-7.3601279524131855E-2</v>
      </c>
    </row>
    <row r="26" spans="1:12" x14ac:dyDescent="0.25">
      <c r="A26" t="s">
        <v>48</v>
      </c>
      <c r="B26">
        <v>110</v>
      </c>
      <c r="C26">
        <v>125</v>
      </c>
      <c r="D26">
        <v>13</v>
      </c>
      <c r="E26">
        <v>1</v>
      </c>
      <c r="F26">
        <v>2</v>
      </c>
      <c r="G26" s="9">
        <f t="shared" si="0"/>
        <v>0.16101943867961141</v>
      </c>
      <c r="H26" s="9">
        <f t="shared" si="1"/>
        <v>-0.41633962412585562</v>
      </c>
      <c r="I26" s="9">
        <f t="shared" si="2"/>
        <v>1.3763634360834012</v>
      </c>
      <c r="J26" s="9">
        <f t="shared" si="3"/>
        <v>-0.48649803719827561</v>
      </c>
      <c r="K26" s="9">
        <f t="shared" si="4"/>
        <v>-0.50149477164575096</v>
      </c>
      <c r="L26">
        <f t="shared" si="5"/>
        <v>0.5982806182285143</v>
      </c>
    </row>
    <row r="27" spans="1:12" x14ac:dyDescent="0.25">
      <c r="A27" t="s">
        <v>49</v>
      </c>
      <c r="B27">
        <v>110</v>
      </c>
      <c r="C27">
        <v>200</v>
      </c>
      <c r="D27">
        <v>11</v>
      </c>
      <c r="E27">
        <v>1</v>
      </c>
      <c r="F27">
        <v>1</v>
      </c>
      <c r="G27" s="9">
        <f t="shared" si="0"/>
        <v>0.16101943867961141</v>
      </c>
      <c r="H27" s="9">
        <f t="shared" si="1"/>
        <v>0.48417023704523665</v>
      </c>
      <c r="I27" s="9">
        <f t="shared" si="2"/>
        <v>0.92345751908159823</v>
      </c>
      <c r="J27" s="9">
        <f t="shared" si="3"/>
        <v>-0.48649803719827561</v>
      </c>
      <c r="K27" s="9">
        <f t="shared" si="4"/>
        <v>-1.4209018529962945</v>
      </c>
      <c r="L27">
        <f t="shared" si="5"/>
        <v>0.68916093179706595</v>
      </c>
    </row>
    <row r="28" spans="1:12" x14ac:dyDescent="0.25">
      <c r="A28" t="s">
        <v>50</v>
      </c>
      <c r="B28">
        <v>100</v>
      </c>
      <c r="C28">
        <v>0</v>
      </c>
      <c r="D28">
        <v>7</v>
      </c>
      <c r="E28">
        <v>3</v>
      </c>
      <c r="F28">
        <v>3</v>
      </c>
      <c r="G28" s="9">
        <f t="shared" si="0"/>
        <v>-0.3555845937508087</v>
      </c>
      <c r="H28" s="9">
        <f t="shared" si="1"/>
        <v>-1.9171893927443426</v>
      </c>
      <c r="I28" s="9">
        <f t="shared" si="2"/>
        <v>1.7645685077992281E-2</v>
      </c>
      <c r="J28" s="9">
        <f t="shared" si="3"/>
        <v>0.35815469931282323</v>
      </c>
      <c r="K28" s="9">
        <f t="shared" si="4"/>
        <v>0.41791230970479254</v>
      </c>
      <c r="L28">
        <f t="shared" si="5"/>
        <v>-0.52510322416959498</v>
      </c>
    </row>
    <row r="29" spans="1:12" x14ac:dyDescent="0.25">
      <c r="A29" t="s">
        <v>51</v>
      </c>
      <c r="B29">
        <v>120</v>
      </c>
      <c r="C29">
        <v>160</v>
      </c>
      <c r="D29">
        <v>10</v>
      </c>
      <c r="E29">
        <v>5</v>
      </c>
      <c r="F29">
        <v>3</v>
      </c>
      <c r="G29" s="9">
        <f t="shared" si="0"/>
        <v>0.67762347111003152</v>
      </c>
      <c r="H29" s="9">
        <f t="shared" si="1"/>
        <v>3.8983110873207589E-3</v>
      </c>
      <c r="I29" s="9">
        <f t="shared" si="2"/>
        <v>0.69700456058069671</v>
      </c>
      <c r="J29" s="9">
        <f t="shared" si="3"/>
        <v>1.202807435823922</v>
      </c>
      <c r="K29" s="9">
        <f t="shared" si="4"/>
        <v>0.41791230970479254</v>
      </c>
      <c r="L29">
        <f t="shared" si="5"/>
        <v>0.25303420611887761</v>
      </c>
    </row>
    <row r="30" spans="1:12" x14ac:dyDescent="0.25">
      <c r="A30" t="s">
        <v>52</v>
      </c>
      <c r="B30">
        <v>120</v>
      </c>
      <c r="C30">
        <v>240</v>
      </c>
      <c r="D30">
        <v>12</v>
      </c>
      <c r="E30">
        <v>5</v>
      </c>
      <c r="F30">
        <v>3</v>
      </c>
      <c r="G30" s="9">
        <f t="shared" si="0"/>
        <v>0.67762347111003152</v>
      </c>
      <c r="H30" s="9">
        <f t="shared" si="1"/>
        <v>0.96444216300315244</v>
      </c>
      <c r="I30" s="9">
        <f t="shared" si="2"/>
        <v>1.1499104775824998</v>
      </c>
      <c r="J30" s="9">
        <f t="shared" si="3"/>
        <v>1.202807435823922</v>
      </c>
      <c r="K30" s="9">
        <f t="shared" si="4"/>
        <v>0.41791230970479254</v>
      </c>
      <c r="L30">
        <f t="shared" si="5"/>
        <v>0.62630534330276533</v>
      </c>
    </row>
    <row r="31" spans="1:12" x14ac:dyDescent="0.25">
      <c r="A31" t="s">
        <v>53</v>
      </c>
      <c r="B31">
        <v>110</v>
      </c>
      <c r="C31">
        <v>135</v>
      </c>
      <c r="D31">
        <v>12</v>
      </c>
      <c r="E31">
        <v>0</v>
      </c>
      <c r="F31">
        <v>1</v>
      </c>
      <c r="G31" s="9">
        <f t="shared" si="0"/>
        <v>0.16101943867961141</v>
      </c>
      <c r="H31" s="9">
        <f t="shared" si="1"/>
        <v>-0.29627164263637668</v>
      </c>
      <c r="I31" s="9">
        <f t="shared" si="2"/>
        <v>1.1499104775824998</v>
      </c>
      <c r="J31" s="9">
        <f t="shared" si="3"/>
        <v>-0.90882440545382503</v>
      </c>
      <c r="K31" s="9">
        <f t="shared" si="4"/>
        <v>-1.4209018529962945</v>
      </c>
      <c r="L31">
        <f t="shared" si="5"/>
        <v>0.66588637608665879</v>
      </c>
    </row>
    <row r="32" spans="1:12" x14ac:dyDescent="0.25">
      <c r="A32" t="s">
        <v>54</v>
      </c>
      <c r="B32">
        <v>100</v>
      </c>
      <c r="C32">
        <v>45</v>
      </c>
      <c r="D32">
        <v>15</v>
      </c>
      <c r="E32">
        <v>0</v>
      </c>
      <c r="F32">
        <v>2</v>
      </c>
      <c r="G32" s="9">
        <f t="shared" si="0"/>
        <v>-0.3555845937508087</v>
      </c>
      <c r="H32" s="9">
        <f t="shared" si="1"/>
        <v>-1.3768834760416873</v>
      </c>
      <c r="I32" s="9">
        <f t="shared" si="2"/>
        <v>1.8292693530852044</v>
      </c>
      <c r="J32" s="9">
        <f t="shared" si="3"/>
        <v>-0.90882440545382503</v>
      </c>
      <c r="K32" s="9">
        <f t="shared" si="4"/>
        <v>-0.50149477164575096</v>
      </c>
      <c r="L32">
        <f t="shared" si="5"/>
        <v>0.52624604498554017</v>
      </c>
    </row>
    <row r="33" spans="1:12" x14ac:dyDescent="0.25">
      <c r="A33" t="s">
        <v>55</v>
      </c>
      <c r="B33">
        <v>110</v>
      </c>
      <c r="C33">
        <v>280</v>
      </c>
      <c r="D33">
        <v>9</v>
      </c>
      <c r="E33">
        <v>0</v>
      </c>
      <c r="F33">
        <v>1</v>
      </c>
      <c r="G33" s="9">
        <f t="shared" si="0"/>
        <v>0.16101943867961141</v>
      </c>
      <c r="H33" s="9">
        <f t="shared" si="1"/>
        <v>1.4447140889610683</v>
      </c>
      <c r="I33" s="9">
        <f t="shared" si="2"/>
        <v>0.47055160207979524</v>
      </c>
      <c r="J33" s="9">
        <f t="shared" si="3"/>
        <v>-0.90882440545382503</v>
      </c>
      <c r="K33" s="9">
        <f t="shared" si="4"/>
        <v>-1.4209018529962945</v>
      </c>
      <c r="L33">
        <f t="shared" si="5"/>
        <v>0.74233997220506609</v>
      </c>
    </row>
    <row r="34" spans="1:12" x14ac:dyDescent="0.25">
      <c r="A34" t="s">
        <v>56</v>
      </c>
      <c r="B34">
        <v>100</v>
      </c>
      <c r="C34">
        <v>140</v>
      </c>
      <c r="D34">
        <v>5</v>
      </c>
      <c r="E34">
        <v>3</v>
      </c>
      <c r="F34">
        <v>3</v>
      </c>
      <c r="G34" s="9">
        <f t="shared" ref="G34:G65" si="6">STANDARDIZE(B34,$O$3,$P$3)</f>
        <v>-0.3555845937508087</v>
      </c>
      <c r="H34" s="9">
        <f t="shared" ref="H34:H65" si="7">STANDARDIZE(C34,$O$4,$P$4)</f>
        <v>-0.23623765189163717</v>
      </c>
      <c r="I34" s="9">
        <f t="shared" ref="I34:I65" si="8">STANDARDIZE(D34,$O$5,$P$5)</f>
        <v>-0.43526023192381069</v>
      </c>
      <c r="J34" s="9">
        <f t="shared" ref="J34:J65" si="9">STANDARDIZE(E34,$O$6,$P$6)</f>
        <v>0.35815469931282323</v>
      </c>
      <c r="K34" s="9">
        <f t="shared" ref="K34:K65" si="10">STANDARDIZE(F34,$O$7,$P$7)</f>
        <v>0.41791230970479254</v>
      </c>
      <c r="L34">
        <f t="shared" ref="L34:L65" si="11">SUM(0.2*G34,0.2*H34,0.4*I34,-0.1*J34,-0.1*K34)</f>
        <v>-0.37007524279977505</v>
      </c>
    </row>
    <row r="35" spans="1:12" x14ac:dyDescent="0.25">
      <c r="A35" t="s">
        <v>57</v>
      </c>
      <c r="B35">
        <v>110</v>
      </c>
      <c r="C35">
        <v>170</v>
      </c>
      <c r="D35">
        <v>3</v>
      </c>
      <c r="E35">
        <v>3</v>
      </c>
      <c r="F35">
        <v>3</v>
      </c>
      <c r="G35" s="9">
        <f t="shared" si="6"/>
        <v>0.16101943867961141</v>
      </c>
      <c r="H35" s="9">
        <f t="shared" si="7"/>
        <v>0.12396629257679972</v>
      </c>
      <c r="I35" s="9">
        <f t="shared" si="8"/>
        <v>-0.88816614892561363</v>
      </c>
      <c r="J35" s="9">
        <f t="shared" si="9"/>
        <v>0.35815469931282323</v>
      </c>
      <c r="K35" s="9">
        <f t="shared" si="10"/>
        <v>0.41791230970479254</v>
      </c>
      <c r="L35">
        <f t="shared" si="11"/>
        <v>-0.37587601422072486</v>
      </c>
    </row>
    <row r="36" spans="1:12" x14ac:dyDescent="0.25">
      <c r="A36" t="s">
        <v>58</v>
      </c>
      <c r="B36">
        <v>120</v>
      </c>
      <c r="C36">
        <v>75</v>
      </c>
      <c r="D36">
        <v>4</v>
      </c>
      <c r="E36">
        <v>3</v>
      </c>
      <c r="F36">
        <v>3</v>
      </c>
      <c r="G36" s="9">
        <f t="shared" si="6"/>
        <v>0.67762347111003152</v>
      </c>
      <c r="H36" s="9">
        <f t="shared" si="7"/>
        <v>-1.0166795315732504</v>
      </c>
      <c r="I36" s="9">
        <f t="shared" si="8"/>
        <v>-0.66171319042471222</v>
      </c>
      <c r="J36" s="9">
        <f t="shared" si="9"/>
        <v>0.35815469931282323</v>
      </c>
      <c r="K36" s="9">
        <f t="shared" si="10"/>
        <v>0.41791230970479254</v>
      </c>
      <c r="L36">
        <f t="shared" si="11"/>
        <v>-0.41010318916429028</v>
      </c>
    </row>
    <row r="37" spans="1:12" x14ac:dyDescent="0.25">
      <c r="A37" t="s">
        <v>59</v>
      </c>
      <c r="B37">
        <v>120</v>
      </c>
      <c r="C37">
        <v>220</v>
      </c>
      <c r="D37">
        <v>11</v>
      </c>
      <c r="E37">
        <v>1</v>
      </c>
      <c r="F37">
        <v>1</v>
      </c>
      <c r="G37" s="9">
        <f t="shared" si="6"/>
        <v>0.67762347111003152</v>
      </c>
      <c r="H37" s="9">
        <f t="shared" si="7"/>
        <v>0.72430620002419455</v>
      </c>
      <c r="I37" s="9">
        <f t="shared" si="8"/>
        <v>0.92345751908159823</v>
      </c>
      <c r="J37" s="9">
        <f t="shared" si="9"/>
        <v>-0.48649803719827561</v>
      </c>
      <c r="K37" s="9">
        <f t="shared" si="10"/>
        <v>-1.4209018529962945</v>
      </c>
      <c r="L37">
        <f t="shared" si="11"/>
        <v>0.84050893087894152</v>
      </c>
    </row>
    <row r="38" spans="1:12" x14ac:dyDescent="0.25">
      <c r="A38" t="s">
        <v>60</v>
      </c>
      <c r="B38">
        <v>110</v>
      </c>
      <c r="C38">
        <v>250</v>
      </c>
      <c r="D38">
        <v>10</v>
      </c>
      <c r="E38">
        <v>1.5</v>
      </c>
      <c r="F38">
        <v>3</v>
      </c>
      <c r="G38" s="9">
        <f t="shared" si="6"/>
        <v>0.16101943867961141</v>
      </c>
      <c r="H38" s="9">
        <f t="shared" si="7"/>
        <v>1.0845101444926315</v>
      </c>
      <c r="I38" s="9">
        <f t="shared" si="8"/>
        <v>0.69700456058069671</v>
      </c>
      <c r="J38" s="9">
        <f t="shared" si="9"/>
        <v>-0.27533485307050087</v>
      </c>
      <c r="K38" s="9">
        <f t="shared" si="10"/>
        <v>0.41791230970479254</v>
      </c>
      <c r="L38">
        <f t="shared" si="11"/>
        <v>0.51364999520329813</v>
      </c>
    </row>
    <row r="39" spans="1:12" x14ac:dyDescent="0.25">
      <c r="A39" t="s">
        <v>61</v>
      </c>
      <c r="B39">
        <v>110</v>
      </c>
      <c r="C39">
        <v>180</v>
      </c>
      <c r="D39">
        <v>11</v>
      </c>
      <c r="E39">
        <v>0</v>
      </c>
      <c r="F39">
        <v>1</v>
      </c>
      <c r="G39" s="9">
        <f t="shared" si="6"/>
        <v>0.16101943867961141</v>
      </c>
      <c r="H39" s="9">
        <f t="shared" si="7"/>
        <v>0.2440342740662787</v>
      </c>
      <c r="I39" s="9">
        <f t="shared" si="8"/>
        <v>0.92345751908159823</v>
      </c>
      <c r="J39" s="9">
        <f t="shared" si="9"/>
        <v>-0.90882440545382503</v>
      </c>
      <c r="K39" s="9">
        <f t="shared" si="10"/>
        <v>-1.4209018529962945</v>
      </c>
      <c r="L39">
        <f t="shared" si="11"/>
        <v>0.68336637602682937</v>
      </c>
    </row>
    <row r="40" spans="1:12" x14ac:dyDescent="0.25">
      <c r="A40" t="s">
        <v>62</v>
      </c>
      <c r="B40">
        <v>110</v>
      </c>
      <c r="C40">
        <v>170</v>
      </c>
      <c r="D40">
        <v>6</v>
      </c>
      <c r="E40">
        <v>1</v>
      </c>
      <c r="F40">
        <v>2</v>
      </c>
      <c r="G40" s="9">
        <f t="shared" si="6"/>
        <v>0.16101943867961141</v>
      </c>
      <c r="H40" s="9">
        <f t="shared" si="7"/>
        <v>0.12396629257679972</v>
      </c>
      <c r="I40" s="9">
        <f t="shared" si="8"/>
        <v>-0.2088072734229092</v>
      </c>
      <c r="J40" s="9">
        <f t="shared" si="9"/>
        <v>-0.48649803719827561</v>
      </c>
      <c r="K40" s="9">
        <f t="shared" si="10"/>
        <v>-0.50149477164575096</v>
      </c>
      <c r="L40">
        <f t="shared" si="11"/>
        <v>7.2273517766521217E-2</v>
      </c>
    </row>
    <row r="41" spans="1:12" x14ac:dyDescent="0.25">
      <c r="A41" t="s">
        <v>63</v>
      </c>
      <c r="B41">
        <v>140</v>
      </c>
      <c r="C41">
        <v>170</v>
      </c>
      <c r="D41">
        <v>9</v>
      </c>
      <c r="E41">
        <v>2</v>
      </c>
      <c r="F41">
        <v>3</v>
      </c>
      <c r="G41" s="9">
        <f t="shared" si="6"/>
        <v>1.7108315359708717</v>
      </c>
      <c r="H41" s="9">
        <f t="shared" si="7"/>
        <v>0.12396629257679972</v>
      </c>
      <c r="I41" s="9">
        <f t="shared" si="8"/>
        <v>0.47055160207979524</v>
      </c>
      <c r="J41" s="9">
        <f t="shared" si="9"/>
        <v>-6.417166894272619E-2</v>
      </c>
      <c r="K41" s="9">
        <f t="shared" si="10"/>
        <v>0.41791230970479254</v>
      </c>
      <c r="L41">
        <f t="shared" si="11"/>
        <v>0.51980614246524581</v>
      </c>
    </row>
    <row r="42" spans="1:12" x14ac:dyDescent="0.25">
      <c r="A42" t="s">
        <v>64</v>
      </c>
      <c r="B42">
        <v>110</v>
      </c>
      <c r="C42">
        <v>260</v>
      </c>
      <c r="D42">
        <v>3</v>
      </c>
      <c r="E42">
        <v>0</v>
      </c>
      <c r="F42">
        <v>2</v>
      </c>
      <c r="G42" s="9">
        <f t="shared" si="6"/>
        <v>0.16101943867961141</v>
      </c>
      <c r="H42" s="9">
        <f t="shared" si="7"/>
        <v>1.2045781259821104</v>
      </c>
      <c r="I42" s="9">
        <f t="shared" si="8"/>
        <v>-0.88816614892561363</v>
      </c>
      <c r="J42" s="9">
        <f t="shared" si="9"/>
        <v>-0.90882440545382503</v>
      </c>
      <c r="K42" s="9">
        <f t="shared" si="10"/>
        <v>-0.50149477164575096</v>
      </c>
      <c r="L42">
        <f t="shared" si="11"/>
        <v>5.8884971072056494E-2</v>
      </c>
    </row>
    <row r="43" spans="1:12" x14ac:dyDescent="0.25">
      <c r="A43" t="s">
        <v>65</v>
      </c>
      <c r="B43">
        <v>100</v>
      </c>
      <c r="C43">
        <v>150</v>
      </c>
      <c r="D43">
        <v>6</v>
      </c>
      <c r="E43">
        <v>2</v>
      </c>
      <c r="F43">
        <v>4</v>
      </c>
      <c r="G43" s="9">
        <f t="shared" si="6"/>
        <v>-0.3555845937508087</v>
      </c>
      <c r="H43" s="9">
        <f t="shared" si="7"/>
        <v>-0.11616967040215821</v>
      </c>
      <c r="I43" s="9">
        <f t="shared" si="8"/>
        <v>-0.2088072734229092</v>
      </c>
      <c r="J43" s="9">
        <f t="shared" si="9"/>
        <v>-6.417166894272619E-2</v>
      </c>
      <c r="K43" s="9">
        <f t="shared" si="10"/>
        <v>1.337319391055336</v>
      </c>
      <c r="L43">
        <f t="shared" si="11"/>
        <v>-0.30518853441101801</v>
      </c>
    </row>
    <row r="44" spans="1:12" x14ac:dyDescent="0.25">
      <c r="A44" t="s">
        <v>66</v>
      </c>
      <c r="B44">
        <v>110</v>
      </c>
      <c r="C44">
        <v>180</v>
      </c>
      <c r="D44">
        <v>12</v>
      </c>
      <c r="E44">
        <v>0</v>
      </c>
      <c r="F44">
        <v>2</v>
      </c>
      <c r="G44" s="9">
        <f t="shared" si="6"/>
        <v>0.16101943867961141</v>
      </c>
      <c r="H44" s="9">
        <f t="shared" si="7"/>
        <v>0.2440342740662787</v>
      </c>
      <c r="I44" s="9">
        <f t="shared" si="8"/>
        <v>1.1499104775824998</v>
      </c>
      <c r="J44" s="9">
        <f t="shared" si="9"/>
        <v>-0.90882440545382503</v>
      </c>
      <c r="K44" s="9">
        <f t="shared" si="10"/>
        <v>-0.50149477164575096</v>
      </c>
      <c r="L44">
        <f t="shared" si="11"/>
        <v>0.68200685129213556</v>
      </c>
    </row>
    <row r="45" spans="1:12" x14ac:dyDescent="0.25">
      <c r="A45" t="s">
        <v>67</v>
      </c>
      <c r="B45">
        <v>100</v>
      </c>
      <c r="C45">
        <v>0</v>
      </c>
      <c r="D45">
        <v>3</v>
      </c>
      <c r="E45">
        <v>0</v>
      </c>
      <c r="F45">
        <v>4</v>
      </c>
      <c r="G45" s="9">
        <f t="shared" si="6"/>
        <v>-0.3555845937508087</v>
      </c>
      <c r="H45" s="9">
        <f t="shared" si="7"/>
        <v>-1.9171893927443426</v>
      </c>
      <c r="I45" s="9">
        <f t="shared" si="8"/>
        <v>-0.88816614892561363</v>
      </c>
      <c r="J45" s="9">
        <f t="shared" si="9"/>
        <v>-0.90882440545382503</v>
      </c>
      <c r="K45" s="9">
        <f t="shared" si="10"/>
        <v>1.337319391055336</v>
      </c>
      <c r="L45">
        <f t="shared" si="11"/>
        <v>-0.85267075542942683</v>
      </c>
    </row>
    <row r="46" spans="1:12" x14ac:dyDescent="0.25">
      <c r="A46" t="s">
        <v>69</v>
      </c>
      <c r="B46">
        <v>150</v>
      </c>
      <c r="C46">
        <v>95</v>
      </c>
      <c r="D46">
        <v>11</v>
      </c>
      <c r="E46">
        <v>3</v>
      </c>
      <c r="F46">
        <v>4</v>
      </c>
      <c r="G46" s="9">
        <f t="shared" si="6"/>
        <v>2.2274355684012916</v>
      </c>
      <c r="H46" s="9">
        <f t="shared" si="7"/>
        <v>-0.77654356859429252</v>
      </c>
      <c r="I46" s="9">
        <f t="shared" si="8"/>
        <v>0.92345751908159823</v>
      </c>
      <c r="J46" s="9">
        <f t="shared" si="9"/>
        <v>0.35815469931282323</v>
      </c>
      <c r="K46" s="9">
        <f t="shared" si="10"/>
        <v>1.337319391055336</v>
      </c>
      <c r="L46">
        <f t="shared" si="11"/>
        <v>0.49001399855722316</v>
      </c>
    </row>
    <row r="47" spans="1:12" x14ac:dyDescent="0.25">
      <c r="A47" t="s">
        <v>70</v>
      </c>
      <c r="B47">
        <v>150</v>
      </c>
      <c r="C47">
        <v>150</v>
      </c>
      <c r="D47">
        <v>11</v>
      </c>
      <c r="E47">
        <v>3</v>
      </c>
      <c r="F47">
        <v>4</v>
      </c>
      <c r="G47" s="9">
        <f t="shared" si="6"/>
        <v>2.2274355684012916</v>
      </c>
      <c r="H47" s="9">
        <f t="shared" si="7"/>
        <v>-0.11616967040215821</v>
      </c>
      <c r="I47" s="9">
        <f t="shared" si="8"/>
        <v>0.92345751908159823</v>
      </c>
      <c r="J47" s="9">
        <f t="shared" si="9"/>
        <v>0.35815469931282323</v>
      </c>
      <c r="K47" s="9">
        <f t="shared" si="10"/>
        <v>1.337319391055336</v>
      </c>
      <c r="L47">
        <f t="shared" si="11"/>
        <v>0.62208877819565001</v>
      </c>
    </row>
    <row r="48" spans="1:12" x14ac:dyDescent="0.25">
      <c r="A48" t="s">
        <v>71</v>
      </c>
      <c r="B48">
        <v>160</v>
      </c>
      <c r="C48">
        <v>150</v>
      </c>
      <c r="D48">
        <v>13</v>
      </c>
      <c r="E48">
        <v>3</v>
      </c>
      <c r="F48">
        <v>3</v>
      </c>
      <c r="G48" s="9">
        <f t="shared" si="6"/>
        <v>2.7440396008317118</v>
      </c>
      <c r="H48" s="9">
        <f t="shared" si="7"/>
        <v>-0.11616967040215821</v>
      </c>
      <c r="I48" s="9">
        <f t="shared" si="8"/>
        <v>1.3763634360834012</v>
      </c>
      <c r="J48" s="9">
        <f t="shared" si="9"/>
        <v>0.35815469931282323</v>
      </c>
      <c r="K48" s="9">
        <f t="shared" si="10"/>
        <v>0.41791230970479254</v>
      </c>
      <c r="L48">
        <f t="shared" si="11"/>
        <v>0.99851265961750968</v>
      </c>
    </row>
    <row r="49" spans="1:12" x14ac:dyDescent="0.25">
      <c r="A49" t="s">
        <v>72</v>
      </c>
      <c r="B49">
        <v>100</v>
      </c>
      <c r="C49">
        <v>220</v>
      </c>
      <c r="D49">
        <v>6</v>
      </c>
      <c r="E49">
        <v>2</v>
      </c>
      <c r="F49">
        <v>2</v>
      </c>
      <c r="G49" s="9">
        <f t="shared" si="6"/>
        <v>-0.3555845937508087</v>
      </c>
      <c r="H49" s="9">
        <f t="shared" si="7"/>
        <v>0.72430620002419455</v>
      </c>
      <c r="I49" s="9">
        <f t="shared" si="8"/>
        <v>-0.2088072734229092</v>
      </c>
      <c r="J49" s="9">
        <f t="shared" si="9"/>
        <v>-6.417166894272619E-2</v>
      </c>
      <c r="K49" s="9">
        <f t="shared" si="10"/>
        <v>-0.50149477164575096</v>
      </c>
      <c r="L49">
        <f t="shared" si="11"/>
        <v>4.6788055944361209E-2</v>
      </c>
    </row>
    <row r="50" spans="1:12" x14ac:dyDescent="0.25">
      <c r="A50" t="s">
        <v>73</v>
      </c>
      <c r="B50">
        <v>120</v>
      </c>
      <c r="C50">
        <v>190</v>
      </c>
      <c r="D50">
        <v>9</v>
      </c>
      <c r="E50">
        <v>0</v>
      </c>
      <c r="F50">
        <v>2</v>
      </c>
      <c r="G50" s="9">
        <f t="shared" si="6"/>
        <v>0.67762347111003152</v>
      </c>
      <c r="H50" s="9">
        <f t="shared" si="7"/>
        <v>0.36410225555575765</v>
      </c>
      <c r="I50" s="9">
        <f t="shared" si="8"/>
        <v>0.47055160207979524</v>
      </c>
      <c r="J50" s="9">
        <f t="shared" si="9"/>
        <v>-0.90882440545382503</v>
      </c>
      <c r="K50" s="9">
        <f t="shared" si="10"/>
        <v>-0.50149477164575096</v>
      </c>
      <c r="L50">
        <f t="shared" si="11"/>
        <v>0.53759770387503358</v>
      </c>
    </row>
    <row r="51" spans="1:12" x14ac:dyDescent="0.25">
      <c r="A51" t="s">
        <v>74</v>
      </c>
      <c r="B51">
        <v>140</v>
      </c>
      <c r="C51">
        <v>220</v>
      </c>
      <c r="D51">
        <v>7</v>
      </c>
      <c r="E51">
        <v>3</v>
      </c>
      <c r="F51">
        <v>3</v>
      </c>
      <c r="G51" s="9">
        <f t="shared" si="6"/>
        <v>1.7108315359708717</v>
      </c>
      <c r="H51" s="9">
        <f t="shared" si="7"/>
        <v>0.72430620002419455</v>
      </c>
      <c r="I51" s="9">
        <f t="shared" si="8"/>
        <v>1.7645685077992281E-2</v>
      </c>
      <c r="J51" s="9">
        <f t="shared" si="9"/>
        <v>0.35815469931282323</v>
      </c>
      <c r="K51" s="9">
        <f t="shared" si="10"/>
        <v>0.41791230970479254</v>
      </c>
      <c r="L51">
        <f t="shared" si="11"/>
        <v>0.41647912032844858</v>
      </c>
    </row>
    <row r="52" spans="1:12" x14ac:dyDescent="0.25">
      <c r="A52" t="s">
        <v>75</v>
      </c>
      <c r="B52">
        <v>90</v>
      </c>
      <c r="C52">
        <v>170</v>
      </c>
      <c r="D52">
        <v>2</v>
      </c>
      <c r="E52">
        <v>3</v>
      </c>
      <c r="F52">
        <v>3</v>
      </c>
      <c r="G52" s="9">
        <f t="shared" si="6"/>
        <v>-0.87218862618122883</v>
      </c>
      <c r="H52" s="9">
        <f t="shared" si="7"/>
        <v>0.12396629257679972</v>
      </c>
      <c r="I52" s="9">
        <f t="shared" si="8"/>
        <v>-1.114619107426515</v>
      </c>
      <c r="J52" s="9">
        <f t="shared" si="9"/>
        <v>0.35815469931282323</v>
      </c>
      <c r="K52" s="9">
        <f t="shared" si="10"/>
        <v>0.41791230970479254</v>
      </c>
      <c r="L52">
        <f t="shared" si="11"/>
        <v>-0.67309881059325338</v>
      </c>
    </row>
    <row r="53" spans="1:12" x14ac:dyDescent="0.25">
      <c r="A53" t="s">
        <v>76</v>
      </c>
      <c r="B53">
        <v>130</v>
      </c>
      <c r="C53">
        <v>170</v>
      </c>
      <c r="D53">
        <v>10</v>
      </c>
      <c r="E53">
        <v>1.5</v>
      </c>
      <c r="F53">
        <v>3</v>
      </c>
      <c r="G53" s="9">
        <f t="shared" si="6"/>
        <v>1.1942275035404517</v>
      </c>
      <c r="H53" s="9">
        <f t="shared" si="7"/>
        <v>0.12396629257679972</v>
      </c>
      <c r="I53" s="9">
        <f t="shared" si="8"/>
        <v>0.69700456058069671</v>
      </c>
      <c r="J53" s="9">
        <f t="shared" si="9"/>
        <v>-0.27533485307050087</v>
      </c>
      <c r="K53" s="9">
        <f t="shared" si="10"/>
        <v>0.41791230970479254</v>
      </c>
      <c r="L53">
        <f t="shared" si="11"/>
        <v>0.52818283779229991</v>
      </c>
    </row>
    <row r="54" spans="1:12" x14ac:dyDescent="0.25">
      <c r="A54" t="s">
        <v>77</v>
      </c>
      <c r="B54">
        <v>120</v>
      </c>
      <c r="C54">
        <v>200</v>
      </c>
      <c r="D54">
        <v>14</v>
      </c>
      <c r="E54">
        <v>6</v>
      </c>
      <c r="F54">
        <v>3</v>
      </c>
      <c r="G54" s="9">
        <f t="shared" si="6"/>
        <v>0.67762347111003152</v>
      </c>
      <c r="H54" s="9">
        <f t="shared" si="7"/>
        <v>0.48417023704523665</v>
      </c>
      <c r="I54" s="9">
        <f t="shared" si="8"/>
        <v>1.6028163945843026</v>
      </c>
      <c r="J54" s="9">
        <f t="shared" si="9"/>
        <v>1.6251338040794714</v>
      </c>
      <c r="K54" s="9">
        <f t="shared" si="10"/>
        <v>0.41791230970479254</v>
      </c>
      <c r="L54">
        <f t="shared" si="11"/>
        <v>0.66918068808634834</v>
      </c>
    </row>
    <row r="55" spans="1:12" x14ac:dyDescent="0.25">
      <c r="A55" t="s">
        <v>78</v>
      </c>
      <c r="B55">
        <v>100</v>
      </c>
      <c r="C55">
        <v>320</v>
      </c>
      <c r="D55">
        <v>3</v>
      </c>
      <c r="E55">
        <v>1</v>
      </c>
      <c r="F55">
        <v>3</v>
      </c>
      <c r="G55" s="9">
        <f t="shared" si="6"/>
        <v>-0.3555845937508087</v>
      </c>
      <c r="H55" s="9">
        <f t="shared" si="7"/>
        <v>1.9249860149189841</v>
      </c>
      <c r="I55" s="9">
        <f t="shared" si="8"/>
        <v>-0.88816614892561363</v>
      </c>
      <c r="J55" s="9">
        <f t="shared" si="9"/>
        <v>-0.48649803719827561</v>
      </c>
      <c r="K55" s="9">
        <f t="shared" si="10"/>
        <v>0.41791230970479254</v>
      </c>
      <c r="L55">
        <f t="shared" si="11"/>
        <v>-3.452760258726207E-2</v>
      </c>
    </row>
    <row r="56" spans="1:12" x14ac:dyDescent="0.25">
      <c r="A56" t="s">
        <v>79</v>
      </c>
      <c r="B56">
        <v>50</v>
      </c>
      <c r="C56">
        <v>0</v>
      </c>
      <c r="D56">
        <v>0</v>
      </c>
      <c r="E56">
        <v>0</v>
      </c>
      <c r="F56">
        <v>1</v>
      </c>
      <c r="G56" s="9">
        <f t="shared" si="6"/>
        <v>-2.9386047559029094</v>
      </c>
      <c r="H56" s="9">
        <f t="shared" si="7"/>
        <v>-1.9171893927443426</v>
      </c>
      <c r="I56" s="9">
        <f t="shared" si="8"/>
        <v>-1.5675250244283181</v>
      </c>
      <c r="J56" s="9">
        <f t="shared" si="9"/>
        <v>-0.90882440545382503</v>
      </c>
      <c r="K56" s="9">
        <f t="shared" si="10"/>
        <v>-1.4209018529962945</v>
      </c>
      <c r="L56">
        <f t="shared" si="11"/>
        <v>-1.3651962136557656</v>
      </c>
    </row>
    <row r="57" spans="1:12" x14ac:dyDescent="0.25">
      <c r="A57" t="s">
        <v>80</v>
      </c>
      <c r="B57">
        <v>50</v>
      </c>
      <c r="C57">
        <v>0</v>
      </c>
      <c r="D57">
        <v>0</v>
      </c>
      <c r="E57">
        <v>1</v>
      </c>
      <c r="F57">
        <v>2</v>
      </c>
      <c r="G57" s="9">
        <f t="shared" si="6"/>
        <v>-2.9386047559029094</v>
      </c>
      <c r="H57" s="9">
        <f t="shared" si="7"/>
        <v>-1.9171893927443426</v>
      </c>
      <c r="I57" s="9">
        <f t="shared" si="8"/>
        <v>-1.5675250244283181</v>
      </c>
      <c r="J57" s="9">
        <f t="shared" si="9"/>
        <v>-0.48649803719827561</v>
      </c>
      <c r="K57" s="9">
        <f t="shared" si="10"/>
        <v>-0.50149477164575096</v>
      </c>
      <c r="L57">
        <f t="shared" si="11"/>
        <v>-1.4993695586163749</v>
      </c>
    </row>
    <row r="58" spans="1:12" x14ac:dyDescent="0.25">
      <c r="A58" t="s">
        <v>81</v>
      </c>
      <c r="B58">
        <v>100</v>
      </c>
      <c r="C58">
        <v>135</v>
      </c>
      <c r="D58">
        <v>6</v>
      </c>
      <c r="E58">
        <v>2</v>
      </c>
      <c r="F58">
        <v>4</v>
      </c>
      <c r="G58" s="9">
        <f t="shared" si="6"/>
        <v>-0.3555845937508087</v>
      </c>
      <c r="H58" s="9">
        <f t="shared" si="7"/>
        <v>-0.29627164263637668</v>
      </c>
      <c r="I58" s="9">
        <f t="shared" si="8"/>
        <v>-0.2088072734229092</v>
      </c>
      <c r="J58" s="9">
        <f t="shared" si="9"/>
        <v>-6.417166894272619E-2</v>
      </c>
      <c r="K58" s="9">
        <f t="shared" si="10"/>
        <v>1.337319391055336</v>
      </c>
      <c r="L58">
        <f t="shared" si="11"/>
        <v>-0.34120892885786169</v>
      </c>
    </row>
    <row r="59" spans="1:12" x14ac:dyDescent="0.25">
      <c r="A59" t="s">
        <v>82</v>
      </c>
      <c r="B59">
        <v>100</v>
      </c>
      <c r="C59">
        <v>0</v>
      </c>
      <c r="D59">
        <v>-1</v>
      </c>
      <c r="E59">
        <v>2.7</v>
      </c>
      <c r="F59">
        <v>5</v>
      </c>
      <c r="G59" s="9">
        <f t="shared" si="6"/>
        <v>-0.3555845937508087</v>
      </c>
      <c r="H59" s="9">
        <f t="shared" si="7"/>
        <v>-1.9171893927443426</v>
      </c>
      <c r="I59" s="9">
        <f t="shared" si="8"/>
        <v>-1.7939779829292195</v>
      </c>
      <c r="J59" s="9">
        <f t="shared" si="9"/>
        <v>0.23145678883615847</v>
      </c>
      <c r="K59" s="9">
        <f t="shared" si="10"/>
        <v>2.2567264724058793</v>
      </c>
      <c r="L59">
        <f t="shared" si="11"/>
        <v>-1.4209643165949217</v>
      </c>
    </row>
    <row r="60" spans="1:12" x14ac:dyDescent="0.25">
      <c r="A60" t="s">
        <v>83</v>
      </c>
      <c r="B60">
        <v>120</v>
      </c>
      <c r="C60">
        <v>210</v>
      </c>
      <c r="D60">
        <v>12</v>
      </c>
      <c r="E60">
        <v>5</v>
      </c>
      <c r="F60">
        <v>3</v>
      </c>
      <c r="G60" s="9">
        <f t="shared" si="6"/>
        <v>0.67762347111003152</v>
      </c>
      <c r="H60" s="9">
        <f t="shared" si="7"/>
        <v>0.6042382185347156</v>
      </c>
      <c r="I60" s="9">
        <f t="shared" si="8"/>
        <v>1.1499104775824998</v>
      </c>
      <c r="J60" s="9">
        <f t="shared" si="9"/>
        <v>1.202807435823922</v>
      </c>
      <c r="K60" s="9">
        <f t="shared" si="10"/>
        <v>0.41791230970479254</v>
      </c>
      <c r="L60">
        <f t="shared" si="11"/>
        <v>0.55426455440907796</v>
      </c>
    </row>
    <row r="61" spans="1:12" x14ac:dyDescent="0.25">
      <c r="A61" t="s">
        <v>84</v>
      </c>
      <c r="B61">
        <v>100</v>
      </c>
      <c r="C61">
        <v>140</v>
      </c>
      <c r="D61">
        <v>8</v>
      </c>
      <c r="E61">
        <v>2.5</v>
      </c>
      <c r="F61">
        <v>3</v>
      </c>
      <c r="G61" s="9">
        <f t="shared" si="6"/>
        <v>-0.3555845937508087</v>
      </c>
      <c r="H61" s="9">
        <f t="shared" si="7"/>
        <v>-0.23623765189163717</v>
      </c>
      <c r="I61" s="9">
        <f t="shared" si="8"/>
        <v>0.24409864357889377</v>
      </c>
      <c r="J61" s="9">
        <f t="shared" si="9"/>
        <v>0.14699151518504849</v>
      </c>
      <c r="K61" s="9">
        <f t="shared" si="10"/>
        <v>0.41791230970479254</v>
      </c>
      <c r="L61">
        <f t="shared" si="11"/>
        <v>-7.7215374185915772E-2</v>
      </c>
    </row>
    <row r="62" spans="1:12" x14ac:dyDescent="0.25">
      <c r="A62" t="s">
        <v>85</v>
      </c>
      <c r="B62">
        <v>90</v>
      </c>
      <c r="C62">
        <v>0</v>
      </c>
      <c r="D62">
        <v>6</v>
      </c>
      <c r="E62">
        <v>2</v>
      </c>
      <c r="F62">
        <v>2</v>
      </c>
      <c r="G62" s="9">
        <f t="shared" si="6"/>
        <v>-0.87218862618122883</v>
      </c>
      <c r="H62" s="9">
        <f t="shared" si="7"/>
        <v>-1.9171893927443426</v>
      </c>
      <c r="I62" s="9">
        <f t="shared" si="8"/>
        <v>-0.2088072734229092</v>
      </c>
      <c r="J62" s="9">
        <f t="shared" si="9"/>
        <v>-6.417166894272619E-2</v>
      </c>
      <c r="K62" s="9">
        <f t="shared" si="10"/>
        <v>-0.50149477164575096</v>
      </c>
      <c r="L62">
        <f t="shared" si="11"/>
        <v>-0.58483186909543039</v>
      </c>
    </row>
    <row r="63" spans="1:12" x14ac:dyDescent="0.25">
      <c r="A63" t="s">
        <v>86</v>
      </c>
      <c r="B63">
        <v>110</v>
      </c>
      <c r="C63">
        <v>240</v>
      </c>
      <c r="D63">
        <v>2</v>
      </c>
      <c r="E63">
        <v>0</v>
      </c>
      <c r="F63">
        <v>1</v>
      </c>
      <c r="G63" s="9">
        <f t="shared" si="6"/>
        <v>0.16101943867961141</v>
      </c>
      <c r="H63" s="9">
        <f t="shared" si="7"/>
        <v>0.96444216300315244</v>
      </c>
      <c r="I63" s="9">
        <f t="shared" si="8"/>
        <v>-1.114619107426515</v>
      </c>
      <c r="J63" s="9">
        <f t="shared" si="9"/>
        <v>-0.90882440545382503</v>
      </c>
      <c r="K63" s="9">
        <f t="shared" si="10"/>
        <v>-1.4209018529962945</v>
      </c>
      <c r="L63">
        <f t="shared" si="11"/>
        <v>1.221730321095868E-2</v>
      </c>
    </row>
    <row r="64" spans="1:12" x14ac:dyDescent="0.25">
      <c r="A64" t="s">
        <v>87</v>
      </c>
      <c r="B64">
        <v>110</v>
      </c>
      <c r="C64">
        <v>290</v>
      </c>
      <c r="D64">
        <v>3</v>
      </c>
      <c r="E64">
        <v>0</v>
      </c>
      <c r="F64">
        <v>2</v>
      </c>
      <c r="G64" s="9">
        <f t="shared" si="6"/>
        <v>0.16101943867961141</v>
      </c>
      <c r="H64" s="9">
        <f t="shared" si="7"/>
        <v>1.5647820704505473</v>
      </c>
      <c r="I64" s="9">
        <f t="shared" si="8"/>
        <v>-0.88816614892561363</v>
      </c>
      <c r="J64" s="9">
        <f t="shared" si="9"/>
        <v>-0.90882440545382503</v>
      </c>
      <c r="K64" s="9">
        <f t="shared" si="10"/>
        <v>-0.50149477164575096</v>
      </c>
      <c r="L64">
        <f t="shared" si="11"/>
        <v>0.13092575996574385</v>
      </c>
    </row>
    <row r="65" spans="1:12" x14ac:dyDescent="0.25">
      <c r="A65" t="s">
        <v>88</v>
      </c>
      <c r="B65">
        <v>80</v>
      </c>
      <c r="C65">
        <v>0</v>
      </c>
      <c r="D65">
        <v>0</v>
      </c>
      <c r="E65">
        <v>3</v>
      </c>
      <c r="F65">
        <v>2</v>
      </c>
      <c r="G65" s="9">
        <f t="shared" si="6"/>
        <v>-1.3887926586116488</v>
      </c>
      <c r="H65" s="9">
        <f t="shared" si="7"/>
        <v>-1.9171893927443426</v>
      </c>
      <c r="I65" s="9">
        <f t="shared" si="8"/>
        <v>-1.5675250244283181</v>
      </c>
      <c r="J65" s="9">
        <f t="shared" si="9"/>
        <v>0.35815469931282323</v>
      </c>
      <c r="K65" s="9">
        <f t="shared" si="10"/>
        <v>-0.50149477164575096</v>
      </c>
      <c r="L65">
        <f t="shared" si="11"/>
        <v>-1.2738724128092327</v>
      </c>
    </row>
    <row r="66" spans="1:12" x14ac:dyDescent="0.25">
      <c r="A66" t="s">
        <v>89</v>
      </c>
      <c r="B66">
        <v>90</v>
      </c>
      <c r="C66">
        <v>0</v>
      </c>
      <c r="D66">
        <v>0</v>
      </c>
      <c r="E66">
        <v>4</v>
      </c>
      <c r="F66">
        <v>3</v>
      </c>
      <c r="G66" s="9">
        <f t="shared" ref="G66:G78" si="12">STANDARDIZE(B66,$O$3,$P$3)</f>
        <v>-0.87218862618122883</v>
      </c>
      <c r="H66" s="9">
        <f t="shared" ref="H66:H78" si="13">STANDARDIZE(C66,$O$4,$P$4)</f>
        <v>-1.9171893927443426</v>
      </c>
      <c r="I66" s="9">
        <f t="shared" ref="I66:I78" si="14">STANDARDIZE(D66,$O$5,$P$5)</f>
        <v>-1.5675250244283181</v>
      </c>
      <c r="J66" s="9">
        <f t="shared" ref="J66:J78" si="15">STANDARDIZE(E66,$O$6,$P$6)</f>
        <v>0.78048106756837266</v>
      </c>
      <c r="K66" s="9">
        <f t="shared" ref="K66:K78" si="16">STANDARDIZE(F66,$O$7,$P$7)</f>
        <v>0.41791230970479254</v>
      </c>
      <c r="L66">
        <f t="shared" ref="L66:L78" si="17">SUM(0.2*G66,0.2*H66,0.4*I66,-0.1*J66,-0.1*K66)</f>
        <v>-1.3047249512837582</v>
      </c>
    </row>
    <row r="67" spans="1:12" x14ac:dyDescent="0.25">
      <c r="A67" t="s">
        <v>90</v>
      </c>
      <c r="B67">
        <v>90</v>
      </c>
      <c r="C67">
        <v>0</v>
      </c>
      <c r="D67">
        <v>0</v>
      </c>
      <c r="E67">
        <v>3</v>
      </c>
      <c r="F67">
        <v>3</v>
      </c>
      <c r="G67" s="9">
        <f t="shared" si="12"/>
        <v>-0.87218862618122883</v>
      </c>
      <c r="H67" s="9">
        <f t="shared" si="13"/>
        <v>-1.9171893927443426</v>
      </c>
      <c r="I67" s="9">
        <f t="shared" si="14"/>
        <v>-1.5675250244283181</v>
      </c>
      <c r="J67" s="9">
        <f t="shared" si="15"/>
        <v>0.35815469931282323</v>
      </c>
      <c r="K67" s="9">
        <f t="shared" si="16"/>
        <v>0.41791230970479254</v>
      </c>
      <c r="L67">
        <f t="shared" si="17"/>
        <v>-1.2624923144582032</v>
      </c>
    </row>
    <row r="68" spans="1:12" x14ac:dyDescent="0.25">
      <c r="A68" t="s">
        <v>91</v>
      </c>
      <c r="B68">
        <v>110</v>
      </c>
      <c r="C68">
        <v>70</v>
      </c>
      <c r="D68">
        <v>15</v>
      </c>
      <c r="E68">
        <v>1</v>
      </c>
      <c r="F68">
        <v>2</v>
      </c>
      <c r="G68" s="9">
        <f t="shared" si="12"/>
        <v>0.16101943867961141</v>
      </c>
      <c r="H68" s="9">
        <f t="shared" si="13"/>
        <v>-1.07671352231799</v>
      </c>
      <c r="I68" s="9">
        <f t="shared" si="14"/>
        <v>1.8292693530852044</v>
      </c>
      <c r="J68" s="9">
        <f t="shared" si="15"/>
        <v>-0.48649803719827561</v>
      </c>
      <c r="K68" s="9">
        <f t="shared" si="16"/>
        <v>-0.50149477164575096</v>
      </c>
      <c r="L68">
        <f t="shared" si="17"/>
        <v>0.64736820539080864</v>
      </c>
    </row>
    <row r="69" spans="1:12" x14ac:dyDescent="0.25">
      <c r="A69" t="s">
        <v>92</v>
      </c>
      <c r="B69">
        <v>110</v>
      </c>
      <c r="C69">
        <v>230</v>
      </c>
      <c r="D69">
        <v>3</v>
      </c>
      <c r="E69">
        <v>1</v>
      </c>
      <c r="F69">
        <v>6</v>
      </c>
      <c r="G69" s="9">
        <f t="shared" si="12"/>
        <v>0.16101943867961141</v>
      </c>
      <c r="H69" s="9">
        <f t="shared" si="13"/>
        <v>0.84437418151367349</v>
      </c>
      <c r="I69" s="9">
        <f t="shared" si="14"/>
        <v>-0.88816614892561363</v>
      </c>
      <c r="J69" s="9">
        <f t="shared" si="15"/>
        <v>-0.48649803719827561</v>
      </c>
      <c r="K69" s="9">
        <f t="shared" si="16"/>
        <v>3.176133553756423</v>
      </c>
      <c r="L69">
        <f t="shared" si="17"/>
        <v>-0.4231512871874033</v>
      </c>
    </row>
    <row r="70" spans="1:12" x14ac:dyDescent="0.25">
      <c r="A70" t="s">
        <v>93</v>
      </c>
      <c r="B70">
        <v>90</v>
      </c>
      <c r="C70">
        <v>15</v>
      </c>
      <c r="D70">
        <v>5</v>
      </c>
      <c r="E70">
        <v>3</v>
      </c>
      <c r="F70">
        <v>2</v>
      </c>
      <c r="G70" s="9">
        <f t="shared" si="12"/>
        <v>-0.87218862618122883</v>
      </c>
      <c r="H70" s="9">
        <f t="shared" si="13"/>
        <v>-1.7370874205101243</v>
      </c>
      <c r="I70" s="9">
        <f t="shared" si="14"/>
        <v>-0.43526023192381069</v>
      </c>
      <c r="J70" s="9">
        <f t="shared" si="15"/>
        <v>0.35815469931282323</v>
      </c>
      <c r="K70" s="9">
        <f t="shared" si="16"/>
        <v>-0.50149477164575096</v>
      </c>
      <c r="L70">
        <f t="shared" si="17"/>
        <v>-0.6816252948745023</v>
      </c>
    </row>
    <row r="71" spans="1:12" x14ac:dyDescent="0.25">
      <c r="A71" t="s">
        <v>94</v>
      </c>
      <c r="B71">
        <v>110</v>
      </c>
      <c r="C71">
        <v>200</v>
      </c>
      <c r="D71">
        <v>3</v>
      </c>
      <c r="E71">
        <v>0</v>
      </c>
      <c r="F71">
        <v>2</v>
      </c>
      <c r="G71" s="9">
        <f t="shared" si="12"/>
        <v>0.16101943867961141</v>
      </c>
      <c r="H71" s="9">
        <f t="shared" si="13"/>
        <v>0.48417023704523665</v>
      </c>
      <c r="I71" s="9">
        <f t="shared" si="14"/>
        <v>-0.88816614892561363</v>
      </c>
      <c r="J71" s="9">
        <f t="shared" si="15"/>
        <v>-0.90882440545382503</v>
      </c>
      <c r="K71" s="9">
        <f t="shared" si="16"/>
        <v>-0.50149477164575096</v>
      </c>
      <c r="L71">
        <f t="shared" si="17"/>
        <v>-8.5196606715318285E-2</v>
      </c>
    </row>
    <row r="72" spans="1:12" x14ac:dyDescent="0.25">
      <c r="A72" t="s">
        <v>95</v>
      </c>
      <c r="B72">
        <v>140</v>
      </c>
      <c r="C72">
        <v>190</v>
      </c>
      <c r="D72">
        <v>14</v>
      </c>
      <c r="E72">
        <v>4</v>
      </c>
      <c r="F72">
        <v>3</v>
      </c>
      <c r="G72" s="9">
        <f t="shared" si="12"/>
        <v>1.7108315359708717</v>
      </c>
      <c r="H72" s="9">
        <f t="shared" si="13"/>
        <v>0.36410225555575765</v>
      </c>
      <c r="I72" s="9">
        <f t="shared" si="14"/>
        <v>1.6028163945843026</v>
      </c>
      <c r="J72" s="9">
        <f t="shared" si="15"/>
        <v>0.78048106756837266</v>
      </c>
      <c r="K72" s="9">
        <f t="shared" si="16"/>
        <v>0.41791230970479254</v>
      </c>
      <c r="L72">
        <f t="shared" si="17"/>
        <v>0.93627397841173055</v>
      </c>
    </row>
    <row r="73" spans="1:12" x14ac:dyDescent="0.25">
      <c r="A73" t="s">
        <v>96</v>
      </c>
      <c r="B73">
        <v>100</v>
      </c>
      <c r="C73">
        <v>200</v>
      </c>
      <c r="D73">
        <v>3</v>
      </c>
      <c r="E73">
        <v>3</v>
      </c>
      <c r="F73">
        <v>3</v>
      </c>
      <c r="G73" s="9">
        <f t="shared" si="12"/>
        <v>-0.3555845937508087</v>
      </c>
      <c r="H73" s="9">
        <f t="shared" si="13"/>
        <v>0.48417023704523665</v>
      </c>
      <c r="I73" s="9">
        <f t="shared" si="14"/>
        <v>-0.88816614892561363</v>
      </c>
      <c r="J73" s="9">
        <f t="shared" si="15"/>
        <v>0.35815469931282323</v>
      </c>
      <c r="K73" s="9">
        <f t="shared" si="16"/>
        <v>0.41791230970479254</v>
      </c>
      <c r="L73">
        <f t="shared" si="17"/>
        <v>-0.40715603181312149</v>
      </c>
    </row>
    <row r="74" spans="1:12" x14ac:dyDescent="0.25">
      <c r="A74" t="s">
        <v>97</v>
      </c>
      <c r="B74">
        <v>110</v>
      </c>
      <c r="C74">
        <v>250</v>
      </c>
      <c r="D74">
        <v>3</v>
      </c>
      <c r="E74">
        <v>0</v>
      </c>
      <c r="F74">
        <v>2</v>
      </c>
      <c r="G74" s="9">
        <f t="shared" si="12"/>
        <v>0.16101943867961141</v>
      </c>
      <c r="H74" s="9">
        <f t="shared" si="13"/>
        <v>1.0845101444926315</v>
      </c>
      <c r="I74" s="9">
        <f t="shared" si="14"/>
        <v>-0.88816614892561363</v>
      </c>
      <c r="J74" s="9">
        <f t="shared" si="15"/>
        <v>-0.90882440545382503</v>
      </c>
      <c r="K74" s="9">
        <f t="shared" si="16"/>
        <v>-0.50149477164575096</v>
      </c>
      <c r="L74">
        <f t="shared" si="17"/>
        <v>3.4871374774160704E-2</v>
      </c>
    </row>
    <row r="75" spans="1:12" x14ac:dyDescent="0.25">
      <c r="A75" t="s">
        <v>98</v>
      </c>
      <c r="B75">
        <v>110</v>
      </c>
      <c r="C75">
        <v>140</v>
      </c>
      <c r="D75">
        <v>12</v>
      </c>
      <c r="E75">
        <v>0</v>
      </c>
      <c r="F75">
        <v>1</v>
      </c>
      <c r="G75" s="9">
        <f t="shared" si="12"/>
        <v>0.16101943867961141</v>
      </c>
      <c r="H75" s="9">
        <f t="shared" si="13"/>
        <v>-0.23623765189163717</v>
      </c>
      <c r="I75" s="9">
        <f t="shared" si="14"/>
        <v>1.1499104775824998</v>
      </c>
      <c r="J75" s="9">
        <f t="shared" si="15"/>
        <v>-0.90882440545382503</v>
      </c>
      <c r="K75" s="9">
        <f t="shared" si="16"/>
        <v>-1.4209018529962945</v>
      </c>
      <c r="L75">
        <f t="shared" si="17"/>
        <v>0.67789317423560669</v>
      </c>
    </row>
    <row r="76" spans="1:12" x14ac:dyDescent="0.25">
      <c r="A76" t="s">
        <v>99</v>
      </c>
      <c r="B76">
        <v>100</v>
      </c>
      <c r="C76">
        <v>230</v>
      </c>
      <c r="D76">
        <v>3</v>
      </c>
      <c r="E76">
        <v>3</v>
      </c>
      <c r="F76">
        <v>3</v>
      </c>
      <c r="G76" s="9">
        <f t="shared" si="12"/>
        <v>-0.3555845937508087</v>
      </c>
      <c r="H76" s="9">
        <f t="shared" si="13"/>
        <v>0.84437418151367349</v>
      </c>
      <c r="I76" s="9">
        <f t="shared" si="14"/>
        <v>-0.88816614892561363</v>
      </c>
      <c r="J76" s="9">
        <f t="shared" si="15"/>
        <v>0.35815469931282323</v>
      </c>
      <c r="K76" s="9">
        <f t="shared" si="16"/>
        <v>0.41791230970479254</v>
      </c>
      <c r="L76">
        <f t="shared" si="17"/>
        <v>-0.33511524291943412</v>
      </c>
    </row>
    <row r="77" spans="1:12" x14ac:dyDescent="0.25">
      <c r="A77" t="s">
        <v>100</v>
      </c>
      <c r="B77">
        <v>100</v>
      </c>
      <c r="C77">
        <v>200</v>
      </c>
      <c r="D77">
        <v>3</v>
      </c>
      <c r="E77">
        <v>3</v>
      </c>
      <c r="F77">
        <v>3</v>
      </c>
      <c r="G77" s="9">
        <f t="shared" si="12"/>
        <v>-0.3555845937508087</v>
      </c>
      <c r="H77" s="9">
        <f t="shared" si="13"/>
        <v>0.48417023704523665</v>
      </c>
      <c r="I77" s="9">
        <f t="shared" si="14"/>
        <v>-0.88816614892561363</v>
      </c>
      <c r="J77" s="9">
        <f t="shared" si="15"/>
        <v>0.35815469931282323</v>
      </c>
      <c r="K77" s="9">
        <f t="shared" si="16"/>
        <v>0.41791230970479254</v>
      </c>
      <c r="L77">
        <f t="shared" si="17"/>
        <v>-0.40715603181312149</v>
      </c>
    </row>
    <row r="78" spans="1:12" x14ac:dyDescent="0.25">
      <c r="A78" t="s">
        <v>101</v>
      </c>
      <c r="B78">
        <v>110</v>
      </c>
      <c r="C78">
        <v>200</v>
      </c>
      <c r="D78">
        <v>8</v>
      </c>
      <c r="E78">
        <v>1</v>
      </c>
      <c r="F78">
        <v>2</v>
      </c>
      <c r="G78" s="9">
        <f t="shared" si="12"/>
        <v>0.16101943867961141</v>
      </c>
      <c r="H78" s="9">
        <f t="shared" si="13"/>
        <v>0.48417023704523665</v>
      </c>
      <c r="I78" s="9">
        <f t="shared" si="14"/>
        <v>0.24409864357889377</v>
      </c>
      <c r="J78" s="9">
        <f t="shared" si="15"/>
        <v>-0.48649803719827561</v>
      </c>
      <c r="K78" s="9">
        <f t="shared" si="16"/>
        <v>-0.50149477164575096</v>
      </c>
      <c r="L78">
        <f t="shared" si="17"/>
        <v>0.32547667346092979</v>
      </c>
    </row>
  </sheetData>
  <sortState xmlns:xlrd2="http://schemas.microsoft.com/office/spreadsheetml/2017/richdata2" ref="A2:L78">
    <sortCondition ref="A2:A78"/>
  </sortState>
  <pageMargins left="0.7" right="0.7" top="0.75" bottom="0.75" header="0.3" footer="0.3"/>
  <ignoredErrors>
    <ignoredError sqref="O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F7E8-67ED-443E-9F74-FF05B62297A3}">
  <dimension ref="A1:S13"/>
  <sheetViews>
    <sheetView workbookViewId="0">
      <selection activeCell="S12" sqref="S12"/>
    </sheetView>
  </sheetViews>
  <sheetFormatPr defaultRowHeight="15" x14ac:dyDescent="0.25"/>
  <cols>
    <col min="9" max="9" width="10.85546875" bestFit="1" customWidth="1"/>
    <col min="11" max="11" width="10.85546875" bestFit="1" customWidth="1"/>
    <col min="13" max="13" width="10.85546875" bestFit="1" customWidth="1"/>
    <col min="15" max="15" width="10.85546875" bestFit="1" customWidth="1"/>
    <col min="17" max="17" width="10.85546875" bestFit="1" customWidth="1"/>
  </cols>
  <sheetData>
    <row r="1" spans="1:19" ht="15.75" thickBot="1" x14ac:dyDescent="0.3">
      <c r="A1" s="68" t="s">
        <v>133</v>
      </c>
      <c r="B1" s="68"/>
      <c r="C1" s="68"/>
      <c r="D1" s="68"/>
      <c r="E1" s="68"/>
      <c r="F1" s="68"/>
      <c r="H1" s="70" t="s">
        <v>134</v>
      </c>
      <c r="I1" s="70"/>
      <c r="J1" s="69" t="s">
        <v>127</v>
      </c>
      <c r="K1" s="69"/>
      <c r="L1" s="69" t="s">
        <v>137</v>
      </c>
      <c r="M1" s="69"/>
      <c r="N1" s="69" t="s">
        <v>135</v>
      </c>
      <c r="O1" s="69"/>
      <c r="P1" s="69" t="s">
        <v>136</v>
      </c>
      <c r="Q1" s="69"/>
      <c r="R1" s="69" t="s">
        <v>138</v>
      </c>
      <c r="S1" s="69"/>
    </row>
    <row r="2" spans="1:19" x14ac:dyDescent="0.25">
      <c r="A2" t="s">
        <v>134</v>
      </c>
      <c r="B2" t="s">
        <v>127</v>
      </c>
      <c r="C2" t="s">
        <v>137</v>
      </c>
      <c r="D2" t="s">
        <v>135</v>
      </c>
      <c r="E2" t="s">
        <v>136</v>
      </c>
      <c r="F2" t="s">
        <v>138</v>
      </c>
      <c r="H2" s="13" t="s">
        <v>130</v>
      </c>
      <c r="I2" s="13" t="s">
        <v>132</v>
      </c>
      <c r="J2" s="13" t="s">
        <v>130</v>
      </c>
      <c r="K2" s="13" t="s">
        <v>132</v>
      </c>
      <c r="L2" s="13" t="s">
        <v>130</v>
      </c>
      <c r="M2" s="13" t="s">
        <v>132</v>
      </c>
      <c r="N2" s="13" t="s">
        <v>130</v>
      </c>
      <c r="O2" s="13" t="s">
        <v>132</v>
      </c>
      <c r="P2" s="13" t="s">
        <v>130</v>
      </c>
      <c r="Q2" s="13" t="s">
        <v>132</v>
      </c>
      <c r="R2" s="13" t="s">
        <v>130</v>
      </c>
      <c r="S2" s="13" t="s">
        <v>132</v>
      </c>
    </row>
    <row r="3" spans="1:19" x14ac:dyDescent="0.25">
      <c r="A3">
        <v>40</v>
      </c>
      <c r="B3">
        <v>3</v>
      </c>
      <c r="C3">
        <v>0</v>
      </c>
      <c r="D3">
        <v>0</v>
      </c>
      <c r="E3">
        <v>1</v>
      </c>
      <c r="F3">
        <v>0</v>
      </c>
      <c r="H3">
        <v>40</v>
      </c>
      <c r="I3">
        <v>0</v>
      </c>
      <c r="J3">
        <v>3</v>
      </c>
      <c r="K3">
        <v>25</v>
      </c>
      <c r="L3">
        <v>0</v>
      </c>
      <c r="M3">
        <v>9</v>
      </c>
      <c r="N3">
        <v>0</v>
      </c>
      <c r="O3">
        <v>19</v>
      </c>
      <c r="P3">
        <v>1</v>
      </c>
      <c r="Q3">
        <v>13</v>
      </c>
      <c r="R3">
        <v>0</v>
      </c>
      <c r="S3">
        <v>0</v>
      </c>
    </row>
    <row r="4" spans="1:19" x14ac:dyDescent="0.25">
      <c r="A4">
        <v>60</v>
      </c>
      <c r="B4">
        <v>6</v>
      </c>
      <c r="C4">
        <v>40</v>
      </c>
      <c r="D4">
        <v>2</v>
      </c>
      <c r="E4">
        <v>2</v>
      </c>
      <c r="F4">
        <v>20</v>
      </c>
      <c r="H4">
        <v>60</v>
      </c>
      <c r="I4">
        <v>3</v>
      </c>
      <c r="J4">
        <v>6</v>
      </c>
      <c r="K4">
        <v>13</v>
      </c>
      <c r="L4">
        <v>40</v>
      </c>
      <c r="M4">
        <v>2</v>
      </c>
      <c r="N4">
        <v>2</v>
      </c>
      <c r="O4">
        <v>29</v>
      </c>
      <c r="P4">
        <v>2</v>
      </c>
      <c r="Q4">
        <v>25</v>
      </c>
      <c r="R4">
        <v>20</v>
      </c>
      <c r="S4">
        <v>2</v>
      </c>
    </row>
    <row r="5" spans="1:19" x14ac:dyDescent="0.25">
      <c r="A5">
        <v>80</v>
      </c>
      <c r="B5">
        <v>9</v>
      </c>
      <c r="C5">
        <v>80</v>
      </c>
      <c r="D5">
        <v>4</v>
      </c>
      <c r="E5">
        <v>3</v>
      </c>
      <c r="F5">
        <v>40</v>
      </c>
      <c r="H5">
        <v>80</v>
      </c>
      <c r="I5">
        <v>3</v>
      </c>
      <c r="J5">
        <v>9</v>
      </c>
      <c r="K5">
        <v>13</v>
      </c>
      <c r="L5">
        <v>80</v>
      </c>
      <c r="M5">
        <v>4</v>
      </c>
      <c r="N5">
        <v>4</v>
      </c>
      <c r="O5">
        <v>21</v>
      </c>
      <c r="P5">
        <v>3</v>
      </c>
      <c r="Q5">
        <v>28</v>
      </c>
      <c r="R5">
        <v>40</v>
      </c>
      <c r="S5">
        <v>35</v>
      </c>
    </row>
    <row r="6" spans="1:19" x14ac:dyDescent="0.25">
      <c r="A6">
        <v>100</v>
      </c>
      <c r="B6">
        <v>12</v>
      </c>
      <c r="C6">
        <v>120</v>
      </c>
      <c r="D6">
        <v>6</v>
      </c>
      <c r="E6">
        <v>4</v>
      </c>
      <c r="F6">
        <v>60</v>
      </c>
      <c r="H6">
        <v>100</v>
      </c>
      <c r="I6">
        <v>24</v>
      </c>
      <c r="J6">
        <v>12</v>
      </c>
      <c r="K6">
        <v>17</v>
      </c>
      <c r="L6">
        <v>120</v>
      </c>
      <c r="M6">
        <v>2</v>
      </c>
      <c r="N6">
        <v>6</v>
      </c>
      <c r="O6">
        <v>5</v>
      </c>
      <c r="P6">
        <v>4</v>
      </c>
      <c r="Q6">
        <v>8</v>
      </c>
      <c r="R6">
        <v>60</v>
      </c>
      <c r="S6">
        <v>32</v>
      </c>
    </row>
    <row r="7" spans="1:19" x14ac:dyDescent="0.25">
      <c r="A7">
        <v>120</v>
      </c>
      <c r="B7">
        <v>15</v>
      </c>
      <c r="C7">
        <v>160</v>
      </c>
      <c r="D7">
        <v>8</v>
      </c>
      <c r="E7">
        <v>5</v>
      </c>
      <c r="F7">
        <v>80</v>
      </c>
      <c r="H7">
        <v>120</v>
      </c>
      <c r="I7">
        <v>39</v>
      </c>
      <c r="J7">
        <v>15</v>
      </c>
      <c r="K7">
        <v>9</v>
      </c>
      <c r="L7">
        <v>160</v>
      </c>
      <c r="M7">
        <v>16</v>
      </c>
      <c r="N7">
        <v>8</v>
      </c>
      <c r="O7">
        <v>0</v>
      </c>
      <c r="P7">
        <v>5</v>
      </c>
      <c r="Q7">
        <v>1</v>
      </c>
      <c r="R7">
        <v>80</v>
      </c>
      <c r="S7">
        <v>7</v>
      </c>
    </row>
    <row r="8" spans="1:19" x14ac:dyDescent="0.25">
      <c r="A8">
        <v>140</v>
      </c>
      <c r="B8">
        <v>18</v>
      </c>
      <c r="C8">
        <v>200</v>
      </c>
      <c r="D8">
        <v>10</v>
      </c>
      <c r="E8">
        <v>6</v>
      </c>
      <c r="F8">
        <v>100</v>
      </c>
      <c r="H8">
        <v>140</v>
      </c>
      <c r="I8">
        <v>5</v>
      </c>
      <c r="J8">
        <v>18</v>
      </c>
      <c r="K8">
        <v>0</v>
      </c>
      <c r="L8">
        <v>200</v>
      </c>
      <c r="M8">
        <v>21</v>
      </c>
      <c r="N8">
        <v>10</v>
      </c>
      <c r="O8">
        <v>2</v>
      </c>
      <c r="P8">
        <v>6</v>
      </c>
      <c r="Q8">
        <v>2</v>
      </c>
      <c r="R8">
        <v>100</v>
      </c>
      <c r="S8">
        <v>1</v>
      </c>
    </row>
    <row r="9" spans="1:19" ht="15.75" thickBot="1" x14ac:dyDescent="0.3">
      <c r="A9">
        <v>160</v>
      </c>
      <c r="C9">
        <v>240</v>
      </c>
      <c r="D9">
        <v>12</v>
      </c>
      <c r="H9">
        <v>160</v>
      </c>
      <c r="I9">
        <v>3</v>
      </c>
      <c r="J9" s="12" t="s">
        <v>131</v>
      </c>
      <c r="K9" s="12">
        <v>0</v>
      </c>
      <c r="L9">
        <v>240</v>
      </c>
      <c r="M9">
        <v>13</v>
      </c>
      <c r="N9">
        <v>12</v>
      </c>
      <c r="O9">
        <v>0</v>
      </c>
      <c r="P9" s="12" t="s">
        <v>131</v>
      </c>
      <c r="Q9" s="12">
        <v>0</v>
      </c>
      <c r="R9" s="12" t="s">
        <v>131</v>
      </c>
      <c r="S9" s="12">
        <v>0</v>
      </c>
    </row>
    <row r="10" spans="1:19" x14ac:dyDescent="0.25">
      <c r="A10">
        <v>180</v>
      </c>
      <c r="C10">
        <v>280</v>
      </c>
      <c r="D10">
        <v>14</v>
      </c>
      <c r="H10">
        <v>180</v>
      </c>
      <c r="I10">
        <v>0</v>
      </c>
      <c r="L10">
        <v>280</v>
      </c>
      <c r="M10">
        <v>6</v>
      </c>
      <c r="N10">
        <v>14</v>
      </c>
      <c r="O10">
        <v>1</v>
      </c>
    </row>
    <row r="11" spans="1:19" ht="15.75" thickBot="1" x14ac:dyDescent="0.3">
      <c r="C11">
        <v>320</v>
      </c>
      <c r="H11" s="12" t="s">
        <v>131</v>
      </c>
      <c r="I11" s="12">
        <v>0</v>
      </c>
      <c r="L11">
        <v>320</v>
      </c>
      <c r="M11">
        <v>4</v>
      </c>
      <c r="N11" s="12" t="s">
        <v>131</v>
      </c>
      <c r="O11" s="12">
        <v>0</v>
      </c>
    </row>
    <row r="12" spans="1:19" x14ac:dyDescent="0.25">
      <c r="C12">
        <v>360</v>
      </c>
      <c r="L12">
        <v>360</v>
      </c>
      <c r="M12">
        <v>0</v>
      </c>
    </row>
    <row r="13" spans="1:19" ht="15.75" thickBot="1" x14ac:dyDescent="0.3">
      <c r="L13" s="12" t="s">
        <v>131</v>
      </c>
      <c r="M13" s="12">
        <v>0</v>
      </c>
    </row>
  </sheetData>
  <sortState xmlns:xlrd2="http://schemas.microsoft.com/office/spreadsheetml/2017/richdata2" ref="R3:R8">
    <sortCondition ref="R3"/>
  </sortState>
  <mergeCells count="7">
    <mergeCell ref="A1:F1"/>
    <mergeCell ref="N1:O1"/>
    <mergeCell ref="P1:Q1"/>
    <mergeCell ref="R1:S1"/>
    <mergeCell ref="H1:I1"/>
    <mergeCell ref="J1:K1"/>
    <mergeCell ref="L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3E38-25E0-4164-9EF5-B47E0A95FDA3}">
  <dimension ref="B1:N46"/>
  <sheetViews>
    <sheetView topLeftCell="C1" workbookViewId="0">
      <selection activeCell="K10" sqref="K10"/>
    </sheetView>
  </sheetViews>
  <sheetFormatPr defaultRowHeight="15" x14ac:dyDescent="0.25"/>
  <cols>
    <col min="2" max="2" width="14" bestFit="1" customWidth="1"/>
    <col min="3" max="3" width="17.5703125" bestFit="1" customWidth="1"/>
    <col min="4" max="4" width="16" bestFit="1" customWidth="1"/>
    <col min="5" max="5" width="18.28515625" bestFit="1" customWidth="1"/>
    <col min="6" max="6" width="14" bestFit="1" customWidth="1"/>
    <col min="7" max="7" width="19.42578125" bestFit="1" customWidth="1"/>
    <col min="8" max="8" width="18.42578125" bestFit="1" customWidth="1"/>
    <col min="9" max="9" width="23.7109375" bestFit="1" customWidth="1"/>
    <col min="10" max="10" width="12.42578125" bestFit="1" customWidth="1"/>
    <col min="11" max="11" width="12.140625" bestFit="1" customWidth="1"/>
    <col min="12" max="12" width="5.85546875" bestFit="1" customWidth="1"/>
    <col min="13" max="13" width="17.5703125" bestFit="1" customWidth="1"/>
    <col min="14" max="14" width="14.140625" bestFit="1" customWidth="1"/>
    <col min="15" max="15" width="14.42578125" bestFit="1" customWidth="1"/>
    <col min="16" max="16" width="16.140625" bestFit="1" customWidth="1"/>
    <col min="17" max="17" width="12.28515625" bestFit="1" customWidth="1"/>
    <col min="18" max="18" width="12" bestFit="1" customWidth="1"/>
  </cols>
  <sheetData>
    <row r="1" spans="2:14" ht="19.5" thickBot="1" x14ac:dyDescent="0.35">
      <c r="B1" s="71" t="s">
        <v>150</v>
      </c>
      <c r="C1" s="72"/>
      <c r="D1" s="72"/>
      <c r="E1" s="72"/>
      <c r="F1" s="72"/>
      <c r="G1" s="72"/>
      <c r="H1" s="72"/>
      <c r="I1" s="72"/>
      <c r="J1" s="29"/>
      <c r="K1" s="29"/>
      <c r="L1" s="29"/>
      <c r="M1" s="29"/>
    </row>
    <row r="2" spans="2:14" x14ac:dyDescent="0.25">
      <c r="B2" s="41" t="s">
        <v>102</v>
      </c>
      <c r="C2" s="42" t="s">
        <v>103</v>
      </c>
      <c r="D2" s="43" t="s">
        <v>102</v>
      </c>
      <c r="E2" s="42" t="s">
        <v>114</v>
      </c>
      <c r="F2" s="43" t="s">
        <v>102</v>
      </c>
      <c r="G2" s="42" t="s">
        <v>116</v>
      </c>
      <c r="H2" s="43" t="s">
        <v>102</v>
      </c>
      <c r="I2" s="42" t="s">
        <v>115</v>
      </c>
      <c r="L2" s="30" t="s">
        <v>125</v>
      </c>
      <c r="M2" s="29" t="s">
        <v>104</v>
      </c>
    </row>
    <row r="3" spans="2:14" x14ac:dyDescent="0.25">
      <c r="B3" s="44" t="s">
        <v>106</v>
      </c>
      <c r="C3" s="38">
        <v>1</v>
      </c>
      <c r="D3" s="32" t="s">
        <v>109</v>
      </c>
      <c r="E3" s="40">
        <v>1.8333333333333333</v>
      </c>
      <c r="F3" s="32" t="s">
        <v>109</v>
      </c>
      <c r="G3" s="40">
        <v>86.666666666666671</v>
      </c>
      <c r="H3" s="32" t="s">
        <v>106</v>
      </c>
      <c r="I3" s="40">
        <v>0</v>
      </c>
      <c r="L3" s="31">
        <v>0.25</v>
      </c>
      <c r="M3" s="29">
        <v>53.371006999999999</v>
      </c>
    </row>
    <row r="4" spans="2:14" x14ac:dyDescent="0.25">
      <c r="B4" s="44" t="s">
        <v>107</v>
      </c>
      <c r="C4" s="38">
        <v>22</v>
      </c>
      <c r="D4" s="32" t="s">
        <v>106</v>
      </c>
      <c r="E4" s="40">
        <v>3</v>
      </c>
      <c r="F4" s="32" t="s">
        <v>111</v>
      </c>
      <c r="G4" s="40">
        <v>95</v>
      </c>
      <c r="H4" s="32" t="s">
        <v>109</v>
      </c>
      <c r="I4" s="40">
        <v>37.5</v>
      </c>
      <c r="L4" s="31">
        <v>0.33</v>
      </c>
      <c r="M4" s="29">
        <v>57.880064666666669</v>
      </c>
    </row>
    <row r="5" spans="2:14" x14ac:dyDescent="0.25">
      <c r="B5" s="44" t="s">
        <v>108</v>
      </c>
      <c r="C5" s="38">
        <v>23</v>
      </c>
      <c r="D5" s="32" t="s">
        <v>111</v>
      </c>
      <c r="E5" s="40">
        <v>5.25</v>
      </c>
      <c r="F5" s="32" t="s">
        <v>106</v>
      </c>
      <c r="G5" s="40">
        <v>100</v>
      </c>
      <c r="H5" s="32" t="s">
        <v>111</v>
      </c>
      <c r="I5" s="40">
        <v>92.5</v>
      </c>
      <c r="L5" s="31">
        <v>0.5</v>
      </c>
      <c r="M5" s="29">
        <v>49.936164428571431</v>
      </c>
    </row>
    <row r="6" spans="2:14" x14ac:dyDescent="0.25">
      <c r="B6" s="44" t="s">
        <v>109</v>
      </c>
      <c r="C6" s="38">
        <v>6</v>
      </c>
      <c r="D6" s="32" t="s">
        <v>112</v>
      </c>
      <c r="E6" s="40">
        <v>6.125</v>
      </c>
      <c r="F6" s="32" t="s">
        <v>108</v>
      </c>
      <c r="G6" s="40">
        <v>108.69565217391305</v>
      </c>
      <c r="H6" s="32" t="s">
        <v>110</v>
      </c>
      <c r="I6" s="40">
        <v>146.11111111111111</v>
      </c>
      <c r="L6" s="31">
        <v>0.67</v>
      </c>
      <c r="M6" s="29">
        <v>47.411984769230784</v>
      </c>
    </row>
    <row r="7" spans="2:14" x14ac:dyDescent="0.25">
      <c r="B7" s="44" t="s">
        <v>110</v>
      </c>
      <c r="C7" s="38">
        <v>9</v>
      </c>
      <c r="D7" s="32" t="s">
        <v>108</v>
      </c>
      <c r="E7" s="40">
        <v>7.5652173913043477</v>
      </c>
      <c r="F7" s="32" t="s">
        <v>110</v>
      </c>
      <c r="G7" s="40">
        <v>108.88888888888889</v>
      </c>
      <c r="H7" s="32" t="s">
        <v>108</v>
      </c>
      <c r="I7" s="40">
        <v>174.78260869565219</v>
      </c>
      <c r="L7" s="31">
        <v>0.75</v>
      </c>
      <c r="M7" s="29">
        <v>32.243682249999999</v>
      </c>
    </row>
    <row r="8" spans="2:14" x14ac:dyDescent="0.25">
      <c r="B8" s="44" t="s">
        <v>111</v>
      </c>
      <c r="C8" s="38">
        <v>8</v>
      </c>
      <c r="D8" s="32" t="s">
        <v>107</v>
      </c>
      <c r="E8" s="40">
        <v>7.9545454545454541</v>
      </c>
      <c r="F8" s="32" t="s">
        <v>107</v>
      </c>
      <c r="G8" s="40">
        <v>111.36363636363636</v>
      </c>
      <c r="H8" s="32" t="s">
        <v>112</v>
      </c>
      <c r="I8" s="40">
        <v>198.125</v>
      </c>
      <c r="L8" s="31">
        <v>0.8</v>
      </c>
      <c r="M8" s="29">
        <v>58.345140999999998</v>
      </c>
    </row>
    <row r="9" spans="2:14" ht="15.75" thickBot="1" x14ac:dyDescent="0.3">
      <c r="B9" s="50" t="s">
        <v>112</v>
      </c>
      <c r="C9" s="51">
        <v>8</v>
      </c>
      <c r="D9" s="52" t="s">
        <v>110</v>
      </c>
      <c r="E9" s="53">
        <v>8.7777777777777786</v>
      </c>
      <c r="F9" s="52" t="s">
        <v>112</v>
      </c>
      <c r="G9" s="53">
        <v>115</v>
      </c>
      <c r="H9" s="52" t="s">
        <v>107</v>
      </c>
      <c r="I9" s="53">
        <v>200.45454545454547</v>
      </c>
      <c r="J9" s="29"/>
      <c r="K9" s="29"/>
      <c r="L9" s="31">
        <v>0.88</v>
      </c>
      <c r="M9" s="29">
        <v>43.6646705</v>
      </c>
    </row>
    <row r="10" spans="2:14" x14ac:dyDescent="0.25">
      <c r="B10" s="46" t="s">
        <v>102</v>
      </c>
      <c r="C10" s="38" t="s">
        <v>104</v>
      </c>
      <c r="D10" s="47" t="s">
        <v>102</v>
      </c>
      <c r="E10" s="38" t="s">
        <v>118</v>
      </c>
      <c r="F10" s="47" t="s">
        <v>102</v>
      </c>
      <c r="G10" s="32" t="s">
        <v>117</v>
      </c>
      <c r="H10" s="48" t="s">
        <v>102</v>
      </c>
      <c r="I10" s="49" t="s">
        <v>149</v>
      </c>
      <c r="L10" s="31">
        <v>1</v>
      </c>
      <c r="M10" s="29">
        <v>42.333942399999991</v>
      </c>
    </row>
    <row r="11" spans="2:14" x14ac:dyDescent="0.25">
      <c r="B11" s="44" t="s">
        <v>106</v>
      </c>
      <c r="C11" s="39">
        <v>54.850917000000003</v>
      </c>
      <c r="D11" s="32" t="s">
        <v>109</v>
      </c>
      <c r="E11" s="40">
        <v>4</v>
      </c>
      <c r="F11" s="32" t="s">
        <v>106</v>
      </c>
      <c r="G11" s="45">
        <v>4</v>
      </c>
      <c r="H11" s="34" t="s">
        <v>109</v>
      </c>
      <c r="I11" s="35">
        <v>-1.0677252797388401</v>
      </c>
      <c r="L11" s="31">
        <v>1.1299999999999999</v>
      </c>
      <c r="M11" s="29">
        <v>41.998933000000001</v>
      </c>
    </row>
    <row r="12" spans="2:14" x14ac:dyDescent="0.25">
      <c r="B12" s="44" t="s">
        <v>107</v>
      </c>
      <c r="C12" s="39">
        <v>34.485851681818183</v>
      </c>
      <c r="D12" s="32" t="s">
        <v>110</v>
      </c>
      <c r="E12" s="40">
        <v>2.7777777777777777</v>
      </c>
      <c r="F12" s="32" t="s">
        <v>109</v>
      </c>
      <c r="G12" s="45">
        <v>2.8333333333333335</v>
      </c>
      <c r="H12" s="34" t="s">
        <v>106</v>
      </c>
      <c r="I12" s="35">
        <v>-0.85267075542942683</v>
      </c>
      <c r="L12" s="31">
        <v>1.25</v>
      </c>
      <c r="M12" s="29">
        <v>50.764999000000003</v>
      </c>
    </row>
    <row r="13" spans="2:14" x14ac:dyDescent="0.25">
      <c r="B13" s="44" t="s">
        <v>108</v>
      </c>
      <c r="C13" s="39">
        <v>44.038462347826091</v>
      </c>
      <c r="D13" s="32" t="s">
        <v>108</v>
      </c>
      <c r="E13" s="40">
        <v>2.7391304347826089</v>
      </c>
      <c r="F13" s="32" t="s">
        <v>108</v>
      </c>
      <c r="G13" s="45">
        <v>2.652173913043478</v>
      </c>
      <c r="H13" s="34" t="s">
        <v>111</v>
      </c>
      <c r="I13" s="35">
        <v>-0.40846540833460143</v>
      </c>
      <c r="L13" s="31">
        <v>1.33</v>
      </c>
      <c r="M13" s="29">
        <v>28.742414</v>
      </c>
    </row>
    <row r="14" spans="2:14" x14ac:dyDescent="0.25">
      <c r="B14" s="44" t="s">
        <v>109</v>
      </c>
      <c r="C14" s="39">
        <v>67.968567166666659</v>
      </c>
      <c r="D14" s="32" t="s">
        <v>112</v>
      </c>
      <c r="E14" s="40">
        <v>1.875</v>
      </c>
      <c r="F14" s="32" t="s">
        <v>111</v>
      </c>
      <c r="G14" s="45">
        <v>2.625</v>
      </c>
      <c r="H14" s="34" t="s">
        <v>108</v>
      </c>
      <c r="I14" s="35">
        <v>7.8651502426676387E-2</v>
      </c>
      <c r="L14" s="31">
        <v>1.5</v>
      </c>
      <c r="M14" s="29">
        <v>39.241114000000003</v>
      </c>
    </row>
    <row r="15" spans="2:14" x14ac:dyDescent="0.25">
      <c r="B15" s="44" t="s">
        <v>110</v>
      </c>
      <c r="C15" s="39">
        <v>41.705744111111109</v>
      </c>
      <c r="D15" s="32" t="s">
        <v>111</v>
      </c>
      <c r="E15" s="40">
        <v>1.3374999999999999</v>
      </c>
      <c r="F15" s="32" t="s">
        <v>112</v>
      </c>
      <c r="G15" s="45">
        <v>2.5</v>
      </c>
      <c r="H15" s="34" t="s">
        <v>112</v>
      </c>
      <c r="I15" s="35">
        <v>0.11987089723255243</v>
      </c>
      <c r="L15" s="30" t="s">
        <v>140</v>
      </c>
      <c r="M15" s="29" t="s">
        <v>104</v>
      </c>
      <c r="N15" s="29" t="s">
        <v>141</v>
      </c>
    </row>
    <row r="16" spans="2:14" x14ac:dyDescent="0.25">
      <c r="B16" s="44" t="s">
        <v>111</v>
      </c>
      <c r="C16" s="39">
        <v>42.915989875000001</v>
      </c>
      <c r="D16" s="32" t="s">
        <v>107</v>
      </c>
      <c r="E16" s="40">
        <v>1.2727272727272727</v>
      </c>
      <c r="F16" s="32" t="s">
        <v>110</v>
      </c>
      <c r="G16" s="45">
        <v>2.4444444444444446</v>
      </c>
      <c r="H16" s="34" t="s">
        <v>110</v>
      </c>
      <c r="I16" s="35">
        <v>0.13909923291864063</v>
      </c>
      <c r="L16" s="31" t="s">
        <v>18</v>
      </c>
      <c r="M16" s="29">
        <v>42.095218364864856</v>
      </c>
      <c r="N16" s="29">
        <v>74</v>
      </c>
    </row>
    <row r="17" spans="2:14" ht="15.75" thickBot="1" x14ac:dyDescent="0.3">
      <c r="B17" s="50" t="s">
        <v>112</v>
      </c>
      <c r="C17" s="54">
        <v>41.542997124999999</v>
      </c>
      <c r="D17" s="52" t="s">
        <v>106</v>
      </c>
      <c r="E17" s="53">
        <v>0</v>
      </c>
      <c r="F17" s="52" t="s">
        <v>107</v>
      </c>
      <c r="G17" s="55">
        <v>2.3181818181818183</v>
      </c>
      <c r="H17" s="36" t="s">
        <v>107</v>
      </c>
      <c r="I17" s="37">
        <v>0.29576822139079689</v>
      </c>
      <c r="K17" s="29"/>
      <c r="L17" s="31" t="s">
        <v>44</v>
      </c>
      <c r="M17" s="29">
        <v>56.737708333333337</v>
      </c>
      <c r="N17" s="29">
        <v>3</v>
      </c>
    </row>
    <row r="18" spans="2:14" x14ac:dyDescent="0.25">
      <c r="E18" s="29"/>
      <c r="I18" s="29"/>
      <c r="J18" s="29"/>
      <c r="K18" s="29"/>
      <c r="L18" s="30" t="s">
        <v>126</v>
      </c>
      <c r="M18" s="29" t="s">
        <v>104</v>
      </c>
      <c r="N18" s="29" t="s">
        <v>139</v>
      </c>
    </row>
    <row r="19" spans="2:14" x14ac:dyDescent="0.25">
      <c r="L19" s="31">
        <v>1</v>
      </c>
      <c r="M19" s="29">
        <v>46.145438749999997</v>
      </c>
      <c r="N19" s="29">
        <v>20</v>
      </c>
    </row>
    <row r="20" spans="2:14" x14ac:dyDescent="0.25">
      <c r="D20" s="64" t="s">
        <v>105</v>
      </c>
      <c r="E20" s="64" t="s">
        <v>12</v>
      </c>
      <c r="F20" t="s">
        <v>139</v>
      </c>
      <c r="G20" t="s">
        <v>104</v>
      </c>
      <c r="I20" s="64" t="s">
        <v>113</v>
      </c>
      <c r="J20" t="s">
        <v>156</v>
      </c>
      <c r="K20" t="s">
        <v>157</v>
      </c>
      <c r="L20" s="31">
        <v>2</v>
      </c>
      <c r="M20" s="29">
        <v>34.972826523809523</v>
      </c>
      <c r="N20" s="29">
        <v>21</v>
      </c>
    </row>
    <row r="21" spans="2:14" x14ac:dyDescent="0.25">
      <c r="D21" t="s">
        <v>106</v>
      </c>
      <c r="F21">
        <v>1</v>
      </c>
      <c r="G21">
        <v>54.850917000000003</v>
      </c>
      <c r="I21" s="1" t="s">
        <v>106</v>
      </c>
      <c r="J21" s="78">
        <v>54.850917000000003</v>
      </c>
      <c r="K21" s="78">
        <v>54.850917000000003</v>
      </c>
      <c r="L21" s="31">
        <v>3</v>
      </c>
      <c r="M21" s="29">
        <v>45.220031999999989</v>
      </c>
      <c r="N21" s="29">
        <v>36</v>
      </c>
    </row>
    <row r="22" spans="2:14" x14ac:dyDescent="0.25">
      <c r="E22">
        <v>2</v>
      </c>
      <c r="F22">
        <v>1</v>
      </c>
      <c r="G22">
        <v>54.850917000000003</v>
      </c>
      <c r="I22" s="1" t="s">
        <v>107</v>
      </c>
      <c r="J22" s="78">
        <v>51.592193000000002</v>
      </c>
      <c r="K22" s="78">
        <v>19.823573</v>
      </c>
    </row>
    <row r="23" spans="2:14" x14ac:dyDescent="0.25">
      <c r="D23" t="s">
        <v>107</v>
      </c>
      <c r="F23">
        <v>22</v>
      </c>
      <c r="G23">
        <v>34.485851681818183</v>
      </c>
      <c r="I23" s="1" t="s">
        <v>108</v>
      </c>
      <c r="J23" s="78">
        <v>93.704911999999993</v>
      </c>
      <c r="K23" s="78">
        <v>29.924285000000001</v>
      </c>
    </row>
    <row r="24" spans="2:14" x14ac:dyDescent="0.25">
      <c r="E24">
        <v>1</v>
      </c>
      <c r="F24">
        <v>6</v>
      </c>
      <c r="G24">
        <v>39.872078999999999</v>
      </c>
      <c r="I24" s="1" t="s">
        <v>109</v>
      </c>
      <c r="J24" s="78">
        <v>74.472949</v>
      </c>
      <c r="K24" s="78">
        <v>59.363993000000001</v>
      </c>
    </row>
    <row r="25" spans="2:14" x14ac:dyDescent="0.25">
      <c r="E25">
        <v>2</v>
      </c>
      <c r="F25">
        <v>7</v>
      </c>
      <c r="G25">
        <v>26.069929285714288</v>
      </c>
      <c r="I25" s="1" t="s">
        <v>110</v>
      </c>
      <c r="J25" s="78">
        <v>53.371006999999999</v>
      </c>
      <c r="K25" s="78">
        <v>28.025765</v>
      </c>
    </row>
    <row r="26" spans="2:14" x14ac:dyDescent="0.25">
      <c r="E26">
        <v>3</v>
      </c>
      <c r="F26">
        <v>9</v>
      </c>
      <c r="G26">
        <v>37.440750888888893</v>
      </c>
      <c r="I26" s="1" t="s">
        <v>111</v>
      </c>
      <c r="J26" s="78">
        <v>63.005645000000001</v>
      </c>
      <c r="K26" s="78">
        <v>18.042850999999999</v>
      </c>
    </row>
    <row r="27" spans="2:14" x14ac:dyDescent="0.25">
      <c r="D27" t="s">
        <v>108</v>
      </c>
      <c r="F27">
        <v>23</v>
      </c>
      <c r="G27">
        <v>44.038462347826083</v>
      </c>
      <c r="I27" s="1" t="s">
        <v>112</v>
      </c>
      <c r="J27" s="78">
        <v>49.787444999999998</v>
      </c>
      <c r="K27" s="78">
        <v>34.139764999999997</v>
      </c>
    </row>
    <row r="28" spans="2:14" x14ac:dyDescent="0.25">
      <c r="E28">
        <v>1</v>
      </c>
      <c r="F28">
        <v>4</v>
      </c>
      <c r="G28">
        <v>42.747694999999993</v>
      </c>
    </row>
    <row r="29" spans="2:14" x14ac:dyDescent="0.25">
      <c r="E29">
        <v>2</v>
      </c>
      <c r="F29">
        <v>7</v>
      </c>
      <c r="G29">
        <v>37.131877714285714</v>
      </c>
    </row>
    <row r="30" spans="2:14" x14ac:dyDescent="0.25">
      <c r="E30">
        <v>3</v>
      </c>
      <c r="F30">
        <v>12</v>
      </c>
      <c r="G30">
        <v>48.497559166666669</v>
      </c>
    </row>
    <row r="31" spans="2:14" x14ac:dyDescent="0.25">
      <c r="D31" t="s">
        <v>109</v>
      </c>
      <c r="F31">
        <v>6</v>
      </c>
      <c r="G31">
        <v>67.968567166666674</v>
      </c>
    </row>
    <row r="32" spans="2:14" x14ac:dyDescent="0.25">
      <c r="E32">
        <v>1</v>
      </c>
      <c r="F32">
        <v>3</v>
      </c>
      <c r="G32">
        <v>71.836873666666676</v>
      </c>
    </row>
    <row r="33" spans="4:7" x14ac:dyDescent="0.25">
      <c r="E33">
        <v>2</v>
      </c>
      <c r="F33">
        <v>2</v>
      </c>
      <c r="G33">
        <v>61.948904499999998</v>
      </c>
    </row>
    <row r="34" spans="4:7" x14ac:dyDescent="0.25">
      <c r="E34">
        <v>3</v>
      </c>
      <c r="F34">
        <v>1</v>
      </c>
      <c r="G34">
        <v>68.402973000000003</v>
      </c>
    </row>
    <row r="35" spans="4:7" x14ac:dyDescent="0.25">
      <c r="D35" t="s">
        <v>110</v>
      </c>
      <c r="F35">
        <v>9</v>
      </c>
      <c r="G35">
        <v>41.705744111111116</v>
      </c>
    </row>
    <row r="36" spans="4:7" x14ac:dyDescent="0.25">
      <c r="E36">
        <v>1</v>
      </c>
      <c r="F36">
        <v>2</v>
      </c>
      <c r="G36">
        <v>31.997428999999997</v>
      </c>
    </row>
    <row r="37" spans="4:7" x14ac:dyDescent="0.25">
      <c r="E37">
        <v>2</v>
      </c>
      <c r="F37">
        <v>1</v>
      </c>
      <c r="G37">
        <v>28.025765</v>
      </c>
    </row>
    <row r="38" spans="4:7" x14ac:dyDescent="0.25">
      <c r="E38">
        <v>3</v>
      </c>
      <c r="F38">
        <v>6</v>
      </c>
      <c r="G38">
        <v>47.221845666666667</v>
      </c>
    </row>
    <row r="39" spans="4:7" x14ac:dyDescent="0.25">
      <c r="D39" t="s">
        <v>111</v>
      </c>
      <c r="F39">
        <v>8</v>
      </c>
      <c r="G39">
        <v>42.915989874999994</v>
      </c>
    </row>
    <row r="40" spans="4:7" x14ac:dyDescent="0.25">
      <c r="E40">
        <v>1</v>
      </c>
      <c r="F40">
        <v>1</v>
      </c>
      <c r="G40">
        <v>50.828392000000001</v>
      </c>
    </row>
    <row r="41" spans="4:7" x14ac:dyDescent="0.25">
      <c r="E41">
        <v>2</v>
      </c>
      <c r="F41">
        <v>3</v>
      </c>
      <c r="G41">
        <v>28.414072333333333</v>
      </c>
    </row>
    <row r="42" spans="4:7" x14ac:dyDescent="0.25">
      <c r="E42">
        <v>3</v>
      </c>
      <c r="F42">
        <v>4</v>
      </c>
      <c r="G42">
        <v>51.814327499999997</v>
      </c>
    </row>
    <row r="43" spans="4:7" x14ac:dyDescent="0.25">
      <c r="D43" t="s">
        <v>112</v>
      </c>
      <c r="F43">
        <v>8</v>
      </c>
      <c r="G43">
        <v>41.542997124999999</v>
      </c>
    </row>
    <row r="44" spans="4:7" x14ac:dyDescent="0.25">
      <c r="E44">
        <v>1</v>
      </c>
      <c r="F44">
        <v>4</v>
      </c>
      <c r="G44">
        <v>45.587912500000002</v>
      </c>
    </row>
    <row r="45" spans="4:7" x14ac:dyDescent="0.25">
      <c r="E45">
        <v>3</v>
      </c>
      <c r="F45">
        <v>4</v>
      </c>
      <c r="G45">
        <v>37.498081749999997</v>
      </c>
    </row>
    <row r="46" spans="4:7" x14ac:dyDescent="0.25">
      <c r="D46" t="s">
        <v>152</v>
      </c>
      <c r="F46">
        <v>77</v>
      </c>
      <c r="G46">
        <v>42.665704987012987</v>
      </c>
    </row>
  </sheetData>
  <mergeCells count="1">
    <mergeCell ref="B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D1E6-8DF1-4079-93C7-60FAA6BB396A}">
  <dimension ref="A1:V79"/>
  <sheetViews>
    <sheetView zoomScale="90" zoomScaleNormal="90" workbookViewId="0">
      <selection activeCell="U64" sqref="U64"/>
    </sheetView>
  </sheetViews>
  <sheetFormatPr defaultRowHeight="15" x14ac:dyDescent="0.25"/>
  <cols>
    <col min="1" max="1" width="15.42578125" bestFit="1" customWidth="1"/>
    <col min="2" max="2" width="16.140625" bestFit="1" customWidth="1"/>
    <col min="3" max="3" width="14" bestFit="1" customWidth="1"/>
    <col min="4" max="4" width="5.85546875" bestFit="1" customWidth="1"/>
    <col min="7" max="7" width="7" bestFit="1" customWidth="1"/>
    <col min="8" max="8" width="6.5703125" bestFit="1" customWidth="1"/>
    <col min="9" max="9" width="5.28515625" bestFit="1" customWidth="1"/>
    <col min="10" max="10" width="6.5703125" bestFit="1" customWidth="1"/>
    <col min="11" max="11" width="7.5703125" bestFit="1" customWidth="1"/>
    <col min="12" max="12" width="6.5703125" bestFit="1" customWidth="1"/>
    <col min="14" max="14" width="6.7109375" customWidth="1"/>
    <col min="15" max="15" width="12.140625" bestFit="1" customWidth="1"/>
    <col min="16" max="16" width="10" bestFit="1" customWidth="1"/>
    <col min="18" max="18" width="11" bestFit="1" customWidth="1"/>
    <col min="19" max="19" width="14.42578125" bestFit="1" customWidth="1"/>
    <col min="21" max="21" width="14" bestFit="1" customWidth="1"/>
  </cols>
  <sheetData>
    <row r="1" spans="1:22" x14ac:dyDescent="0.25">
      <c r="A1" s="11" t="s">
        <v>126</v>
      </c>
      <c r="B1" s="11" t="s">
        <v>104</v>
      </c>
      <c r="C1" s="11" t="s">
        <v>139</v>
      </c>
      <c r="G1" t="s">
        <v>123</v>
      </c>
      <c r="H1" t="s">
        <v>124</v>
      </c>
      <c r="I1" t="s">
        <v>126</v>
      </c>
      <c r="J1" t="s">
        <v>124</v>
      </c>
      <c r="K1" s="59" t="s">
        <v>4</v>
      </c>
      <c r="L1" t="s">
        <v>124</v>
      </c>
      <c r="O1" s="69" t="s">
        <v>151</v>
      </c>
      <c r="P1" s="69"/>
      <c r="R1" s="56" t="s">
        <v>153</v>
      </c>
      <c r="S1" s="56" t="s">
        <v>154</v>
      </c>
    </row>
    <row r="2" spans="1:22" x14ac:dyDescent="0.25">
      <c r="A2" s="1">
        <v>1</v>
      </c>
      <c r="B2">
        <v>46.145438749999997</v>
      </c>
      <c r="C2">
        <v>20</v>
      </c>
      <c r="G2">
        <v>6</v>
      </c>
      <c r="H2" s="8">
        <v>68.402973000000003</v>
      </c>
      <c r="I2">
        <v>3</v>
      </c>
      <c r="J2" s="8">
        <v>68.402973000000003</v>
      </c>
      <c r="K2" s="60">
        <v>4</v>
      </c>
      <c r="L2" s="8">
        <v>68.402973000000003</v>
      </c>
      <c r="O2" s="56" t="s">
        <v>148</v>
      </c>
      <c r="P2" s="59" t="s">
        <v>15</v>
      </c>
      <c r="R2" s="66">
        <f>_xlfn.RANK.EQ(cereals[[#This Row],[health score]],cereals[health score],1)</f>
        <v>1</v>
      </c>
      <c r="S2" s="66">
        <f>_xlfn.RANK.EQ(cereals[[#This Row],[rating]],cereals[rating],1)</f>
        <v>77</v>
      </c>
    </row>
    <row r="3" spans="1:22" x14ac:dyDescent="0.25">
      <c r="A3" s="1">
        <v>2</v>
      </c>
      <c r="B3">
        <v>34.972826523809523</v>
      </c>
      <c r="C3">
        <v>21</v>
      </c>
      <c r="G3">
        <v>8</v>
      </c>
      <c r="H3" s="8">
        <v>33.983679000000002</v>
      </c>
      <c r="I3">
        <v>3</v>
      </c>
      <c r="J3" s="8">
        <v>33.983679000000002</v>
      </c>
      <c r="K3" s="61">
        <v>2</v>
      </c>
      <c r="L3" s="8">
        <v>33.983679000000002</v>
      </c>
      <c r="O3" s="57">
        <v>-1.8960849054481568</v>
      </c>
      <c r="P3" s="60">
        <v>93.704911999999993</v>
      </c>
      <c r="R3" s="66">
        <f>_xlfn.RANK.EQ(cereals[[#This Row],[health score]],cereals[health score],1)</f>
        <v>2</v>
      </c>
      <c r="S3" s="66">
        <f>_xlfn.RANK.EQ(cereals[[#This Row],[rating]],cereals[rating],1)</f>
        <v>71</v>
      </c>
    </row>
    <row r="4" spans="1:22" x14ac:dyDescent="0.25">
      <c r="A4" s="1">
        <v>3</v>
      </c>
      <c r="B4">
        <v>45.220032000000018</v>
      </c>
      <c r="C4">
        <v>36</v>
      </c>
      <c r="G4">
        <v>5</v>
      </c>
      <c r="H4" s="8">
        <v>59.425505000000001</v>
      </c>
      <c r="I4">
        <v>3</v>
      </c>
      <c r="J4" s="8">
        <v>59.425505000000001</v>
      </c>
      <c r="K4" s="61">
        <v>5</v>
      </c>
      <c r="L4" s="8">
        <v>59.425505000000001</v>
      </c>
      <c r="O4" s="57">
        <v>-1.4993695586163749</v>
      </c>
      <c r="P4" s="61">
        <v>63.005645000000001</v>
      </c>
      <c r="R4" s="66">
        <f>_xlfn.RANK.EQ(cereals[[#This Row],[health score]],cereals[health score],1)</f>
        <v>3</v>
      </c>
      <c r="S4" s="66">
        <f>_xlfn.RANK.EQ(cereals[[#This Row],[rating]],cereals[rating],1)</f>
        <v>58</v>
      </c>
    </row>
    <row r="5" spans="1:22" x14ac:dyDescent="0.25">
      <c r="G5">
        <v>0</v>
      </c>
      <c r="H5" s="8">
        <v>93.704911999999993</v>
      </c>
      <c r="I5">
        <v>3</v>
      </c>
      <c r="J5" s="8">
        <v>93.704911999999993</v>
      </c>
      <c r="K5" s="62">
        <v>1</v>
      </c>
      <c r="L5" s="8">
        <v>93.704911999999993</v>
      </c>
      <c r="O5" s="57">
        <v>-1.4209643165949217</v>
      </c>
      <c r="P5" s="61">
        <v>50.828392000000001</v>
      </c>
      <c r="R5" s="66">
        <f>_xlfn.RANK.EQ(cereals[[#This Row],[health score]],cereals[health score],1)</f>
        <v>4</v>
      </c>
      <c r="S5" s="66">
        <f>_xlfn.RANK.EQ(cereals[[#This Row],[rating]],cereals[rating],1)</f>
        <v>70</v>
      </c>
      <c r="U5" t="s">
        <v>158</v>
      </c>
      <c r="V5" s="9">
        <f>MAX(O3:O79)</f>
        <v>0.99851265961750968</v>
      </c>
    </row>
    <row r="6" spans="1:22" x14ac:dyDescent="0.25">
      <c r="A6" t="s">
        <v>102</v>
      </c>
      <c r="B6" t="s">
        <v>127</v>
      </c>
      <c r="C6" t="s">
        <v>129</v>
      </c>
      <c r="D6" t="s">
        <v>128</v>
      </c>
      <c r="G6">
        <v>8</v>
      </c>
      <c r="H6" s="8">
        <v>34.384842999999996</v>
      </c>
      <c r="I6">
        <v>3</v>
      </c>
      <c r="J6" s="8">
        <v>34.384842999999996</v>
      </c>
      <c r="K6" s="62">
        <v>3</v>
      </c>
      <c r="L6" s="8">
        <v>34.384842999999996</v>
      </c>
      <c r="O6" s="57">
        <v>-1.3651962136557656</v>
      </c>
      <c r="P6" s="62">
        <v>60.756112000000002</v>
      </c>
      <c r="R6" s="66">
        <f>_xlfn.RANK.EQ(cereals[[#This Row],[health score]],cereals[health score],1)</f>
        <v>5</v>
      </c>
      <c r="S6" s="66">
        <f>_xlfn.RANK.EQ(cereals[[#This Row],[rating]],cereals[rating],1)</f>
        <v>76</v>
      </c>
      <c r="U6" t="s">
        <v>159</v>
      </c>
      <c r="V6" s="9">
        <f>MIN(O3:O79)</f>
        <v>-1.8960849054481568</v>
      </c>
    </row>
    <row r="7" spans="1:22" x14ac:dyDescent="0.25">
      <c r="A7" s="1" t="s">
        <v>109</v>
      </c>
      <c r="B7" s="8">
        <v>1.8333333333333333</v>
      </c>
      <c r="C7" s="8">
        <v>37.5</v>
      </c>
      <c r="D7" s="8">
        <v>86.666666666666671</v>
      </c>
      <c r="G7">
        <v>10</v>
      </c>
      <c r="H7" s="8">
        <v>29.509540999999999</v>
      </c>
      <c r="I7">
        <v>1</v>
      </c>
      <c r="J7" s="8">
        <v>29.509540999999999</v>
      </c>
      <c r="K7" s="61">
        <v>2</v>
      </c>
      <c r="L7" s="8">
        <v>29.509540999999999</v>
      </c>
      <c r="O7" s="57">
        <v>-1.3047249512837582</v>
      </c>
      <c r="P7" s="62">
        <v>74.472949</v>
      </c>
      <c r="R7" s="66">
        <f>_xlfn.RANK.EQ(cereals[[#This Row],[health score]],cereals[health score],1)</f>
        <v>6</v>
      </c>
      <c r="S7" s="66">
        <f>_xlfn.RANK.EQ(cereals[[#This Row],[rating]],cereals[rating],1)</f>
        <v>73</v>
      </c>
      <c r="V7" s="9">
        <f>V5-V6</f>
        <v>2.8945975650656663</v>
      </c>
    </row>
    <row r="8" spans="1:22" x14ac:dyDescent="0.25">
      <c r="A8" s="1" t="s">
        <v>111</v>
      </c>
      <c r="B8" s="8">
        <v>5.25</v>
      </c>
      <c r="C8" s="8">
        <v>92.5</v>
      </c>
      <c r="D8" s="8">
        <v>95</v>
      </c>
      <c r="G8">
        <v>14</v>
      </c>
      <c r="H8" s="8">
        <v>33.174093999999997</v>
      </c>
      <c r="I8">
        <v>2</v>
      </c>
      <c r="J8" s="8">
        <v>33.174093999999997</v>
      </c>
      <c r="K8" s="61">
        <v>3</v>
      </c>
      <c r="L8" s="8">
        <v>33.174093999999997</v>
      </c>
      <c r="O8" s="57">
        <v>-1.2738724128092327</v>
      </c>
      <c r="P8" s="61">
        <v>68.235884999999996</v>
      </c>
      <c r="R8" s="66">
        <f>_xlfn.RANK.EQ(cereals[[#This Row],[health score]],cereals[health score],1)</f>
        <v>7</v>
      </c>
      <c r="S8" s="66">
        <f>_xlfn.RANK.EQ(cereals[[#This Row],[rating]],cereals[rating],1)</f>
        <v>75</v>
      </c>
    </row>
    <row r="9" spans="1:22" x14ac:dyDescent="0.25">
      <c r="A9" s="1" t="s">
        <v>106</v>
      </c>
      <c r="B9" s="8">
        <v>3</v>
      </c>
      <c r="C9" s="8">
        <v>0</v>
      </c>
      <c r="D9" s="8">
        <v>100</v>
      </c>
      <c r="G9">
        <v>8</v>
      </c>
      <c r="H9" s="8">
        <v>37.038561999999999</v>
      </c>
      <c r="I9">
        <v>3</v>
      </c>
      <c r="J9" s="8">
        <v>37.038561999999999</v>
      </c>
      <c r="K9" s="61">
        <v>4</v>
      </c>
      <c r="L9" s="8">
        <v>37.038561999999999</v>
      </c>
      <c r="O9" s="57">
        <v>-1.2624923144582032</v>
      </c>
      <c r="P9" s="61">
        <v>72.801787000000004</v>
      </c>
      <c r="R9" s="66">
        <f>_xlfn.RANK.EQ(cereals[[#This Row],[health score]],cereals[health score],1)</f>
        <v>8</v>
      </c>
      <c r="S9" s="66">
        <f>_xlfn.RANK.EQ(cereals[[#This Row],[rating]],cereals[rating],1)</f>
        <v>74</v>
      </c>
      <c r="U9">
        <v>-1.8960849049999999</v>
      </c>
    </row>
    <row r="10" spans="1:22" x14ac:dyDescent="0.25">
      <c r="A10" s="1" t="s">
        <v>108</v>
      </c>
      <c r="B10" s="8">
        <v>7.5652173913043477</v>
      </c>
      <c r="C10" s="8">
        <v>174.78260869565219</v>
      </c>
      <c r="D10" s="8">
        <v>108.69565217391305</v>
      </c>
      <c r="G10">
        <v>6</v>
      </c>
      <c r="H10" s="8">
        <v>49.120252999999998</v>
      </c>
      <c r="I10">
        <v>1</v>
      </c>
      <c r="J10" s="8">
        <v>49.120252999999998</v>
      </c>
      <c r="K10" s="62">
        <v>3</v>
      </c>
      <c r="L10" s="8">
        <v>49.120252999999998</v>
      </c>
      <c r="O10" s="57">
        <v>-1.0010392410695013</v>
      </c>
      <c r="P10" s="61">
        <v>68.402973000000003</v>
      </c>
      <c r="R10" s="66">
        <f>_xlfn.RANK.EQ(cereals[[#This Row],[health score]],cereals[health score],1)</f>
        <v>9</v>
      </c>
      <c r="S10" s="66">
        <f>_xlfn.RANK.EQ(cereals[[#This Row],[rating]],cereals[rating],1)</f>
        <v>72</v>
      </c>
      <c r="U10">
        <v>-1.53426021</v>
      </c>
    </row>
    <row r="11" spans="1:22" x14ac:dyDescent="0.25">
      <c r="A11" s="1" t="s">
        <v>110</v>
      </c>
      <c r="B11" s="8">
        <v>8.7777777777777786</v>
      </c>
      <c r="C11" s="8">
        <v>146.11111111111111</v>
      </c>
      <c r="D11" s="8">
        <v>108.88888888888889</v>
      </c>
      <c r="G11">
        <v>5</v>
      </c>
      <c r="H11" s="8">
        <v>53.313813000000003</v>
      </c>
      <c r="I11">
        <v>3</v>
      </c>
      <c r="J11" s="8">
        <v>53.313813000000003</v>
      </c>
      <c r="K11" s="60">
        <v>4</v>
      </c>
      <c r="L11" s="8">
        <v>53.313813000000003</v>
      </c>
      <c r="O11" s="57">
        <v>-0.88259746393784289</v>
      </c>
      <c r="P11" s="62">
        <v>64.533816000000002</v>
      </c>
      <c r="R11" s="66">
        <f>_xlfn.RANK.EQ(cereals[[#This Row],[health score]],cereals[health score],1)</f>
        <v>10</v>
      </c>
      <c r="S11" s="66">
        <f>_xlfn.RANK.EQ(cereals[[#This Row],[rating]],cereals[rating],1)</f>
        <v>64</v>
      </c>
      <c r="U11">
        <v>-1.1724355150000001</v>
      </c>
    </row>
    <row r="12" spans="1:22" x14ac:dyDescent="0.25">
      <c r="A12" s="1" t="s">
        <v>107</v>
      </c>
      <c r="B12" s="8">
        <v>7.9545454545454541</v>
      </c>
      <c r="C12" s="8">
        <v>200.45454545454547</v>
      </c>
      <c r="D12" s="8">
        <v>111.36363636363636</v>
      </c>
      <c r="G12">
        <v>12</v>
      </c>
      <c r="H12" s="8">
        <v>18.042850999999999</v>
      </c>
      <c r="I12">
        <v>2</v>
      </c>
      <c r="J12" s="8">
        <v>18.042850999999999</v>
      </c>
      <c r="K12" s="61">
        <v>4</v>
      </c>
      <c r="L12" s="8">
        <v>18.042850999999999</v>
      </c>
      <c r="O12" s="57">
        <v>-0.85267075542942683</v>
      </c>
      <c r="P12" s="60">
        <v>54.850917000000003</v>
      </c>
      <c r="R12" s="66">
        <f>_xlfn.RANK.EQ(cereals[[#This Row],[health score]],cereals[health score],1)</f>
        <v>11</v>
      </c>
      <c r="S12" s="66">
        <f>_xlfn.RANK.EQ(cereals[[#This Row],[rating]],cereals[rating],1)</f>
        <v>68</v>
      </c>
      <c r="U12">
        <v>-0.81061081999999995</v>
      </c>
    </row>
    <row r="13" spans="1:22" x14ac:dyDescent="0.25">
      <c r="A13" s="1" t="s">
        <v>112</v>
      </c>
      <c r="B13" s="8">
        <v>6.125</v>
      </c>
      <c r="C13" s="8">
        <v>198.125</v>
      </c>
      <c r="D13" s="8">
        <v>115</v>
      </c>
      <c r="G13">
        <v>1</v>
      </c>
      <c r="H13" s="8">
        <v>50.764999000000003</v>
      </c>
      <c r="I13">
        <v>1</v>
      </c>
      <c r="J13" s="8">
        <v>50.764999000000003</v>
      </c>
      <c r="K13" s="62">
        <v>2</v>
      </c>
      <c r="L13" s="8">
        <v>50.764999000000003</v>
      </c>
      <c r="O13" s="57">
        <v>-0.73721103577166158</v>
      </c>
      <c r="P13" s="61">
        <v>59.425505000000001</v>
      </c>
      <c r="R13" s="66">
        <f>_xlfn.RANK.EQ(cereals[[#This Row],[health score]],cereals[health score],1)</f>
        <v>12</v>
      </c>
      <c r="S13" s="66">
        <f>_xlfn.RANK.EQ(cereals[[#This Row],[rating]],cereals[rating],1)</f>
        <v>67</v>
      </c>
      <c r="U13">
        <v>-0.44878612499999998</v>
      </c>
    </row>
    <row r="14" spans="1:22" x14ac:dyDescent="0.25">
      <c r="G14">
        <v>9</v>
      </c>
      <c r="H14" s="8">
        <v>19.823573</v>
      </c>
      <c r="I14">
        <v>2</v>
      </c>
      <c r="J14" s="8">
        <v>19.823573</v>
      </c>
      <c r="K14" s="61">
        <v>3</v>
      </c>
      <c r="L14" s="8">
        <v>19.823573</v>
      </c>
      <c r="O14" s="57">
        <v>-0.6816252948745023</v>
      </c>
      <c r="P14" s="62">
        <v>59.363993000000001</v>
      </c>
      <c r="R14" s="66">
        <f>_xlfn.RANK.EQ(cereals[[#This Row],[health score]],cereals[health score],1)</f>
        <v>13</v>
      </c>
      <c r="S14" s="66">
        <f>_xlfn.RANK.EQ(cereals[[#This Row],[rating]],cereals[rating],1)</f>
        <v>69</v>
      </c>
      <c r="U14">
        <v>-8.6961429999999895E-2</v>
      </c>
    </row>
    <row r="15" spans="1:22" x14ac:dyDescent="0.25">
      <c r="G15">
        <v>7</v>
      </c>
      <c r="H15" s="8">
        <v>40.400207999999999</v>
      </c>
      <c r="I15">
        <v>3</v>
      </c>
      <c r="J15" s="8">
        <v>40.400207999999999</v>
      </c>
      <c r="K15" s="62">
        <v>2</v>
      </c>
      <c r="L15" s="8">
        <v>40.400207999999999</v>
      </c>
      <c r="O15" s="57">
        <v>-0.67309881059325338</v>
      </c>
      <c r="P15" s="61">
        <v>59.642837</v>
      </c>
      <c r="R15" s="66">
        <f>_xlfn.RANK.EQ(cereals[[#This Row],[health score]],cereals[health score],1)</f>
        <v>14</v>
      </c>
      <c r="S15" s="66">
        <f>_xlfn.RANK.EQ(cereals[[#This Row],[rating]],cereals[rating],1)</f>
        <v>65</v>
      </c>
      <c r="U15">
        <v>0.27486326500000002</v>
      </c>
    </row>
    <row r="16" spans="1:22" x14ac:dyDescent="0.25">
      <c r="G16">
        <v>13</v>
      </c>
      <c r="H16" s="8">
        <v>22.736446000000001</v>
      </c>
      <c r="I16">
        <v>2</v>
      </c>
      <c r="J16" s="8">
        <v>22.736446000000001</v>
      </c>
      <c r="K16" s="62">
        <v>3</v>
      </c>
      <c r="L16" s="8">
        <v>22.736446000000001</v>
      </c>
      <c r="O16" s="57">
        <v>-0.58483186909543039</v>
      </c>
      <c r="P16" s="62">
        <v>55.333142000000002</v>
      </c>
      <c r="R16" s="66">
        <f>_xlfn.RANK.EQ(cereals[[#This Row],[health score]],cereals[health score],1)</f>
        <v>15</v>
      </c>
      <c r="S16" s="66">
        <f>_xlfn.RANK.EQ(cereals[[#This Row],[rating]],cereals[rating],1)</f>
        <v>66</v>
      </c>
      <c r="U16">
        <v>0.63668796000000005</v>
      </c>
    </row>
    <row r="17" spans="7:21" x14ac:dyDescent="0.25">
      <c r="G17">
        <v>3</v>
      </c>
      <c r="H17" s="8">
        <v>41.445019000000002</v>
      </c>
      <c r="I17">
        <v>1</v>
      </c>
      <c r="J17" s="8">
        <v>41.445019000000002</v>
      </c>
      <c r="K17" s="60">
        <v>6</v>
      </c>
      <c r="L17" s="8">
        <v>41.445019000000002</v>
      </c>
      <c r="O17" s="57">
        <v>-0.52510322416959498</v>
      </c>
      <c r="P17" s="62">
        <v>58.345140999999998</v>
      </c>
      <c r="R17" s="66">
        <f>_xlfn.RANK.EQ(cereals[[#This Row],[health score]],cereals[health score],1)</f>
        <v>16</v>
      </c>
      <c r="S17" s="66">
        <f>_xlfn.RANK.EQ(cereals[[#This Row],[rating]],cereals[rating],1)</f>
        <v>57</v>
      </c>
      <c r="U17">
        <v>0.99851265499999997</v>
      </c>
    </row>
    <row r="18" spans="7:21" x14ac:dyDescent="0.25">
      <c r="G18">
        <v>2</v>
      </c>
      <c r="H18" s="8">
        <v>45.863323999999999</v>
      </c>
      <c r="I18">
        <v>1</v>
      </c>
      <c r="J18" s="8">
        <v>45.863323999999999</v>
      </c>
      <c r="K18" s="61">
        <v>6</v>
      </c>
      <c r="L18" s="8">
        <v>45.863323999999999</v>
      </c>
      <c r="O18" s="57">
        <v>-0.50246471302630469</v>
      </c>
      <c r="P18" s="60">
        <v>50.764999000000003</v>
      </c>
      <c r="R18" s="66">
        <f>_xlfn.RANK.EQ(cereals[[#This Row],[health score]],cereals[health score],1)</f>
        <v>17</v>
      </c>
      <c r="S18" s="66">
        <f>_xlfn.RANK.EQ(cereals[[#This Row],[rating]],cereals[rating],1)</f>
        <v>61</v>
      </c>
    </row>
    <row r="19" spans="7:21" x14ac:dyDescent="0.25">
      <c r="G19">
        <v>12</v>
      </c>
      <c r="H19" s="8">
        <v>35.782791000000003</v>
      </c>
      <c r="I19">
        <v>2</v>
      </c>
      <c r="J19" s="8">
        <v>35.782791000000003</v>
      </c>
      <c r="K19" s="61">
        <v>3</v>
      </c>
      <c r="L19" s="8">
        <v>35.782791000000003</v>
      </c>
      <c r="O19" s="57">
        <v>-0.4231512871874033</v>
      </c>
      <c r="P19" s="61">
        <v>53.131323999999999</v>
      </c>
      <c r="R19" s="66">
        <f>_xlfn.RANK.EQ(cereals[[#This Row],[health score]],cereals[health score],1)</f>
        <v>18</v>
      </c>
      <c r="S19" s="66">
        <f>_xlfn.RANK.EQ(cereals[[#This Row],[rating]],cereals[rating],1)</f>
        <v>50</v>
      </c>
    </row>
    <row r="20" spans="7:21" x14ac:dyDescent="0.25">
      <c r="G20">
        <v>13</v>
      </c>
      <c r="H20" s="8">
        <v>22.396512999999999</v>
      </c>
      <c r="I20">
        <v>2</v>
      </c>
      <c r="J20" s="8">
        <v>22.396512999999999</v>
      </c>
      <c r="K20" s="61">
        <v>3</v>
      </c>
      <c r="L20" s="8">
        <v>22.396512999999999</v>
      </c>
      <c r="O20" s="57">
        <v>-0.41010318916429028</v>
      </c>
      <c r="P20" s="61">
        <v>45.811715999999997</v>
      </c>
      <c r="R20" s="66">
        <f>_xlfn.RANK.EQ(cereals[[#This Row],[health score]],cereals[health score],1)</f>
        <v>19</v>
      </c>
      <c r="S20" s="66">
        <f>_xlfn.RANK.EQ(cereals[[#This Row],[rating]],cereals[rating],1)</f>
        <v>59</v>
      </c>
    </row>
    <row r="21" spans="7:21" x14ac:dyDescent="0.25">
      <c r="G21">
        <v>7</v>
      </c>
      <c r="H21" s="8">
        <v>40.448771999999998</v>
      </c>
      <c r="I21">
        <v>3</v>
      </c>
      <c r="J21" s="8">
        <v>40.448771999999998</v>
      </c>
      <c r="K21" s="61">
        <v>3</v>
      </c>
      <c r="L21" s="8">
        <v>40.448771999999998</v>
      </c>
      <c r="O21" s="57">
        <v>-0.40715603181312149</v>
      </c>
      <c r="P21" s="61">
        <v>46.658844000000002</v>
      </c>
      <c r="R21" s="66">
        <f>_xlfn.RANK.EQ(cereals[[#This Row],[health score]],cereals[health score],1)</f>
        <v>19</v>
      </c>
      <c r="S21" s="66">
        <f>_xlfn.RANK.EQ(cereals[[#This Row],[rating]],cereals[rating],1)</f>
        <v>52</v>
      </c>
    </row>
    <row r="22" spans="7:21" x14ac:dyDescent="0.25">
      <c r="G22">
        <v>0</v>
      </c>
      <c r="H22" s="8">
        <v>64.533816000000002</v>
      </c>
      <c r="I22">
        <v>2</v>
      </c>
      <c r="J22" s="8">
        <v>64.533816000000002</v>
      </c>
      <c r="K22" s="60">
        <v>3</v>
      </c>
      <c r="L22" s="8">
        <v>64.533816000000002</v>
      </c>
      <c r="O22" s="57">
        <v>-0.40715603181312149</v>
      </c>
      <c r="P22" s="61">
        <v>51.592193000000002</v>
      </c>
      <c r="R22" s="66">
        <f>_xlfn.RANK.EQ(cereals[[#This Row],[health score]],cereals[health score],1)</f>
        <v>21</v>
      </c>
      <c r="S22" s="66">
        <f>_xlfn.RANK.EQ(cereals[[#This Row],[rating]],cereals[rating],1)</f>
        <v>62</v>
      </c>
    </row>
    <row r="23" spans="7:21" x14ac:dyDescent="0.25">
      <c r="G23">
        <v>3</v>
      </c>
      <c r="H23" s="8">
        <v>46.895643999999997</v>
      </c>
      <c r="I23">
        <v>3</v>
      </c>
      <c r="J23" s="8">
        <v>46.895643999999997</v>
      </c>
      <c r="K23" s="60">
        <v>3</v>
      </c>
      <c r="L23" s="8">
        <v>46.895643999999997</v>
      </c>
      <c r="O23" s="57">
        <v>-0.38976614885169841</v>
      </c>
      <c r="P23" s="60">
        <v>53.313813000000003</v>
      </c>
      <c r="R23" s="66">
        <f>_xlfn.RANK.EQ(cereals[[#This Row],[health score]],cereals[health score],1)</f>
        <v>22</v>
      </c>
      <c r="S23" s="66">
        <f>_xlfn.RANK.EQ(cereals[[#This Row],[rating]],cereals[rating],1)</f>
        <v>63</v>
      </c>
    </row>
    <row r="24" spans="7:21" x14ac:dyDescent="0.25">
      <c r="G24">
        <v>10</v>
      </c>
      <c r="H24" s="8">
        <v>36.176195999999997</v>
      </c>
      <c r="I24">
        <v>3</v>
      </c>
      <c r="J24" s="8">
        <v>36.176195999999997</v>
      </c>
      <c r="K24" s="61">
        <v>3</v>
      </c>
      <c r="L24" s="8">
        <v>36.176195999999997</v>
      </c>
      <c r="O24" s="57">
        <v>-0.37587601422072486</v>
      </c>
      <c r="P24" s="60">
        <v>53.371006999999999</v>
      </c>
      <c r="R24" s="66">
        <f>_xlfn.RANK.EQ(cereals[[#This Row],[health score]],cereals[health score],1)</f>
        <v>23</v>
      </c>
      <c r="S24" s="66">
        <f>_xlfn.RANK.EQ(cereals[[#This Row],[rating]],cereals[rating],1)</f>
        <v>60</v>
      </c>
    </row>
    <row r="25" spans="7:21" x14ac:dyDescent="0.25">
      <c r="G25">
        <v>5</v>
      </c>
      <c r="H25" s="8">
        <v>44.330855999999997</v>
      </c>
      <c r="I25">
        <v>3</v>
      </c>
      <c r="J25" s="8">
        <v>44.330855999999997</v>
      </c>
      <c r="K25" s="62">
        <v>4</v>
      </c>
      <c r="L25" s="8">
        <v>44.330855999999997</v>
      </c>
      <c r="O25" s="57">
        <v>-0.37007524279977505</v>
      </c>
      <c r="P25" s="61">
        <v>52.076897000000002</v>
      </c>
      <c r="R25" s="66">
        <f>_xlfn.RANK.EQ(cereals[[#This Row],[health score]],cereals[health score],1)</f>
        <v>24</v>
      </c>
      <c r="S25" s="66">
        <f>_xlfn.RANK.EQ(cereals[[#This Row],[rating]],cereals[rating],1)</f>
        <v>55</v>
      </c>
    </row>
    <row r="26" spans="7:21" x14ac:dyDescent="0.25">
      <c r="G26">
        <v>13</v>
      </c>
      <c r="H26" s="8">
        <v>32.207582000000002</v>
      </c>
      <c r="I26">
        <v>2</v>
      </c>
      <c r="J26" s="8">
        <v>32.207582000000002</v>
      </c>
      <c r="K26" s="62">
        <v>3</v>
      </c>
      <c r="L26" s="8">
        <v>32.207582000000002</v>
      </c>
      <c r="O26" s="57">
        <v>-0.34120892885786169</v>
      </c>
      <c r="P26" s="62">
        <v>49.511873999999999</v>
      </c>
      <c r="R26" s="66">
        <f>_xlfn.RANK.EQ(cereals[[#This Row],[health score]],cereals[health score],1)</f>
        <v>25</v>
      </c>
      <c r="S26" s="66">
        <f>_xlfn.RANK.EQ(cereals[[#This Row],[rating]],cereals[rating],1)</f>
        <v>56</v>
      </c>
    </row>
    <row r="27" spans="7:21" x14ac:dyDescent="0.25">
      <c r="G27">
        <v>11</v>
      </c>
      <c r="H27" s="8">
        <v>31.435973000000001</v>
      </c>
      <c r="I27">
        <v>1</v>
      </c>
      <c r="J27" s="8">
        <v>31.435973000000001</v>
      </c>
      <c r="K27" s="60">
        <v>4</v>
      </c>
      <c r="L27" s="8">
        <v>31.435973000000001</v>
      </c>
      <c r="O27" s="57">
        <v>-0.33511524291943412</v>
      </c>
      <c r="P27" s="62">
        <v>49.787444999999998</v>
      </c>
      <c r="R27" s="66">
        <f>_xlfn.RANK.EQ(cereals[[#This Row],[health score]],cereals[health score],1)</f>
        <v>26</v>
      </c>
      <c r="S27" s="66">
        <f>_xlfn.RANK.EQ(cereals[[#This Row],[rating]],cereals[rating],1)</f>
        <v>49</v>
      </c>
    </row>
    <row r="28" spans="7:21" x14ac:dyDescent="0.25">
      <c r="G28">
        <v>7</v>
      </c>
      <c r="H28" s="8">
        <v>58.345140999999998</v>
      </c>
      <c r="I28">
        <v>2</v>
      </c>
      <c r="J28" s="8">
        <v>58.345140999999998</v>
      </c>
      <c r="K28" s="61">
        <v>2</v>
      </c>
      <c r="L28" s="8">
        <v>58.345140999999998</v>
      </c>
      <c r="O28" s="57">
        <v>-0.30518853441101801</v>
      </c>
      <c r="P28" s="60">
        <v>45.328074000000001</v>
      </c>
      <c r="R28" s="66">
        <f>_xlfn.RANK.EQ(cereals[[#This Row],[health score]],cereals[health score],1)</f>
        <v>27</v>
      </c>
      <c r="S28" s="66">
        <f>_xlfn.RANK.EQ(cereals[[#This Row],[rating]],cereals[rating],1)</f>
        <v>54</v>
      </c>
    </row>
    <row r="29" spans="7:21" x14ac:dyDescent="0.25">
      <c r="G29">
        <v>10</v>
      </c>
      <c r="H29" s="8">
        <v>40.917046999999997</v>
      </c>
      <c r="I29">
        <v>3</v>
      </c>
      <c r="J29" s="8">
        <v>40.917046999999997</v>
      </c>
      <c r="K29" s="60">
        <v>3</v>
      </c>
      <c r="L29" s="8">
        <v>40.917046999999997</v>
      </c>
      <c r="O29" s="57">
        <v>-0.1890252167886243</v>
      </c>
      <c r="P29" s="61">
        <v>49.120252999999998</v>
      </c>
      <c r="R29" s="66">
        <f>_xlfn.RANK.EQ(cereals[[#This Row],[health score]],cereals[health score],1)</f>
        <v>28</v>
      </c>
      <c r="S29" s="66">
        <f>_xlfn.RANK.EQ(cereals[[#This Row],[rating]],cereals[rating],1)</f>
        <v>21</v>
      </c>
    </row>
    <row r="30" spans="7:21" x14ac:dyDescent="0.25">
      <c r="G30">
        <v>12</v>
      </c>
      <c r="H30" s="8">
        <v>41.015492000000002</v>
      </c>
      <c r="I30">
        <v>3</v>
      </c>
      <c r="J30" s="8">
        <v>41.015492000000002</v>
      </c>
      <c r="K30" s="61">
        <v>3</v>
      </c>
      <c r="L30" s="8">
        <v>41.015492000000002</v>
      </c>
      <c r="O30" s="57">
        <v>-0.14962739652466772</v>
      </c>
      <c r="P30" s="60">
        <v>33.983679000000002</v>
      </c>
      <c r="R30" s="66">
        <f>_xlfn.RANK.EQ(cereals[[#This Row],[health score]],cereals[health score],1)</f>
        <v>29</v>
      </c>
      <c r="S30" s="66">
        <f>_xlfn.RANK.EQ(cereals[[#This Row],[rating]],cereals[rating],1)</f>
        <v>40</v>
      </c>
    </row>
    <row r="31" spans="7:21" x14ac:dyDescent="0.25">
      <c r="G31">
        <v>12</v>
      </c>
      <c r="H31" s="8">
        <v>28.025765</v>
      </c>
      <c r="I31">
        <v>2</v>
      </c>
      <c r="J31" s="8">
        <v>28.025765</v>
      </c>
      <c r="K31" s="62">
        <v>2</v>
      </c>
      <c r="L31" s="8">
        <v>28.025765</v>
      </c>
      <c r="O31" s="57">
        <v>-0.12782470633852477</v>
      </c>
      <c r="P31" s="61">
        <v>40.448771999999998</v>
      </c>
      <c r="R31" s="66">
        <f>_xlfn.RANK.EQ(cereals[[#This Row],[health score]],cereals[health score],1)</f>
        <v>30</v>
      </c>
      <c r="S31" s="66">
        <f>_xlfn.RANK.EQ(cereals[[#This Row],[rating]],cereals[rating],1)</f>
        <v>51</v>
      </c>
    </row>
    <row r="32" spans="7:21" x14ac:dyDescent="0.25">
      <c r="G32">
        <v>15</v>
      </c>
      <c r="H32" s="8">
        <v>35.252443999999997</v>
      </c>
      <c r="I32">
        <v>1</v>
      </c>
      <c r="J32" s="8">
        <v>35.252443999999997</v>
      </c>
      <c r="K32" s="61">
        <v>2</v>
      </c>
      <c r="L32" s="8">
        <v>35.252443999999997</v>
      </c>
      <c r="O32" s="57">
        <v>-0.1052088667462556</v>
      </c>
      <c r="P32" s="62">
        <v>45.863323999999999</v>
      </c>
      <c r="R32" s="66">
        <f>_xlfn.RANK.EQ(cereals[[#This Row],[health score]],cereals[health score],1)</f>
        <v>31</v>
      </c>
      <c r="S32" s="66">
        <f>_xlfn.RANK.EQ(cereals[[#This Row],[rating]],cereals[rating],1)</f>
        <v>33</v>
      </c>
    </row>
    <row r="33" spans="7:19" x14ac:dyDescent="0.25">
      <c r="G33">
        <v>9</v>
      </c>
      <c r="H33" s="8">
        <v>23.804043</v>
      </c>
      <c r="I33">
        <v>2</v>
      </c>
      <c r="J33" s="8">
        <v>23.804043</v>
      </c>
      <c r="K33" s="61">
        <v>2</v>
      </c>
      <c r="L33" s="8">
        <v>23.804043</v>
      </c>
      <c r="O33" s="57">
        <v>-8.5196606715318285E-2</v>
      </c>
      <c r="P33" s="61">
        <v>38.839745999999998</v>
      </c>
      <c r="R33" s="66">
        <f>_xlfn.RANK.EQ(cereals[[#This Row],[health score]],cereals[health score],1)</f>
        <v>32</v>
      </c>
      <c r="S33" s="66">
        <f>_xlfn.RANK.EQ(cereals[[#This Row],[rating]],cereals[rating],1)</f>
        <v>53</v>
      </c>
    </row>
    <row r="34" spans="7:19" x14ac:dyDescent="0.25">
      <c r="G34">
        <v>5</v>
      </c>
      <c r="H34" s="8">
        <v>52.076897000000002</v>
      </c>
      <c r="I34">
        <v>3</v>
      </c>
      <c r="J34" s="8">
        <v>52.076897000000002</v>
      </c>
      <c r="K34" s="61">
        <v>3</v>
      </c>
      <c r="L34" s="8">
        <v>52.076897000000002</v>
      </c>
      <c r="O34" s="57">
        <v>-7.9402050945081654E-2</v>
      </c>
      <c r="P34" s="61">
        <v>46.895643999999997</v>
      </c>
      <c r="R34" s="66">
        <f>_xlfn.RANK.EQ(cereals[[#This Row],[health score]],cereals[health score],1)</f>
        <v>33</v>
      </c>
      <c r="S34" s="66">
        <f>_xlfn.RANK.EQ(cereals[[#This Row],[rating]],cereals[rating],1)</f>
        <v>37</v>
      </c>
    </row>
    <row r="35" spans="7:19" x14ac:dyDescent="0.25">
      <c r="G35">
        <v>3</v>
      </c>
      <c r="H35" s="8">
        <v>53.371006999999999</v>
      </c>
      <c r="I35">
        <v>3</v>
      </c>
      <c r="J35" s="8">
        <v>53.371006999999999</v>
      </c>
      <c r="K35" s="61">
        <v>2</v>
      </c>
      <c r="L35" s="8">
        <v>53.371006999999999</v>
      </c>
      <c r="O35" s="57">
        <v>-7.7215374185915772E-2</v>
      </c>
      <c r="P35" s="61">
        <v>39.703400000000002</v>
      </c>
      <c r="R35" s="66">
        <f>_xlfn.RANK.EQ(cereals[[#This Row],[health score]],cereals[health score],1)</f>
        <v>34</v>
      </c>
      <c r="S35" s="66">
        <f>_xlfn.RANK.EQ(cereals[[#This Row],[rating]],cereals[rating],1)</f>
        <v>48</v>
      </c>
    </row>
    <row r="36" spans="7:19" x14ac:dyDescent="0.25">
      <c r="G36">
        <v>4</v>
      </c>
      <c r="H36" s="8">
        <v>45.811715999999997</v>
      </c>
      <c r="I36">
        <v>3</v>
      </c>
      <c r="J36" s="8">
        <v>45.811715999999997</v>
      </c>
      <c r="K36" s="60">
        <v>3</v>
      </c>
      <c r="L36" s="8">
        <v>45.811715999999997</v>
      </c>
      <c r="O36" s="57">
        <v>-7.3601279524131855E-2</v>
      </c>
      <c r="P36" s="61">
        <v>44.330855999999997</v>
      </c>
      <c r="R36" s="66">
        <f>_xlfn.RANK.EQ(cereals[[#This Row],[health score]],cereals[health score],1)</f>
        <v>35</v>
      </c>
      <c r="S36" s="66">
        <f>_xlfn.RANK.EQ(cereals[[#This Row],[rating]],cereals[rating],1)</f>
        <v>39</v>
      </c>
    </row>
    <row r="37" spans="7:19" x14ac:dyDescent="0.25">
      <c r="G37">
        <v>11</v>
      </c>
      <c r="H37" s="8">
        <v>21.871292</v>
      </c>
      <c r="I37">
        <v>2</v>
      </c>
      <c r="J37" s="8">
        <v>21.871292</v>
      </c>
      <c r="K37" s="61">
        <v>3</v>
      </c>
      <c r="L37" s="8">
        <v>21.871292</v>
      </c>
      <c r="O37" s="57">
        <v>-4.3359432687414878E-2</v>
      </c>
      <c r="P37" s="60">
        <v>40.400207999999999</v>
      </c>
      <c r="R37" s="66">
        <f>_xlfn.RANK.EQ(cereals[[#This Row],[health score]],cereals[health score],1)</f>
        <v>36</v>
      </c>
      <c r="S37" s="66">
        <f>_xlfn.RANK.EQ(cereals[[#This Row],[rating]],cereals[rating],1)</f>
        <v>46</v>
      </c>
    </row>
    <row r="38" spans="7:19" x14ac:dyDescent="0.25">
      <c r="G38">
        <v>10</v>
      </c>
      <c r="H38" s="8">
        <v>31.072216999999998</v>
      </c>
      <c r="I38">
        <v>1</v>
      </c>
      <c r="J38" s="8">
        <v>31.072216999999998</v>
      </c>
      <c r="K38" s="61">
        <v>1</v>
      </c>
      <c r="L38" s="8">
        <v>31.072216999999998</v>
      </c>
      <c r="O38" s="57">
        <v>-3.452760258726207E-2</v>
      </c>
      <c r="P38" s="61">
        <v>41.503540000000001</v>
      </c>
      <c r="R38" s="66">
        <f>_xlfn.RANK.EQ(cereals[[#This Row],[health score]],cereals[health score],1)</f>
        <v>37</v>
      </c>
      <c r="S38" s="66">
        <f>_xlfn.RANK.EQ(cereals[[#This Row],[rating]],cereals[rating],1)</f>
        <v>47</v>
      </c>
    </row>
    <row r="39" spans="7:19" x14ac:dyDescent="0.25">
      <c r="G39">
        <v>11</v>
      </c>
      <c r="H39" s="8">
        <v>28.742414</v>
      </c>
      <c r="I39">
        <v>1</v>
      </c>
      <c r="J39" s="8">
        <v>28.742414</v>
      </c>
      <c r="K39" s="62">
        <v>2</v>
      </c>
      <c r="L39" s="8">
        <v>28.742414</v>
      </c>
      <c r="O39" s="57">
        <v>1.221730321095868E-2</v>
      </c>
      <c r="P39" s="61">
        <v>41.998933000000001</v>
      </c>
      <c r="R39" s="66">
        <f>_xlfn.RANK.EQ(cereals[[#This Row],[health score]],cereals[health score],1)</f>
        <v>38</v>
      </c>
      <c r="S39" s="66">
        <f>_xlfn.RANK.EQ(cereals[[#This Row],[rating]],cereals[rating],1)</f>
        <v>34</v>
      </c>
    </row>
    <row r="40" spans="7:19" x14ac:dyDescent="0.25">
      <c r="G40">
        <v>6</v>
      </c>
      <c r="H40" s="8">
        <v>36.523682999999998</v>
      </c>
      <c r="I40">
        <v>3</v>
      </c>
      <c r="J40" s="8">
        <v>36.523682999999998</v>
      </c>
      <c r="K40" s="60">
        <v>2</v>
      </c>
      <c r="L40" s="8">
        <v>36.523682999999998</v>
      </c>
      <c r="O40" s="57">
        <v>3.4871374774160704E-2</v>
      </c>
      <c r="P40" s="62">
        <v>39.106174000000003</v>
      </c>
      <c r="R40" s="66">
        <f>_xlfn.RANK.EQ(cereals[[#This Row],[health score]],cereals[health score],1)</f>
        <v>39</v>
      </c>
      <c r="S40" s="66">
        <f>_xlfn.RANK.EQ(cereals[[#This Row],[rating]],cereals[rating],1)</f>
        <v>38</v>
      </c>
    </row>
    <row r="41" spans="7:19" x14ac:dyDescent="0.25">
      <c r="G41">
        <v>9</v>
      </c>
      <c r="H41" s="8">
        <v>36.471511999999997</v>
      </c>
      <c r="I41">
        <v>3</v>
      </c>
      <c r="J41" s="8">
        <v>36.471511999999997</v>
      </c>
      <c r="K41" s="61">
        <v>2</v>
      </c>
      <c r="L41" s="8">
        <v>36.471511999999997</v>
      </c>
      <c r="O41" s="57">
        <v>4.6788055944361209E-2</v>
      </c>
      <c r="P41" s="60">
        <v>40.105964999999998</v>
      </c>
      <c r="R41" s="66">
        <f>_xlfn.RANK.EQ(cereals[[#This Row],[health score]],cereals[health score],1)</f>
        <v>40</v>
      </c>
      <c r="S41" s="66">
        <f>_xlfn.RANK.EQ(cereals[[#This Row],[rating]],cereals[rating],1)</f>
        <v>35</v>
      </c>
    </row>
    <row r="42" spans="7:19" x14ac:dyDescent="0.25">
      <c r="G42">
        <v>3</v>
      </c>
      <c r="H42" s="8">
        <v>39.241114000000003</v>
      </c>
      <c r="I42">
        <v>2</v>
      </c>
      <c r="J42" s="8">
        <v>39.241114000000003</v>
      </c>
      <c r="K42" s="61">
        <v>2</v>
      </c>
      <c r="L42" s="8">
        <v>39.241114000000003</v>
      </c>
      <c r="O42" s="57">
        <v>5.8884971072056494E-2</v>
      </c>
      <c r="P42" s="61">
        <v>39.241114000000003</v>
      </c>
      <c r="R42" s="66">
        <f>_xlfn.RANK.EQ(cereals[[#This Row],[health score]],cereals[health score],1)</f>
        <v>41</v>
      </c>
      <c r="S42" s="66">
        <f>_xlfn.RANK.EQ(cereals[[#This Row],[rating]],cereals[rating],1)</f>
        <v>29</v>
      </c>
    </row>
    <row r="43" spans="7:19" x14ac:dyDescent="0.25">
      <c r="G43">
        <v>6</v>
      </c>
      <c r="H43" s="8">
        <v>45.328074000000001</v>
      </c>
      <c r="I43">
        <v>2</v>
      </c>
      <c r="J43" s="8">
        <v>45.328074000000001</v>
      </c>
      <c r="K43" s="61">
        <v>2</v>
      </c>
      <c r="L43" s="8">
        <v>45.328074000000001</v>
      </c>
      <c r="O43" s="57">
        <v>7.2273517766521217E-2</v>
      </c>
      <c r="P43" s="61">
        <v>36.523682999999998</v>
      </c>
      <c r="R43" s="66">
        <f>_xlfn.RANK.EQ(cereals[[#This Row],[health score]],cereals[health score],1)</f>
        <v>42</v>
      </c>
      <c r="S43" s="66">
        <f>_xlfn.RANK.EQ(cereals[[#This Row],[rating]],cereals[rating],1)</f>
        <v>45</v>
      </c>
    </row>
    <row r="44" spans="7:19" x14ac:dyDescent="0.25">
      <c r="G44">
        <v>12</v>
      </c>
      <c r="H44" s="8">
        <v>26.734514999999998</v>
      </c>
      <c r="I44">
        <v>2</v>
      </c>
      <c r="J44" s="8">
        <v>26.734514999999998</v>
      </c>
      <c r="K44" s="62">
        <v>2</v>
      </c>
      <c r="L44" s="8">
        <v>26.734514999999998</v>
      </c>
      <c r="O44" s="57">
        <v>0.10691216366784807</v>
      </c>
      <c r="P44" s="61">
        <v>41.445019000000002</v>
      </c>
      <c r="R44" s="66">
        <f>_xlfn.RANK.EQ(cereals[[#This Row],[health score]],cereals[health score],1)</f>
        <v>43</v>
      </c>
      <c r="S44" s="66">
        <f>_xlfn.RANK.EQ(cereals[[#This Row],[rating]],cereals[rating],1)</f>
        <v>41</v>
      </c>
    </row>
    <row r="45" spans="7:19" x14ac:dyDescent="0.25">
      <c r="G45">
        <v>3</v>
      </c>
      <c r="H45" s="8">
        <v>54.850917000000003</v>
      </c>
      <c r="I45">
        <v>2</v>
      </c>
      <c r="J45" s="8">
        <v>54.850917000000003</v>
      </c>
      <c r="K45" s="62">
        <v>2</v>
      </c>
      <c r="L45" s="8">
        <v>54.850917000000003</v>
      </c>
      <c r="O45" s="57">
        <v>0.13092575996574385</v>
      </c>
      <c r="P45" s="62">
        <v>40.560158999999999</v>
      </c>
      <c r="R45" s="66">
        <f>_xlfn.RANK.EQ(cereals[[#This Row],[health score]],cereals[health score],1)</f>
        <v>44</v>
      </c>
      <c r="S45" s="66">
        <f>_xlfn.RANK.EQ(cereals[[#This Row],[rating]],cereals[rating],1)</f>
        <v>26</v>
      </c>
    </row>
    <row r="46" spans="7:19" x14ac:dyDescent="0.25">
      <c r="G46">
        <v>11</v>
      </c>
      <c r="H46" s="8">
        <v>37.136862999999998</v>
      </c>
      <c r="I46">
        <v>3</v>
      </c>
      <c r="J46" s="8">
        <v>37.136862999999998</v>
      </c>
      <c r="K46" s="61">
        <v>3</v>
      </c>
      <c r="L46" s="8">
        <v>37.136862999999998</v>
      </c>
      <c r="O46" s="57">
        <v>0.21700401916263723</v>
      </c>
      <c r="P46" s="62">
        <v>36.176195999999997</v>
      </c>
      <c r="R46" s="66">
        <f>_xlfn.RANK.EQ(cereals[[#This Row],[health score]],cereals[health score],1)</f>
        <v>45</v>
      </c>
      <c r="S46" s="66">
        <f>_xlfn.RANK.EQ(cereals[[#This Row],[rating]],cereals[rating],1)</f>
        <v>43</v>
      </c>
    </row>
    <row r="47" spans="7:19" x14ac:dyDescent="0.25">
      <c r="G47">
        <v>11</v>
      </c>
      <c r="H47" s="8">
        <v>34.139764999999997</v>
      </c>
      <c r="I47">
        <v>3</v>
      </c>
      <c r="J47" s="8">
        <v>34.139764999999997</v>
      </c>
      <c r="K47" s="62">
        <v>2</v>
      </c>
      <c r="L47" s="8">
        <v>34.139764999999997</v>
      </c>
      <c r="O47" s="57">
        <v>0.25303420611887761</v>
      </c>
      <c r="P47" s="61">
        <v>40.917046999999997</v>
      </c>
      <c r="R47" s="66">
        <f>_xlfn.RANK.EQ(cereals[[#This Row],[health score]],cereals[health score],1)</f>
        <v>46</v>
      </c>
      <c r="S47" s="66">
        <f>_xlfn.RANK.EQ(cereals[[#This Row],[rating]],cereals[rating],1)</f>
        <v>27</v>
      </c>
    </row>
    <row r="48" spans="7:19" x14ac:dyDescent="0.25">
      <c r="G48">
        <v>13</v>
      </c>
      <c r="H48" s="8">
        <v>30.313351000000001</v>
      </c>
      <c r="I48">
        <v>3</v>
      </c>
      <c r="J48" s="8">
        <v>30.313351000000001</v>
      </c>
      <c r="K48" s="61">
        <v>2</v>
      </c>
      <c r="L48" s="8">
        <v>30.313351000000001</v>
      </c>
      <c r="O48" s="57">
        <v>0.32547667346092979</v>
      </c>
      <c r="P48" s="61">
        <v>34.384842999999996</v>
      </c>
      <c r="R48" s="66">
        <f>_xlfn.RANK.EQ(cereals[[#This Row],[health score]],cereals[health score],1)</f>
        <v>46</v>
      </c>
      <c r="S48" s="66">
        <f>_xlfn.RANK.EQ(cereals[[#This Row],[rating]],cereals[rating],1)</f>
        <v>23</v>
      </c>
    </row>
    <row r="49" spans="7:19" x14ac:dyDescent="0.25">
      <c r="G49">
        <v>6</v>
      </c>
      <c r="H49" s="8">
        <v>40.105964999999998</v>
      </c>
      <c r="I49">
        <v>1</v>
      </c>
      <c r="J49" s="8">
        <v>40.105964999999998</v>
      </c>
      <c r="K49" s="60">
        <v>3</v>
      </c>
      <c r="L49" s="8">
        <v>40.105964999999998</v>
      </c>
      <c r="O49" s="57">
        <v>0.32547667346092979</v>
      </c>
      <c r="P49" s="62">
        <v>36.187559</v>
      </c>
      <c r="R49" s="66">
        <f>_xlfn.RANK.EQ(cereals[[#This Row],[health score]],cereals[health score],1)</f>
        <v>48</v>
      </c>
      <c r="S49" s="66">
        <f>_xlfn.RANK.EQ(cereals[[#This Row],[rating]],cereals[rating],1)</f>
        <v>42</v>
      </c>
    </row>
    <row r="50" spans="7:19" x14ac:dyDescent="0.25">
      <c r="G50">
        <v>9</v>
      </c>
      <c r="H50" s="8">
        <v>29.924285000000001</v>
      </c>
      <c r="I50">
        <v>2</v>
      </c>
      <c r="J50" s="8">
        <v>29.924285000000001</v>
      </c>
      <c r="K50" s="60">
        <v>3</v>
      </c>
      <c r="L50" s="8">
        <v>29.924285000000001</v>
      </c>
      <c r="O50" s="57">
        <v>0.41647912032844858</v>
      </c>
      <c r="P50" s="60">
        <v>40.692320000000002</v>
      </c>
      <c r="R50" s="66">
        <f>_xlfn.RANK.EQ(cereals[[#This Row],[health score]],cereals[health score],1)</f>
        <v>49</v>
      </c>
      <c r="S50" s="66">
        <f>_xlfn.RANK.EQ(cereals[[#This Row],[rating]],cereals[rating],1)</f>
        <v>30</v>
      </c>
    </row>
    <row r="51" spans="7:19" x14ac:dyDescent="0.25">
      <c r="G51">
        <v>7</v>
      </c>
      <c r="H51" s="8">
        <v>40.692320000000002</v>
      </c>
      <c r="I51">
        <v>3</v>
      </c>
      <c r="J51" s="8">
        <v>40.692320000000002</v>
      </c>
      <c r="K51" s="60">
        <v>2</v>
      </c>
      <c r="L51" s="8">
        <v>40.692320000000002</v>
      </c>
      <c r="O51" s="57">
        <v>0.42195853777038433</v>
      </c>
      <c r="P51" s="60">
        <v>37.038561999999999</v>
      </c>
      <c r="R51" s="66">
        <f>_xlfn.RANK.EQ(cereals[[#This Row],[health score]],cereals[health score],1)</f>
        <v>50</v>
      </c>
      <c r="S51" s="66">
        <f>_xlfn.RANK.EQ(cereals[[#This Row],[rating]],cereals[rating],1)</f>
        <v>12</v>
      </c>
    </row>
    <row r="52" spans="7:19" x14ac:dyDescent="0.25">
      <c r="G52">
        <v>2</v>
      </c>
      <c r="H52" s="8">
        <v>59.642837</v>
      </c>
      <c r="I52">
        <v>3</v>
      </c>
      <c r="J52" s="8">
        <v>59.642837</v>
      </c>
      <c r="K52" s="61">
        <v>4</v>
      </c>
      <c r="L52" s="8">
        <v>59.642837</v>
      </c>
      <c r="O52" s="57">
        <v>0.43749552925308188</v>
      </c>
      <c r="P52" s="60">
        <v>29.509540999999999</v>
      </c>
      <c r="R52" s="66">
        <f>_xlfn.RANK.EQ(cereals[[#This Row],[health score]],cereals[health score],1)</f>
        <v>51</v>
      </c>
      <c r="S52" s="66">
        <f>_xlfn.RANK.EQ(cereals[[#This Row],[rating]],cereals[rating],1)</f>
        <v>31</v>
      </c>
    </row>
    <row r="53" spans="7:19" x14ac:dyDescent="0.25">
      <c r="G53">
        <v>10</v>
      </c>
      <c r="H53" s="8">
        <v>30.450842999999999</v>
      </c>
      <c r="I53">
        <v>3</v>
      </c>
      <c r="J53" s="8">
        <v>30.450842999999999</v>
      </c>
      <c r="K53" s="61">
        <v>3</v>
      </c>
      <c r="L53" s="8">
        <v>30.450842999999999</v>
      </c>
      <c r="O53" s="57">
        <v>0.49001399855722316</v>
      </c>
      <c r="P53" s="61">
        <v>37.136862999999998</v>
      </c>
      <c r="R53" s="66">
        <f>_xlfn.RANK.EQ(cereals[[#This Row],[health score]],cereals[health score],1)</f>
        <v>52</v>
      </c>
      <c r="S53" s="66">
        <f>_xlfn.RANK.EQ(cereals[[#This Row],[rating]],cereals[rating],1)</f>
        <v>16</v>
      </c>
    </row>
    <row r="54" spans="7:19" x14ac:dyDescent="0.25">
      <c r="G54">
        <v>14</v>
      </c>
      <c r="H54" s="8">
        <v>37.840594000000003</v>
      </c>
      <c r="I54">
        <v>3</v>
      </c>
      <c r="J54" s="8">
        <v>37.840594000000003</v>
      </c>
      <c r="K54" s="61">
        <v>1</v>
      </c>
      <c r="L54" s="8">
        <v>37.840594000000003</v>
      </c>
      <c r="O54" s="57">
        <v>0.51364999520329813</v>
      </c>
      <c r="P54" s="61">
        <v>31.072216999999998</v>
      </c>
      <c r="R54" s="66">
        <f>_xlfn.RANK.EQ(cereals[[#This Row],[health score]],cereals[health score],1)</f>
        <v>53</v>
      </c>
      <c r="S54" s="66">
        <f>_xlfn.RANK.EQ(cereals[[#This Row],[rating]],cereals[rating],1)</f>
        <v>25</v>
      </c>
    </row>
    <row r="55" spans="7:19" x14ac:dyDescent="0.25">
      <c r="G55">
        <v>3</v>
      </c>
      <c r="H55" s="8">
        <v>41.503540000000001</v>
      </c>
      <c r="I55">
        <v>3</v>
      </c>
      <c r="J55" s="8">
        <v>41.503540000000001</v>
      </c>
      <c r="K55" s="60">
        <v>3</v>
      </c>
      <c r="L55" s="8">
        <v>41.503540000000001</v>
      </c>
      <c r="O55" s="57">
        <v>0.51559255592057274</v>
      </c>
      <c r="P55" s="61">
        <v>35.782791000000003</v>
      </c>
      <c r="R55" s="66">
        <f>_xlfn.RANK.EQ(cereals[[#This Row],[health score]],cereals[health score],1)</f>
        <v>54</v>
      </c>
      <c r="S55" s="66">
        <f>_xlfn.RANK.EQ(cereals[[#This Row],[rating]],cereals[rating],1)</f>
        <v>28</v>
      </c>
    </row>
    <row r="56" spans="7:19" x14ac:dyDescent="0.25">
      <c r="G56">
        <v>0</v>
      </c>
      <c r="H56" s="8">
        <v>60.756112000000002</v>
      </c>
      <c r="I56">
        <v>3</v>
      </c>
      <c r="J56" s="8">
        <v>60.756112000000002</v>
      </c>
      <c r="K56" s="61">
        <v>2</v>
      </c>
      <c r="L56" s="8">
        <v>60.756112000000002</v>
      </c>
      <c r="O56" s="57">
        <v>0.51980614246524581</v>
      </c>
      <c r="P56" s="60">
        <v>36.471511999999997</v>
      </c>
      <c r="R56" s="66">
        <f>_xlfn.RANK.EQ(cereals[[#This Row],[health score]],cereals[health score],1)</f>
        <v>55</v>
      </c>
      <c r="S56" s="66">
        <f>_xlfn.RANK.EQ(cereals[[#This Row],[rating]],cereals[rating],1)</f>
        <v>24</v>
      </c>
    </row>
    <row r="57" spans="7:19" x14ac:dyDescent="0.25">
      <c r="G57">
        <v>0</v>
      </c>
      <c r="H57" s="8">
        <v>63.005645000000001</v>
      </c>
      <c r="I57">
        <v>3</v>
      </c>
      <c r="J57" s="8">
        <v>63.005645000000001</v>
      </c>
      <c r="K57" s="60">
        <v>3</v>
      </c>
      <c r="L57" s="8">
        <v>63.005645000000001</v>
      </c>
      <c r="O57" s="57">
        <v>0.52624604498554017</v>
      </c>
      <c r="P57" s="61">
        <v>35.252443999999997</v>
      </c>
      <c r="R57" s="66">
        <f>_xlfn.RANK.EQ(cereals[[#This Row],[health score]],cereals[health score],1)</f>
        <v>56</v>
      </c>
      <c r="S57" s="66">
        <f>_xlfn.RANK.EQ(cereals[[#This Row],[rating]],cereals[rating],1)</f>
        <v>15</v>
      </c>
    </row>
    <row r="58" spans="7:19" x14ac:dyDescent="0.25">
      <c r="G58">
        <v>6</v>
      </c>
      <c r="H58" s="8">
        <v>49.511873999999999</v>
      </c>
      <c r="I58">
        <v>3</v>
      </c>
      <c r="J58" s="8">
        <v>49.511873999999999</v>
      </c>
      <c r="K58" s="61">
        <v>2</v>
      </c>
      <c r="L58" s="8">
        <v>49.511873999999999</v>
      </c>
      <c r="O58" s="57">
        <v>0.52818283779229991</v>
      </c>
      <c r="P58" s="60">
        <v>30.450842999999999</v>
      </c>
      <c r="R58" s="66">
        <f>_xlfn.RANK.EQ(cereals[[#This Row],[health score]],cereals[health score],1)</f>
        <v>57</v>
      </c>
      <c r="S58" s="66">
        <f>_xlfn.RANK.EQ(cereals[[#This Row],[rating]],cereals[rating],1)</f>
        <v>13</v>
      </c>
    </row>
    <row r="59" spans="7:19" x14ac:dyDescent="0.25">
      <c r="G59">
        <v>-1</v>
      </c>
      <c r="H59" s="8">
        <v>50.828392000000001</v>
      </c>
      <c r="I59">
        <v>1</v>
      </c>
      <c r="J59" s="8">
        <v>50.828392000000001</v>
      </c>
      <c r="K59" s="62">
        <v>3</v>
      </c>
      <c r="L59" s="8">
        <v>50.828392000000001</v>
      </c>
      <c r="O59" s="57">
        <v>0.53759770387503358</v>
      </c>
      <c r="P59" s="61">
        <v>29.924285000000001</v>
      </c>
      <c r="R59" s="66">
        <f>_xlfn.RANK.EQ(cereals[[#This Row],[health score]],cereals[health score],1)</f>
        <v>58</v>
      </c>
      <c r="S59" s="66">
        <f>_xlfn.RANK.EQ(cereals[[#This Row],[rating]],cereals[rating],1)</f>
        <v>36</v>
      </c>
    </row>
    <row r="60" spans="7:19" x14ac:dyDescent="0.25">
      <c r="G60">
        <v>12</v>
      </c>
      <c r="H60" s="8">
        <v>39.259197</v>
      </c>
      <c r="I60">
        <v>2</v>
      </c>
      <c r="J60" s="8">
        <v>39.259197</v>
      </c>
      <c r="K60" s="62">
        <v>2</v>
      </c>
      <c r="L60" s="8">
        <v>39.259197</v>
      </c>
      <c r="O60" s="57">
        <v>0.55426455440907796</v>
      </c>
      <c r="P60" s="62">
        <v>39.259197</v>
      </c>
      <c r="R60" s="66">
        <f>_xlfn.RANK.EQ(cereals[[#This Row],[health score]],cereals[health score],1)</f>
        <v>59</v>
      </c>
      <c r="S60" s="66">
        <f>_xlfn.RANK.EQ(cereals[[#This Row],[rating]],cereals[rating],1)</f>
        <v>19</v>
      </c>
    </row>
    <row r="61" spans="7:19" x14ac:dyDescent="0.25">
      <c r="G61">
        <v>8</v>
      </c>
      <c r="H61" s="8">
        <v>39.703400000000002</v>
      </c>
      <c r="I61">
        <v>3</v>
      </c>
      <c r="J61" s="8">
        <v>39.703400000000002</v>
      </c>
      <c r="K61" s="60">
        <v>4</v>
      </c>
      <c r="L61" s="8">
        <v>39.703400000000002</v>
      </c>
      <c r="O61" s="57">
        <v>0.5982806182285143</v>
      </c>
      <c r="P61" s="62">
        <v>32.207582000000002</v>
      </c>
      <c r="R61" s="66">
        <f>_xlfn.RANK.EQ(cereals[[#This Row],[health score]],cereals[health score],1)</f>
        <v>60</v>
      </c>
      <c r="S61" s="66">
        <f>_xlfn.RANK.EQ(cereals[[#This Row],[rating]],cereals[rating],1)</f>
        <v>22</v>
      </c>
    </row>
    <row r="62" spans="7:19" x14ac:dyDescent="0.25">
      <c r="G62">
        <v>6</v>
      </c>
      <c r="H62" s="8">
        <v>55.333142000000002</v>
      </c>
      <c r="I62">
        <v>3</v>
      </c>
      <c r="J62" s="8">
        <v>55.333142000000002</v>
      </c>
      <c r="K62" s="62">
        <v>3</v>
      </c>
      <c r="L62" s="8">
        <v>55.333142000000002</v>
      </c>
      <c r="O62" s="57">
        <v>0.62208877819565001</v>
      </c>
      <c r="P62" s="60">
        <v>34.139764999999997</v>
      </c>
      <c r="R62" s="66">
        <f>_xlfn.RANK.EQ(cereals[[#This Row],[health score]],cereals[health score],1)</f>
        <v>61</v>
      </c>
      <c r="S62" s="66">
        <f>_xlfn.RANK.EQ(cereals[[#This Row],[rating]],cereals[rating],1)</f>
        <v>44</v>
      </c>
    </row>
    <row r="63" spans="7:19" x14ac:dyDescent="0.25">
      <c r="G63">
        <v>2</v>
      </c>
      <c r="H63" s="8">
        <v>41.998933000000001</v>
      </c>
      <c r="I63">
        <v>1</v>
      </c>
      <c r="J63" s="8">
        <v>41.998933000000001</v>
      </c>
      <c r="K63" s="62">
        <v>2</v>
      </c>
      <c r="L63" s="8">
        <v>41.998933000000001</v>
      </c>
      <c r="O63" s="57">
        <v>0.62630534330276533</v>
      </c>
      <c r="P63" s="62">
        <v>41.015492000000002</v>
      </c>
      <c r="R63" s="66">
        <f>_xlfn.RANK.EQ(cereals[[#This Row],[health score]],cereals[health score],1)</f>
        <v>62</v>
      </c>
      <c r="S63" s="66">
        <f>_xlfn.RANK.EQ(cereals[[#This Row],[rating]],cereals[rating],1)</f>
        <v>17</v>
      </c>
    </row>
    <row r="64" spans="7:19" x14ac:dyDescent="0.25">
      <c r="G64">
        <v>3</v>
      </c>
      <c r="H64" s="8">
        <v>40.560158999999999</v>
      </c>
      <c r="I64">
        <v>1</v>
      </c>
      <c r="J64" s="8">
        <v>40.560158999999999</v>
      </c>
      <c r="K64" s="61">
        <v>1</v>
      </c>
      <c r="L64" s="8">
        <v>40.560158999999999</v>
      </c>
      <c r="O64" s="57">
        <v>0.64736820539080864</v>
      </c>
      <c r="P64" s="62">
        <v>31.230053999999999</v>
      </c>
      <c r="R64" s="66">
        <f>_xlfn.RANK.EQ(cereals[[#This Row],[health score]],cereals[health score],1)</f>
        <v>63</v>
      </c>
      <c r="S64" s="66">
        <f>_xlfn.RANK.EQ(cereals[[#This Row],[rating]],cereals[rating],1)</f>
        <v>9</v>
      </c>
    </row>
    <row r="65" spans="7:19" x14ac:dyDescent="0.25">
      <c r="G65">
        <v>0</v>
      </c>
      <c r="H65" s="8">
        <v>68.235884999999996</v>
      </c>
      <c r="I65">
        <v>1</v>
      </c>
      <c r="J65" s="8">
        <v>68.235884999999996</v>
      </c>
      <c r="K65" s="62">
        <v>3</v>
      </c>
      <c r="L65" s="8">
        <v>68.235884999999996</v>
      </c>
      <c r="O65" s="57">
        <v>0.66588637608665879</v>
      </c>
      <c r="P65" s="61">
        <v>28.025765</v>
      </c>
      <c r="R65" s="66">
        <f>_xlfn.RANK.EQ(cereals[[#This Row],[health score]],cereals[health score],1)</f>
        <v>64</v>
      </c>
      <c r="S65" s="66">
        <f>_xlfn.RANK.EQ(cereals[[#This Row],[rating]],cereals[rating],1)</f>
        <v>32</v>
      </c>
    </row>
    <row r="66" spans="7:19" x14ac:dyDescent="0.25">
      <c r="G66">
        <v>0</v>
      </c>
      <c r="H66" s="8">
        <v>74.472949</v>
      </c>
      <c r="I66">
        <v>1</v>
      </c>
      <c r="J66" s="8">
        <v>74.472949</v>
      </c>
      <c r="K66" s="61">
        <v>1</v>
      </c>
      <c r="L66" s="8">
        <v>74.472949</v>
      </c>
      <c r="O66" s="57">
        <v>0.66918068808634834</v>
      </c>
      <c r="P66" s="62">
        <v>37.840594000000003</v>
      </c>
      <c r="R66" s="66">
        <f>_xlfn.RANK.EQ(cereals[[#This Row],[health score]],cereals[health score],1)</f>
        <v>65</v>
      </c>
      <c r="S66" s="66">
        <f>_xlfn.RANK.EQ(cereals[[#This Row],[rating]],cereals[rating],1)</f>
        <v>2</v>
      </c>
    </row>
    <row r="67" spans="7:19" x14ac:dyDescent="0.25">
      <c r="G67">
        <v>0</v>
      </c>
      <c r="H67" s="8">
        <v>72.801787000000004</v>
      </c>
      <c r="I67">
        <v>1</v>
      </c>
      <c r="J67" s="8">
        <v>72.801787000000004</v>
      </c>
      <c r="K67" s="61">
        <v>1</v>
      </c>
      <c r="L67" s="8">
        <v>72.801787000000004</v>
      </c>
      <c r="O67" s="57">
        <v>0.67756560460587956</v>
      </c>
      <c r="P67" s="61">
        <v>19.823573</v>
      </c>
      <c r="R67" s="66">
        <f>_xlfn.RANK.EQ(cereals[[#This Row],[health score]],cereals[health score],1)</f>
        <v>66</v>
      </c>
      <c r="S67" s="66">
        <f>_xlfn.RANK.EQ(cereals[[#This Row],[rating]],cereals[rating],1)</f>
        <v>8</v>
      </c>
    </row>
    <row r="68" spans="7:19" x14ac:dyDescent="0.25">
      <c r="G68">
        <v>15</v>
      </c>
      <c r="H68" s="8">
        <v>31.230053999999999</v>
      </c>
      <c r="I68">
        <v>2</v>
      </c>
      <c r="J68" s="8">
        <v>31.230053999999999</v>
      </c>
      <c r="K68" s="61">
        <v>2</v>
      </c>
      <c r="L68" s="8">
        <v>31.230053999999999</v>
      </c>
      <c r="O68" s="57">
        <v>0.67789317423560669</v>
      </c>
      <c r="P68" s="61">
        <v>27.753301</v>
      </c>
      <c r="R68" s="66">
        <f>_xlfn.RANK.EQ(cereals[[#This Row],[health score]],cereals[health score],1)</f>
        <v>67</v>
      </c>
      <c r="S68" s="66">
        <f>_xlfn.RANK.EQ(cereals[[#This Row],[rating]],cereals[rating],1)</f>
        <v>7</v>
      </c>
    </row>
    <row r="69" spans="7:19" x14ac:dyDescent="0.25">
      <c r="G69">
        <v>3</v>
      </c>
      <c r="H69" s="8">
        <v>53.131323999999999</v>
      </c>
      <c r="I69">
        <v>1</v>
      </c>
      <c r="J69" s="8">
        <v>53.131323999999999</v>
      </c>
      <c r="K69" s="60">
        <v>1</v>
      </c>
      <c r="L69" s="8">
        <v>53.131323999999999</v>
      </c>
      <c r="O69" s="57">
        <v>0.68200685129213556</v>
      </c>
      <c r="P69" s="61">
        <v>26.734514999999998</v>
      </c>
      <c r="R69" s="66">
        <f>_xlfn.RANK.EQ(cereals[[#This Row],[health score]],cereals[health score],1)</f>
        <v>68</v>
      </c>
      <c r="S69" s="66">
        <f>_xlfn.RANK.EQ(cereals[[#This Row],[rating]],cereals[rating],1)</f>
        <v>11</v>
      </c>
    </row>
    <row r="70" spans="7:19" x14ac:dyDescent="0.25">
      <c r="G70">
        <v>5</v>
      </c>
      <c r="H70" s="8">
        <v>59.363993000000001</v>
      </c>
      <c r="I70">
        <v>2</v>
      </c>
      <c r="J70" s="8">
        <v>59.363993000000001</v>
      </c>
      <c r="K70" s="61">
        <v>2</v>
      </c>
      <c r="L70" s="8">
        <v>59.363993000000001</v>
      </c>
      <c r="O70" s="57">
        <v>0.68336637602682937</v>
      </c>
      <c r="P70" s="60">
        <v>28.742414</v>
      </c>
      <c r="R70" s="66">
        <f>_xlfn.RANK.EQ(cereals[[#This Row],[health score]],cereals[health score],1)</f>
        <v>69</v>
      </c>
      <c r="S70" s="66">
        <f>_xlfn.RANK.EQ(cereals[[#This Row],[rating]],cereals[rating],1)</f>
        <v>20</v>
      </c>
    </row>
    <row r="71" spans="7:19" x14ac:dyDescent="0.25">
      <c r="G71">
        <v>3</v>
      </c>
      <c r="H71" s="8">
        <v>38.839745999999998</v>
      </c>
      <c r="I71">
        <v>3</v>
      </c>
      <c r="J71" s="8">
        <v>38.839745999999998</v>
      </c>
      <c r="K71" s="61">
        <v>1</v>
      </c>
      <c r="L71" s="8">
        <v>38.839745999999998</v>
      </c>
      <c r="O71" s="57">
        <v>0.68886180162887478</v>
      </c>
      <c r="P71" s="61">
        <v>33.174093999999997</v>
      </c>
      <c r="R71" s="66">
        <f>_xlfn.RANK.EQ(cereals[[#This Row],[health score]],cereals[health score],1)</f>
        <v>70</v>
      </c>
      <c r="S71" s="66">
        <f>_xlfn.RANK.EQ(cereals[[#This Row],[rating]],cereals[rating],1)</f>
        <v>18</v>
      </c>
    </row>
    <row r="72" spans="7:19" x14ac:dyDescent="0.25">
      <c r="G72">
        <v>14</v>
      </c>
      <c r="H72" s="8">
        <v>28.592784999999999</v>
      </c>
      <c r="I72">
        <v>3</v>
      </c>
      <c r="J72" s="8">
        <v>28.592784999999999</v>
      </c>
      <c r="K72" s="60">
        <v>1</v>
      </c>
      <c r="L72" s="8">
        <v>28.592784999999999</v>
      </c>
      <c r="O72" s="57">
        <v>0.68916093179706595</v>
      </c>
      <c r="P72" s="61">
        <v>31.435973000000001</v>
      </c>
      <c r="R72" s="66">
        <f>_xlfn.RANK.EQ(cereals[[#This Row],[health score]],cereals[health score],1)</f>
        <v>71</v>
      </c>
      <c r="S72" s="66">
        <f>_xlfn.RANK.EQ(cereals[[#This Row],[rating]],cereals[rating],1)</f>
        <v>6</v>
      </c>
    </row>
    <row r="73" spans="7:19" x14ac:dyDescent="0.25">
      <c r="G73">
        <v>3</v>
      </c>
      <c r="H73" s="8">
        <v>46.658844000000002</v>
      </c>
      <c r="I73">
        <v>3</v>
      </c>
      <c r="J73" s="8">
        <v>46.658844000000002</v>
      </c>
      <c r="K73" s="60">
        <v>1</v>
      </c>
      <c r="L73" s="8">
        <v>46.658844000000002</v>
      </c>
      <c r="O73" s="57">
        <v>0.74233997220506609</v>
      </c>
      <c r="P73" s="60">
        <v>23.804043</v>
      </c>
      <c r="R73" s="66">
        <f>_xlfn.RANK.EQ(cereals[[#This Row],[health score]],cereals[health score],1)</f>
        <v>72</v>
      </c>
      <c r="S73" s="66">
        <f>_xlfn.RANK.EQ(cereals[[#This Row],[rating]],cereals[rating],1)</f>
        <v>3</v>
      </c>
    </row>
    <row r="74" spans="7:19" x14ac:dyDescent="0.25">
      <c r="G74">
        <v>3</v>
      </c>
      <c r="H74" s="8">
        <v>39.106174000000003</v>
      </c>
      <c r="I74">
        <v>3</v>
      </c>
      <c r="J74" s="8">
        <v>39.106174000000003</v>
      </c>
      <c r="K74" s="62">
        <v>1</v>
      </c>
      <c r="L74" s="8">
        <v>39.106174000000003</v>
      </c>
      <c r="O74" s="57">
        <v>0.84050893087894152</v>
      </c>
      <c r="P74" s="60">
        <v>21.871292</v>
      </c>
      <c r="R74" s="66">
        <f>_xlfn.RANK.EQ(cereals[[#This Row],[health score]],cereals[health score],1)</f>
        <v>73</v>
      </c>
      <c r="S74" s="66">
        <f>_xlfn.RANK.EQ(cereals[[#This Row],[rating]],cereals[rating],1)</f>
        <v>5</v>
      </c>
    </row>
    <row r="75" spans="7:19" x14ac:dyDescent="0.25">
      <c r="G75">
        <v>12</v>
      </c>
      <c r="H75" s="8">
        <v>27.753301</v>
      </c>
      <c r="I75">
        <v>2</v>
      </c>
      <c r="J75" s="8">
        <v>27.753301</v>
      </c>
      <c r="K75" s="62">
        <v>1</v>
      </c>
      <c r="L75" s="8">
        <v>27.753301</v>
      </c>
      <c r="O75" s="57">
        <v>0.86452874282755054</v>
      </c>
      <c r="P75" s="62">
        <v>22.736446000000001</v>
      </c>
      <c r="R75" s="66">
        <f>_xlfn.RANK.EQ(cereals[[#This Row],[health score]],cereals[health score],1)</f>
        <v>73</v>
      </c>
      <c r="S75" s="66">
        <f>_xlfn.RANK.EQ(cereals[[#This Row],[rating]],cereals[rating],1)</f>
        <v>4</v>
      </c>
    </row>
    <row r="76" spans="7:19" x14ac:dyDescent="0.25">
      <c r="G76">
        <v>3</v>
      </c>
      <c r="H76" s="8">
        <v>49.787444999999998</v>
      </c>
      <c r="I76">
        <v>1</v>
      </c>
      <c r="J76" s="8">
        <v>49.787444999999998</v>
      </c>
      <c r="K76" s="62">
        <v>3</v>
      </c>
      <c r="L76" s="8">
        <v>49.787444999999998</v>
      </c>
      <c r="O76" s="57">
        <v>0.86452874282755054</v>
      </c>
      <c r="P76" s="62">
        <v>22.396512999999999</v>
      </c>
      <c r="R76" s="66">
        <f>_xlfn.RANK.EQ(cereals[[#This Row],[health score]],cereals[health score],1)</f>
        <v>75</v>
      </c>
      <c r="S76" s="66">
        <f>_xlfn.RANK.EQ(cereals[[#This Row],[rating]],cereals[rating],1)</f>
        <v>10</v>
      </c>
    </row>
    <row r="77" spans="7:19" x14ac:dyDescent="0.25">
      <c r="G77">
        <v>3</v>
      </c>
      <c r="H77" s="8">
        <v>51.592193000000002</v>
      </c>
      <c r="I77">
        <v>1</v>
      </c>
      <c r="J77" s="8">
        <v>51.592193000000002</v>
      </c>
      <c r="K77" s="61">
        <v>1</v>
      </c>
      <c r="L77" s="8">
        <v>51.592193000000002</v>
      </c>
      <c r="O77" s="57">
        <v>0.93627397841173055</v>
      </c>
      <c r="P77" s="62">
        <v>28.592784999999999</v>
      </c>
      <c r="R77" s="66">
        <f>_xlfn.RANK.EQ(cereals[[#This Row],[health score]],cereals[health score],1)</f>
        <v>76</v>
      </c>
      <c r="S77" s="66">
        <f>_xlfn.RANK.EQ(cereals[[#This Row],[rating]],cereals[rating],1)</f>
        <v>1</v>
      </c>
    </row>
    <row r="78" spans="7:19" x14ac:dyDescent="0.25">
      <c r="G78">
        <v>8</v>
      </c>
      <c r="H78" s="8">
        <v>36.187559</v>
      </c>
      <c r="I78">
        <v>1</v>
      </c>
      <c r="J78" s="8">
        <v>36.187559</v>
      </c>
      <c r="K78" s="63">
        <v>3</v>
      </c>
      <c r="L78" s="8">
        <v>36.187559</v>
      </c>
      <c r="O78" s="57">
        <v>0.97332275110485711</v>
      </c>
      <c r="P78" s="61">
        <v>18.042850999999999</v>
      </c>
      <c r="R78" s="67">
        <f>_xlfn.RANK.EQ(cereals[[#This Row],[health score]],cereals[health score],1)</f>
        <v>77</v>
      </c>
      <c r="S78" s="66">
        <f>_xlfn.RANK.EQ(cereals[[#This Row],[rating]],cereals[rating],1)</f>
        <v>14</v>
      </c>
    </row>
    <row r="79" spans="7:19" x14ac:dyDescent="0.25">
      <c r="O79" s="58">
        <v>0.99851265961750968</v>
      </c>
      <c r="P79" s="63">
        <v>30.313351000000001</v>
      </c>
    </row>
  </sheetData>
  <mergeCells count="1">
    <mergeCell ref="O1:P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D0E6D-5507-43B8-B685-9ACA5AF14558}">
  <dimension ref="A1"/>
  <sheetViews>
    <sheetView workbookViewId="0">
      <selection activeCell="K19" sqref="K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1D13A-8372-496F-88CE-672B696C1325}">
  <dimension ref="A1"/>
  <sheetViews>
    <sheetView topLeftCell="C34" zoomScaleNormal="100" workbookViewId="0">
      <selection activeCell="W4" sqref="W4"/>
    </sheetView>
  </sheetViews>
  <sheetFormatPr defaultRowHeight="15" x14ac:dyDescent="0.25"/>
  <cols>
    <col min="1" max="16384" width="9.140625" style="29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60564-72EC-470C-BAA7-D53EB63CB726}">
  <dimension ref="A1:L17"/>
  <sheetViews>
    <sheetView workbookViewId="0">
      <selection activeCell="N1" sqref="N1:Q1048576"/>
    </sheetView>
  </sheetViews>
  <sheetFormatPr defaultRowHeight="15" x14ac:dyDescent="0.25"/>
  <cols>
    <col min="1" max="1" width="4.28515625" style="29" bestFit="1" customWidth="1"/>
    <col min="2" max="2" width="25.28515625" style="29" bestFit="1" customWidth="1"/>
    <col min="3" max="3" width="14.140625" style="29" bestFit="1" customWidth="1"/>
    <col min="4" max="4" width="5.7109375" style="29" bestFit="1" customWidth="1"/>
    <col min="5" max="5" width="8.85546875" style="29" bestFit="1" customWidth="1"/>
    <col min="6" max="7" width="7.85546875" style="29" bestFit="1" customWidth="1"/>
    <col min="8" max="8" width="6" style="29" bestFit="1" customWidth="1"/>
    <col min="9" max="9" width="7.28515625" style="29" bestFit="1" customWidth="1"/>
    <col min="10" max="10" width="5.5703125" style="29" bestFit="1" customWidth="1"/>
    <col min="11" max="11" width="5.85546875" style="29" bestFit="1" customWidth="1"/>
    <col min="12" max="12" width="10" style="29" bestFit="1" customWidth="1"/>
    <col min="13" max="13" width="13.28515625" style="29" bestFit="1" customWidth="1"/>
    <col min="14" max="16384" width="9.140625" style="29"/>
  </cols>
  <sheetData>
    <row r="1" spans="1:12" ht="19.5" thickBot="1" x14ac:dyDescent="0.35">
      <c r="A1" s="87" t="s">
        <v>160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5.75" thickBot="1" x14ac:dyDescent="0.3">
      <c r="A2" s="14" t="s">
        <v>147</v>
      </c>
      <c r="B2" s="85" t="s">
        <v>142</v>
      </c>
      <c r="C2" s="86" t="s">
        <v>102</v>
      </c>
      <c r="D2" s="86" t="s">
        <v>140</v>
      </c>
      <c r="E2" s="86" t="s">
        <v>134</v>
      </c>
      <c r="F2" s="86" t="s">
        <v>136</v>
      </c>
      <c r="G2" s="86" t="s">
        <v>137</v>
      </c>
      <c r="H2" s="86" t="s">
        <v>135</v>
      </c>
      <c r="I2" s="86" t="s">
        <v>123</v>
      </c>
      <c r="J2" s="86" t="s">
        <v>126</v>
      </c>
      <c r="K2" s="86" t="s">
        <v>125</v>
      </c>
      <c r="L2" s="86" t="s">
        <v>124</v>
      </c>
    </row>
    <row r="3" spans="1:12" x14ac:dyDescent="0.25">
      <c r="A3" s="15">
        <v>1</v>
      </c>
      <c r="B3" s="16" t="s">
        <v>23</v>
      </c>
      <c r="C3" s="17" t="s">
        <v>108</v>
      </c>
      <c r="D3" s="18" t="s">
        <v>18</v>
      </c>
      <c r="E3" s="18">
        <v>50</v>
      </c>
      <c r="F3" s="18">
        <v>4</v>
      </c>
      <c r="G3" s="18">
        <v>140</v>
      </c>
      <c r="H3" s="18">
        <v>14</v>
      </c>
      <c r="I3" s="18">
        <v>0</v>
      </c>
      <c r="J3" s="18">
        <v>3</v>
      </c>
      <c r="K3" s="18">
        <v>0.5</v>
      </c>
      <c r="L3" s="18">
        <v>93.704911999999993</v>
      </c>
    </row>
    <row r="4" spans="1:12" x14ac:dyDescent="0.25">
      <c r="A4" s="15">
        <v>2</v>
      </c>
      <c r="B4" s="19" t="s">
        <v>80</v>
      </c>
      <c r="C4" s="20" t="s">
        <v>111</v>
      </c>
      <c r="D4" s="21" t="s">
        <v>18</v>
      </c>
      <c r="E4" s="21">
        <v>50</v>
      </c>
      <c r="F4" s="21">
        <v>2</v>
      </c>
      <c r="G4" s="21">
        <v>0</v>
      </c>
      <c r="H4" s="21">
        <v>1</v>
      </c>
      <c r="I4" s="21">
        <v>0</v>
      </c>
      <c r="J4" s="21">
        <v>3</v>
      </c>
      <c r="K4" s="21">
        <v>1</v>
      </c>
      <c r="L4" s="21">
        <v>63.005645000000001</v>
      </c>
    </row>
    <row r="5" spans="1:12" x14ac:dyDescent="0.25">
      <c r="A5" s="15">
        <v>3</v>
      </c>
      <c r="B5" s="19" t="s">
        <v>82</v>
      </c>
      <c r="C5" s="20" t="s">
        <v>111</v>
      </c>
      <c r="D5" s="21" t="s">
        <v>44</v>
      </c>
      <c r="E5" s="21">
        <v>100</v>
      </c>
      <c r="F5" s="21">
        <v>5</v>
      </c>
      <c r="G5" s="21">
        <v>0</v>
      </c>
      <c r="H5" s="21">
        <v>2.7</v>
      </c>
      <c r="I5" s="21">
        <v>-1</v>
      </c>
      <c r="J5" s="21">
        <v>1</v>
      </c>
      <c r="K5" s="21">
        <v>0.67</v>
      </c>
      <c r="L5" s="21">
        <v>50.828392000000001</v>
      </c>
    </row>
    <row r="6" spans="1:12" x14ac:dyDescent="0.25">
      <c r="A6" s="15">
        <v>4</v>
      </c>
      <c r="B6" s="22" t="s">
        <v>79</v>
      </c>
      <c r="C6" s="20" t="s">
        <v>111</v>
      </c>
      <c r="D6" s="23" t="s">
        <v>18</v>
      </c>
      <c r="E6" s="23">
        <v>50</v>
      </c>
      <c r="F6" s="23">
        <v>1</v>
      </c>
      <c r="G6" s="23">
        <v>0</v>
      </c>
      <c r="H6" s="23">
        <v>0</v>
      </c>
      <c r="I6" s="23">
        <v>0</v>
      </c>
      <c r="J6" s="23">
        <v>3</v>
      </c>
      <c r="K6" s="23">
        <v>1</v>
      </c>
      <c r="L6" s="23">
        <v>60.756112000000002</v>
      </c>
    </row>
    <row r="7" spans="1:12" ht="15.75" thickBot="1" x14ac:dyDescent="0.3">
      <c r="A7" s="74">
        <v>5</v>
      </c>
      <c r="B7" s="75" t="s">
        <v>89</v>
      </c>
      <c r="C7" s="76" t="s">
        <v>109</v>
      </c>
      <c r="D7" s="77" t="s">
        <v>18</v>
      </c>
      <c r="E7" s="77">
        <v>90</v>
      </c>
      <c r="F7" s="77">
        <v>3</v>
      </c>
      <c r="G7" s="77">
        <v>0</v>
      </c>
      <c r="H7" s="77">
        <v>4</v>
      </c>
      <c r="I7" s="77">
        <v>0</v>
      </c>
      <c r="J7" s="77">
        <v>1</v>
      </c>
      <c r="K7" s="77">
        <v>0.67</v>
      </c>
      <c r="L7" s="77">
        <v>74.472949</v>
      </c>
    </row>
    <row r="8" spans="1:12" x14ac:dyDescent="0.25">
      <c r="A8" s="73">
        <v>37</v>
      </c>
      <c r="B8" s="79" t="s">
        <v>86</v>
      </c>
      <c r="C8" s="80" t="s">
        <v>112</v>
      </c>
      <c r="D8" s="80" t="s">
        <v>18</v>
      </c>
      <c r="E8" s="80">
        <v>110</v>
      </c>
      <c r="F8" s="80">
        <v>1</v>
      </c>
      <c r="G8" s="80">
        <v>240</v>
      </c>
      <c r="H8" s="80">
        <v>0</v>
      </c>
      <c r="I8" s="80">
        <v>2</v>
      </c>
      <c r="J8" s="80">
        <v>1</v>
      </c>
      <c r="K8" s="80">
        <v>1.1299999999999999</v>
      </c>
      <c r="L8" s="80">
        <v>41.998933000000001</v>
      </c>
    </row>
    <row r="9" spans="1:12" x14ac:dyDescent="0.25">
      <c r="A9" s="73">
        <v>38</v>
      </c>
      <c r="B9" s="81" t="s">
        <v>97</v>
      </c>
      <c r="C9" s="82" t="s">
        <v>107</v>
      </c>
      <c r="D9" s="82" t="s">
        <v>18</v>
      </c>
      <c r="E9" s="82">
        <v>110</v>
      </c>
      <c r="F9" s="82">
        <v>2</v>
      </c>
      <c r="G9" s="82">
        <v>250</v>
      </c>
      <c r="H9" s="82">
        <v>0</v>
      </c>
      <c r="I9" s="82">
        <v>3</v>
      </c>
      <c r="J9" s="82">
        <v>3</v>
      </c>
      <c r="K9" s="82">
        <v>0.75</v>
      </c>
      <c r="L9" s="82">
        <v>39.106174000000003</v>
      </c>
    </row>
    <row r="10" spans="1:12" x14ac:dyDescent="0.25">
      <c r="A10" s="73">
        <v>39</v>
      </c>
      <c r="B10" s="81" t="s">
        <v>72</v>
      </c>
      <c r="C10" s="82" t="s">
        <v>107</v>
      </c>
      <c r="D10" s="82" t="s">
        <v>18</v>
      </c>
      <c r="E10" s="82">
        <v>100</v>
      </c>
      <c r="F10" s="82">
        <v>2</v>
      </c>
      <c r="G10" s="82">
        <v>220</v>
      </c>
      <c r="H10" s="82">
        <v>2</v>
      </c>
      <c r="I10" s="82">
        <v>6</v>
      </c>
      <c r="J10" s="82">
        <v>1</v>
      </c>
      <c r="K10" s="82">
        <v>1</v>
      </c>
      <c r="L10" s="82">
        <v>40.105964999999998</v>
      </c>
    </row>
    <row r="11" spans="1:12" x14ac:dyDescent="0.25">
      <c r="A11" s="73">
        <v>40</v>
      </c>
      <c r="B11" s="81" t="s">
        <v>64</v>
      </c>
      <c r="C11" s="82" t="s">
        <v>107</v>
      </c>
      <c r="D11" s="82" t="s">
        <v>18</v>
      </c>
      <c r="E11" s="82">
        <v>110</v>
      </c>
      <c r="F11" s="82">
        <v>2</v>
      </c>
      <c r="G11" s="82">
        <v>260</v>
      </c>
      <c r="H11" s="82">
        <v>0</v>
      </c>
      <c r="I11" s="82">
        <v>3</v>
      </c>
      <c r="J11" s="82">
        <v>2</v>
      </c>
      <c r="K11" s="82">
        <v>1.5</v>
      </c>
      <c r="L11" s="82">
        <v>39.241114000000003</v>
      </c>
    </row>
    <row r="12" spans="1:12" ht="15.75" thickBot="1" x14ac:dyDescent="0.3">
      <c r="A12" s="14">
        <v>41</v>
      </c>
      <c r="B12" s="83" t="s">
        <v>62</v>
      </c>
      <c r="C12" s="84" t="s">
        <v>108</v>
      </c>
      <c r="D12" s="84" t="s">
        <v>18</v>
      </c>
      <c r="E12" s="84">
        <v>110</v>
      </c>
      <c r="F12" s="84">
        <v>2</v>
      </c>
      <c r="G12" s="84">
        <v>170</v>
      </c>
      <c r="H12" s="84">
        <v>1</v>
      </c>
      <c r="I12" s="84">
        <v>6</v>
      </c>
      <c r="J12" s="84">
        <v>3</v>
      </c>
      <c r="K12" s="84">
        <v>1</v>
      </c>
      <c r="L12" s="84">
        <v>36.523682999999998</v>
      </c>
    </row>
    <row r="13" spans="1:12" x14ac:dyDescent="0.25">
      <c r="A13" s="15">
        <v>73</v>
      </c>
      <c r="B13" s="24" t="s">
        <v>37</v>
      </c>
      <c r="C13" s="17" t="s">
        <v>107</v>
      </c>
      <c r="D13" s="25" t="s">
        <v>18</v>
      </c>
      <c r="E13" s="25">
        <v>110</v>
      </c>
      <c r="F13" s="25">
        <v>1</v>
      </c>
      <c r="G13" s="25">
        <v>180</v>
      </c>
      <c r="H13" s="25">
        <v>0</v>
      </c>
      <c r="I13" s="25">
        <v>13</v>
      </c>
      <c r="J13" s="25">
        <v>2</v>
      </c>
      <c r="K13" s="25">
        <v>1</v>
      </c>
      <c r="L13" s="25">
        <v>22.736446000000001</v>
      </c>
    </row>
    <row r="14" spans="1:12" x14ac:dyDescent="0.25">
      <c r="A14" s="15">
        <v>74</v>
      </c>
      <c r="B14" s="22" t="s">
        <v>41</v>
      </c>
      <c r="C14" s="20" t="s">
        <v>107</v>
      </c>
      <c r="D14" s="23" t="s">
        <v>18</v>
      </c>
      <c r="E14" s="23">
        <v>110</v>
      </c>
      <c r="F14" s="23">
        <v>1</v>
      </c>
      <c r="G14" s="23">
        <v>180</v>
      </c>
      <c r="H14" s="23">
        <v>0</v>
      </c>
      <c r="I14" s="23">
        <v>13</v>
      </c>
      <c r="J14" s="23">
        <v>2</v>
      </c>
      <c r="K14" s="23">
        <v>1</v>
      </c>
      <c r="L14" s="23">
        <v>22.396512999999999</v>
      </c>
    </row>
    <row r="15" spans="1:12" x14ac:dyDescent="0.25">
      <c r="A15" s="15">
        <v>75</v>
      </c>
      <c r="B15" s="22" t="s">
        <v>95</v>
      </c>
      <c r="C15" s="20" t="s">
        <v>107</v>
      </c>
      <c r="D15" s="23" t="s">
        <v>18</v>
      </c>
      <c r="E15" s="23">
        <v>140</v>
      </c>
      <c r="F15" s="23">
        <v>3</v>
      </c>
      <c r="G15" s="23">
        <v>190</v>
      </c>
      <c r="H15" s="23">
        <v>4</v>
      </c>
      <c r="I15" s="23">
        <v>14</v>
      </c>
      <c r="J15" s="23">
        <v>3</v>
      </c>
      <c r="K15" s="23">
        <v>1</v>
      </c>
      <c r="L15" s="23">
        <v>28.592784999999999</v>
      </c>
    </row>
    <row r="16" spans="1:12" x14ac:dyDescent="0.25">
      <c r="A16" s="15">
        <v>76</v>
      </c>
      <c r="B16" s="19" t="s">
        <v>33</v>
      </c>
      <c r="C16" s="20" t="s">
        <v>111</v>
      </c>
      <c r="D16" s="21" t="s">
        <v>18</v>
      </c>
      <c r="E16" s="21">
        <v>120</v>
      </c>
      <c r="F16" s="21">
        <v>1</v>
      </c>
      <c r="G16" s="21">
        <v>220</v>
      </c>
      <c r="H16" s="21">
        <v>0</v>
      </c>
      <c r="I16" s="21">
        <v>12</v>
      </c>
      <c r="J16" s="21">
        <v>2</v>
      </c>
      <c r="K16" s="21">
        <v>0.75</v>
      </c>
      <c r="L16" s="21">
        <v>18.042850999999999</v>
      </c>
    </row>
    <row r="17" spans="1:12" x14ac:dyDescent="0.25">
      <c r="A17" s="15">
        <v>77</v>
      </c>
      <c r="B17" s="26" t="s">
        <v>71</v>
      </c>
      <c r="C17" s="27" t="s">
        <v>108</v>
      </c>
      <c r="D17" s="28" t="s">
        <v>18</v>
      </c>
      <c r="E17" s="28">
        <v>160</v>
      </c>
      <c r="F17" s="28">
        <v>3</v>
      </c>
      <c r="G17" s="28">
        <v>150</v>
      </c>
      <c r="H17" s="28">
        <v>3</v>
      </c>
      <c r="I17" s="28">
        <v>13</v>
      </c>
      <c r="J17" s="28">
        <v>3</v>
      </c>
      <c r="K17" s="28">
        <v>0.67</v>
      </c>
      <c r="L17" s="28">
        <v>30.313351000000001</v>
      </c>
    </row>
  </sheetData>
  <mergeCells count="1">
    <mergeCell ref="A1:L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+ + A A B Q S w M E F A A C A A g A j b V z W h 2 X E Z O l A A A A 9 g A A A B I A H A B D b 2 5 m a W c v U G F j a 2 F n Z S 5 4 b W w g o h g A K K A U A A A A A A A A A A A A A A A A A A A A A A A A A A A A h Y + x D o I w F E V / h X S n L Y i J I Y 8 y O L i I M T E x r q R U a I S H o c X y b w 5 + k r 8 g R l E 3 x 3 v u G e 6 9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z Q r Y F I G 9 P 4 g H U E s D B B Q A A g A I A I 2 1 c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t X N a N p d t n l i 7 A A B A 2 w U A E w A c A E Z v c m 1 1 b G F z L 1 N l Y 3 R p b 2 4 x L m 0 g o h g A K K A U A A A A A A A A A A A A A A A A A A A A A A A A A A A A d P 1 N r 2 5 Z d p 5 n 9 g X o P y T o j g w k i D X H 1 1 z L B h s G Z c O u R q E M q V q W I a T I k J h 2 f h A Z k a o y h P r v P i o K 5 Q L y G u p I 3 E l l x s s 4 + 5 y H c 9 x x 7 Z 9 / + r t f f v v H P / z q X / 3 T / 3 3 + 2 3 / + z / 7 5 P / v 5 H 3 7 z p 5 / + / l c / / + O f f v u H X 3 7 1 N 7 / 6 3 U + / / P N / 9 q s f / + d f / f H P f / q 7 n 3 5 8 5 W 9 / / o 9 / / S / / + H d / / v 1 P f / j l X / w P v / 3 d T 3 / 9 t 3 / 8 w y 8 / / o u f / 8 V f / e 1 / 8 2 / + n z / / 9 K e f / 8 3 / 7 c + / / 8 0 / / O q / + 3 d / / + f f / f 6 P / 9 t P P / 3 9 v / m X P / 3 8 v / / y x 3 / 8 N / / 0 7 / z X f / f z f / y r / / r X / 8 u / / O l 3 v / 3 9 b 3 / 5 6 U 9 / 8 1 e / / q t f / + p v / / i 7 P / / + D z / / z Z l 8 6 9 e / + u / / 8 H d / / P v f / u E / / M 2 J j l / / 6 n / + 8 x 9 / + e l f / f J / / O 6 n v / m / / p 9 / / X / / 4 x 9 + + l / / 6 1 / / 0 1 / l f / V X / 4 8 / / f H 3 P / 6 1 v / / V / / j T b / 7 + x 1 / K X / 3 4 S / 7 X v / l 3 P / 4 b / 8 u / 8 l + + / i / + 6 Q P 9 + l f / y 3 / 5 + n / 3 u 9 / 9 q 7 / 7 z e 9 + 8 6 e f / + a X P / 3 5 / / / f 8 m / / 4 T d / + A 8 / / h 3 / 9 f / x j z / 9 X / 9 2 / / p P v / n D z / / + j 3 / 6 / T / 9 R f / n f / H n f 4 H / / F / / p / / 0 V 3 / 4 z e 9 / + v H x f v n x 3 / O r X 3 7 6 f / / y / / n 1 r / 7 T X / 3 + 3 / / p L 7 7 2 n / + r v / j i j 7 + q P / 7 p t z / 9 + L f 6 1 f / 0 h 1 + m / v o / / 2 f 9 f / + V f / z T j / + o 3 / 7 h L / + F f / + b X / 7 y i z / / + B / m n 3 + P / + b f / r u f / n 9 / K X / 4 8 + 9 / / F f / 5 T / 3 T / / u j / j 6 z 3 / + D 7 / 5 k / 5 q / v j L b 3 7 G 1 / / j b 3 / 5 z e 9 / + w f 8 K z / / w 0 + / + / d / + e X / 1 0 + / / Q / / 8 I v + i v 7 8 j z / j y 3 / 6 z S 8 / f p X g X / i L / 1 H + 2 / O X X 4 q / / F L + 5 V / T v y 1 8 r f G 1 w d c u / t r + 7 a s v f v j / f R 5 9 8 e i L o S / q 0 5 z S f / p p f n X w P 8 e L r 7 3 4 m j 5 Q 6 A O F P l D o A 0 X q r z L 4 i U J / i 0 J / j + L q i 6 + + q M + U j / 7 j 8 / C r + i W X + F r h a / p A q Q + U + k C p D 5 S f / i q L n 6 j 0 t 6 n 0 t 6 n 4 X a R v o 9 J n q u F / P L + V C r / y 6 v v L r / W D r + k D t T 5 Q 6 w M 1 f 1 / g 9 1 H z E 7 X + N r X + N r V + 3 Y 2 + l 0 a f a U L / 8 c N v p s G v v G l 8 D b 8 1 j D 7 Q 6 A O N P t D V B 7 r 8 P r r 8 R F d / m 6 7 + N l 3 9 u r v 8 D V y f 6 f J 3 8 M t v p h e / 8 l 7 8 Y f T i t 4 Z X H + j V B 3 r 1 g V 5 9 o N d / J P E T v f r b 9 O l v 0 6 d f d 5 + + l z 5 9 p o + / h X / 8 Z v r w K + / D H 0 o f f m v 4 / K c s / 5 h 9 + O f s w z 9 o H 3 4 v n c d / 1 j 7 6 m 3 U e / d 0 6 j 3 7 9 n U f f V O f h p z v 8 3 f w c f m O d g 1 + G 5 + C P q H P w O 8 U 5 / G i H H + 3 w o x 1 + t M P v r R P + b F w U h 5 P i B E d S 6 J v s c F O c 4 O / u J / i N d k J b K f B H 1 k n 8 z n G S H y 0 9 / / j R k h 8 t P Q D T n 4 0 L 4 3 B i n O S v y u L 3 H D f G K f 5 u f 8 r f d K V f l 4 U / w k 5 p 3 h Y / W v G j F T 9 a 8 6 O 1 v 9 / a n 4 2 L 4 3 B y n O a v y u b 3 H D f H a f 7 u f 9 r f d K N f l 4 M / 0 s 7 o N 5 P h R x t + t O F H G 3 6 0 8 f f b + L N x g R x O k H P 5 q / L y e 4 4 b 5 F z / Q X D 9 T X f 5 v 3 b p f + + 6 + s 3 k 8 q O 9 / G g v P 9 r L j / b 6 + + 3 1 Z + M i O Z w k 5 + W v y p f f c 9 w k 5 / M f B J + / 6 T 7 9 u v z 0 h 9 y n 3 0 w + f r S P H + 3 j R / v 4 0 T 5 + v 8 X D z x b c J 8 F 9 E o 9 + V c a j 7 7 n g O o m H f x D E w 2 + 6 e P D r M h 7 8 I R c H v 5 k E n z i C b x z B R 4 4 4 / G h + 5 Y j j z 8 Z 9 E t w n 4 d c O P 3 c s 7 x 3 8 g y C W J 4 / A r 8 s I / C E X g d 9 M w k 8 e f v P g o 0 c k P 5 p f P S L 9 2 b h P g v s k + P o R f P 4 I r p N I / k E Q f g K J 0 q / L 0 i N i 4 T e T 4 B N I 8 A 0 k + A g S x Y / m V 5 A o f z b u k + A + C b 6 G B J 9 D g u s k e n m H 8 z d d 6 9 d l 4 w + 5 a P 1 m w i e R 4 J t I 8 F E k h h / N r y I x / m z c J 8 F 9 E n w d C T 6 P B N d J X P 9 B 4 C e S u P p 1 e f G H X F z 9 Z s I n k u A b S f C R J C 4 / m l 9 J 4 v V n 4 z 4 J 7 p P g a 0 n w u S S 4 T u L 1 H w R + M o l X v y 5 f / S H 3 6 T c T P p k E 3 0 y C j y b x 8 a P 5 1 S Q + f z b u k + A + C b 6 e J F 9 P k u s k H / 5 B k H 4 + y U e v 4 A / + k M s H v 5 k k n 0 6 S T y f J p 5 P k / S X 9 c p L H n 4 3 7 J L l P k q 8 n y d e T 5 D r J w z 8 I 0 s 8 n G f h 1 m Y E / 5 D J 0 u O D T S f L p J P l 0 k r z H p F 9 O M v z Z f J T h P k m + n i R f T 5 L r J J N / E K S f T z L 1 6 z L x h 1 w m f j N J P p 0 k n 0 6 S T y f J + 0 z 6 5 S T L n 4 3 7 J L l P k q 8 n y d e T 5 D r J 9 j n N z y f Z + n X Z u q g 1 T 2 r 8 a H w 6 S T 6 d J O 8 1 6 Z e T H H 8 2 7 p P k P k m + n i R f T 5 L r J I d / E K S f T 3 L 0 6 3 L w h 1 x e / W b C p 5 P k 0 0 n y 6 S R 5 v 0 m / n O T 1 Z + M + S e 6 T 5 O t J 8 v U k u U 7 y 9 R 8 E f j 7 J V 7 8 u X / 0 h 9 + o 3 E z 6 d J J 9 O k k 8 n y X t O + u U k P 3 8 2 7 p P k P k m + n i R f T 5 L r J D / / Q e D n k 3 r w 6 7 I e / C F X D 3 4 z K T 6 d F J 9 O i k 8 n x c N O + e W k H n 6 2 4 j 4 p 7 p P i 6 0 n x 9 a S 4 T s q N S P n 5 p F S J l D K R U i d S f D o p P p 0 U n 0 6 K h 5 3 y y 0 m 5 F i n u k + I + K b 6 e F F 9 P i u u k 3 I y U n 0 9 K 1 U g p G y l 1 I 8 W n k + L T S f H p p H j Y q S U e W e o R 5 y P u R 5 a A h N 9 z T k i W h m S J S F i R K C M p d S T F p 5 P i 0 0 n x 6 a R 4 2 C m / n J R r k u I + K e 6 T 4 u t J 8 f W k u E 7 K T U n 5 + a R U l Z S y k l J X U n w 6 K T 6 d F J 9 O i o e d 8 s t J u S 4 p 7 p P i P i m + n h R f T 4 r r p N y Y l J 9 P S p V J K T M p d S b F p 5 P i 0 0 n x 6 a R 4 2 C m / n J R r k + I + K e 6 T 4 u t J 8 f W k u E 7 K z U n 5 + a R U n Z S y k 1 J 3 U n w 6 a T 6 d N J 9 O m o e d 9 s t J O z x p 7 p P m P m m + n j R f T 5 r r p B 2 e t J 9 P W u F J K z x p h S f N p 5 P m 0 0 n z 6 a R 5 2 G m / n L T D k + Y + a e 6 T 5 u t J 8 / W k u U 7 a 4 U n 7 + a Q V n r T C k 1 Z 4 0 n w 6 a T 6 d N J 9 O m o e d 9 s t J O z x p 7 p P m P m m + n j R f T 5 r r p B 2 e t J 9 P W u F J K z x p h S f N p 5 P m 0 0 n z 6 a R 5 2 G m / n L T D k 3 b q u r S u / F X J 1 5 N 2 7 O r w p P 1 8 0 g p P W u F J K z x p P p 0 0 n 0 6 a T y f N w 0 7 7 5 a Q d n j T 3 S X O f N F 9 P m q 8 n z X X S D k / a z y e t 8 K Q V n r T C k + b T S f P p p P l 0 0 j z s t F 9 O 2 u F J c 5 8 0 9 0 n z 9 a T 5 e t J c J + 3 w p P 1 8 0 g p P W u F J K z x p P p 0 0 n 0 6 a T y f N w 0 7 7 5 W Q c n g z 3 y X C f D F 9 P h q 8 n w 3 U y D k / G z y e j 8 G Q U n o z C k + H T y f D p Z P h 0 M j z s j F 9 O x u H J c J 8 M 9 8 n w 9 W T 4 e j J c J + P w Z P x 8 M g p P R u H J K D w Z P p 0 M n 0 6 G T y f D w 8 7 4 5 W Q c n g z 3 y X C f D F 9 P h q 8 n w 3 U y D k / G z y e j 8 G Q U n o z C k + H T y f D p Z P h 0 M j z s j F 9 O x u H J c J 8 M 9 8 n w 9 W T 4 e j J c J + P w Z P x 8 M g p P R u H J K D w Z / 7 M 4 / o d x / E / j 8 L A z y z + O 4 / B k u E + G + 2 T 8 j + X 4 n 8 v h O h m H J + P n k 1 F 4 M g p P R u H J 8 O l k + H Q y f D o Z H n b G L y f j 8 G S 4 T 4 b 7 Z P h 6 M n w 9 G a 6 T c X g y f j 4 Z h S e j 8 G Q U n g y f T o Z P J 8 O n k + F h Z / x y M g 5 P h v t k u E + G r y e X r y e X 6 + Q 6 P L l + P r k K T 6 7 C k 6 v w 5 P L p 5 P L p 5 P L p 5 P K w c / 1 y c h 2 e X O 6 T y 3 1 y + X p y + X p y u U 6 u w 5 P r 5 5 O r 8 O Q q P L k K T y 6 f T i 6 f T i 6 f T i 4 P O 9 c v J 9 f h y e U + u d w n l 6 8 n l 6 8 n l + v k O j y 5 f j 6 5 C k + u w p O r 8 O T y 6 e T y 6 e T y 6 e T y s H P 9 c n I d n l z u k 8 t 9 c v l 6 c v l 6 c r l O r s O T 6 + e T q / D k K j y 5 C k 8 u n 0 4 u n 0 4 u n 0 4 u D z v X L y f X 4 c n l P r n c J 5 e v J 5 e v J 5 f r 5 D o 8 u X 4 + u Q p P r s K T q / D k 8 u n k 8 u n k + p 8 b 9 j 8 4 7 J e T 6 / D k + p 8 e 5 j 6 5 f D 2 5 f D 2 5 X C f X 4 c n 1 8 8 l V e H I V n l y F J 5 d P J 5 d P J 5 d P J 5 e H n e u X k + v w 5 H K f X O 6 T y 9 e T y 9 e T y 3 V y H Z 5 c P 5 + 8 C k 9 e h S e v w p O X T y c v n 0 5 e P p 2 8 P O y 8 f j l 5 H Z 6 8 3 C c v 9 8 n L 1 5 O X r y c v 1 8 n r 8 O T 1 8 8 m r 8 O R V e P I q P H n 5 d P L y 6 e T l 0 8 n L w 8 7 r l 5 P X 4 c n L f f J y n 7 x 8 P X n 5 e v J y n b w O T 1 4 / n 7 w K T 1 6 F J 6 / C k 5 d P J y + f T l 4 + n b w 8 7 L x + O X k d n r z c J y / 3 y c v X k 5 e v J y / X y e v w 5 P X z y a v w 5 F V 4 8 i o 8 e f l 0 8 v L p 5 O X T y c v D z u u X k 9 f h y c t 9 8 n K f v H w 9 e f l 6 8 n K d v A 5 P X j + f v A p P X o U n r 8 K T l 0 8 n L 5 9 O X j 6 d v D z s v H 4 5 e R 2 e v N w n L / f J y 9 e T l 6 8 n L 9 f J 6 / D k X X Q T 8 i b 0 T Q i c W D g x c W L j x M j J p p z 4 s 3 G f v N w n L 1 9 P X r 6 e v F w n r 8 O T 1 8 8 n r 8 K T V + H J q / D k 5 d P J x 6 e T j 0 8 n H w 8 7 n 1 9 O P o c n H / f J x 3 3 y 8 f X k 4 + v J x 3 X y O T z 5 / H z y K T z 5 F J 5 8 C k 8 + P p 1 8 f D r 5 + H T y 8 b D z + e X k c 3 j y c Z 9 8 3 C c f X 0 8 + v p 5 8 X C e f w 5 P P z y e f w p N P 4 c m n 8 O T j 0 8 n H p 5 O P T y c f D z u f X 0 4 + h y c f 9 8 n H f f L x 9 e T j 6 8 n H d f I 5 P P n 8 f P I p P P k U n n w K T z 4 + n X x 8 O v n 4 d P L x s P P 5 5 e R z e P J x n 3 z c J x 9 f T z 6 + n n x c J 5 / D k 8 / P J 5 / C k 0 / h y a f w 5 O P T y c e n k 4 9 P J x 8 P O 5 9 f T j 6 H J x / 3 y c d 9 8 v H 1 5 O P r y c d 1 8 j k 8 + f x 8 8 i k 8 + R S e f A p P P j 6 d f H w 6 + f h 0 8 v G w 8 / n l 5 H N 4 8 n G f f N w n H 1 9 P P r 6 e f F b Y H J 5 8 f j 7 5 F J 5 8 C k 8 + h S c f n 0 4 + P p 1 8 f D r 5 e N j 5 / H J y H p c n P 7 5 u k 2 1 B 2 f i C 8 u P L p I a e R W V z f / L j 6 + a G H h U o P 7 4 q 4 O t R g / L j q / 6 Q J l 4 f I 6 8 P 7 z w / v m x x 6 H G J 8 u P r 5 u e M t D 1 8 U T k P n 1 R + f H k B 9 i x i P X 5 W + f F 1 E T 2 P k p Q f X 5 W s 9 P B Z 5 c e X / S H 5 s H I e 3 n 1 + f N k C 0 e M y 5 c f X / b f T a N v D F 5 Y f X z Y l a L X t c Z / y 4 + v L N 6 c K l R 9 f F Q D 2 q F H 5 8 V V / S L 6 z / P i y P y T v Q D + + v H x f u l T 5 8 X X / 7 T T i 9 v D F 5 c e X / b 1 p x e 1 x r / L j 6 8 s 3 p 4 q V H 1 8 V C P a o W f n x V X 9 I v r v 8 + L I / J O 9 C P 7 6 8 f F + 6 X P n x 9 U W / 9 N 9 O v s D 8 + L K / N 6 2 6 P e 5 X f n x 9 + e Z U w f L j q w L C H j U s P 7 7 q D 8 l 3 m B 9 f 9 o f k n e j H l 5 f v S 5 c s P 7 7 u v 5 1 G 3 h 6 + y P z 4 s r 8 3 r b w 9 7 l l + f H 3 5 5 l T R 8 u O r / E N T T c u P r / p D 8 l 3 m x 5 f 9 I X k 3 + v H l 5 f v S Z c u P r / t v p 9 G 3 x y b t g t I u K u 1 x 3 3 I 2 m P a o c D l H i c s 5 a l z O A t M u M u 1 G 0 y 7 A / W b T u n Q 5 x x v o e A N t R u 2 C 1 C 5 K r X u X s 0 G 1 R 8 X L O U p e z l H z c h a o d p F q F 6 r 2 8 K 5 0 N q v 2 u H w 5 x x v o e A M t Z u 2 C 1 i 5 q 7 X H / c j a 4 9 q i A O U c J z D l q Y M 4 C 1 y 5 y 7 U L X H t 6 Z z m b X H p c w 5 3 g D H W + g x b B d E N t F s T 3 u Y c 4 G 2 R 4 V M e c o i T l H T c x Z I N t F s l 0 o 2 8 O 7 0 9 k s 2 + M y 5 h x v o O M N t J i 2 C 2 q 7 q L b H f c z Z Y N u j Q u Y c J T L n q J E 5 C 2 y 7 y L Y L b X t 4 h z q b b X t c y p z j D X S 8 g R b j d k F u F + X 2 u J c 5 G 3 R 7 V M y c o 2 T m H D U z Z 4 F u F + l 2 o W 4 P 7 1 J n s 2 6 P y 5 l z v I G O N 9 B i 3 i 7 o 7 a L e H v c z Z 4 F v T 6 i g O a G E 5 o Q a m m P 4 9 l i + P a Z v T 1 j m X + z b E y 5 p T n g D h T e Q D d x j B P d Y w T 2 x / L C f B c I 9 w R / 4 E / y R P 8 E f + m M I 9 1 j C P a Z w T y x S / / I C F C 5 r T i x c v z e Q T d x j F P d Y x T 3 h v u Y s M O 4 J F T Y n l N i c U G N z D O M e y 7 j H N O 4 J y / 2 L j X v C p c 0 J b 6 D w B r K R e 4 z k H i u 5 J 9 z b n A X K P a H i 5 o S S m x N q b o 6 h 3 G M p 9 5 j K P W H J f 7 F y T 7 i 8 O e E N F N 5 A N n O P 0 d x j N f e E + 5 u z w L k n V O C c U I J z Q g 3 O M Z x 7 L O c e 0 7 k n L P s v d u 4 J l z g n v I H C G 8 i G 7 j G i e 6 z o n n C P c x Z I 9 4 S K n B N K c k 6 o y T m G d I 8 l 3 W N K 9 4 S l / 8 X S P e E y 5 4 Q 3 U H g D 2 d Q 9 R n W P V d 0 T 7 n P O A u u e U K F z Q o n O C T U 6 x 7 D u s a x 7 T O u e 9 B F s s X V P L j + b K L 2 B 0 h v I x u 4 x s n u s 7 J 5 c f k L R A u 2 e 5 M 8 o S v 6 Q o u R P K T K 0 e y z t H l O 7 J 3 0 E W 6 z d k 8 v P K k p v o P Q G s r l 7 j O 4 e q 7 s n l 5 9 Y t M C 7 J / k z i 9 I / t M g / t W j 5 s U X b z y 3 y h 1 x + c t H 2 o 4 u 2 n 1 2 0 / P C i 5 a c X + R X I C O + x w n t y + Q l G C 8 R 7 k j / D K P l D j J I / x c g Q 7 7 H E e 0 z x n v Q R b L F 4 T y 4 / y y i 9 g d I b y C b v M c p 7 r P K e X H 6 i 0 Q L z n u T P N E r + U K P k T z U y z H s s 8 x 7 T v C d 9 B F t s 3 p P L z z Z K b 6 D 0 B r L R e 4 z 0 H i u 9 J 5 e f c L R A v S f 5 M 4 6 S P + Q o + V O O D P U e S 7 3 H V O 9 J H 8 E W q / f k 8 r O O 0 h s o v Y F s 9 h 6 j v c d q 7 8 n l J x 4 t c O 9 J / s y j 5 A 8 9 S v 7 U I 8 O 9 x 3 L v M d 1 7 0 k e w x e 4 9 t Y R A 5 Q 1 U 3 k A 2 f I 8 R 3 2 P F 9 9 Q S A i 2 Q 7 y m G Q M U Q q B g C G f I 9 l n y P K d 9 T P o I t l u + p J Q Q q b 6 D y B r L p e 4 z 6 H q u + p 5 Y Q a I F 9 T z E E K o Z A x R D I s O + x 7 H t M + 5 7 y E W y x f U 8 t I V B 5 A 5 U 3 k I 3 f Y + T 3 W P k 9 t Y R A C / R 7 i i F Q M Q Q q h k C G f o + l 3 2 P q 9 5 S P Y I v 1 e 2 o J g c o b q L y B b P 4 e o 7 / H 6 u + p J Q R a 4 N 9 T D I G K I V A x B D L 8 e y z / H t O / p 3 w E W + z f H 1 9 f P q U 3 U H k D 2 Q A + R o C P F e B T S w i 0 Q M C n G A I V Q 6 B i C G Q I + F g C P q a A T / k I t l j A p 5 Y Q q L y B y h v I J v A x C n y s A p 9 a Q q A F B j 7 F E K g Y A h V D I M P A x z L w M Q 1 8 y k e w x Q Y + t Y R A 5 Q 1 U 3 k A 2 g o + R 4 G M l + P Q S A i 1 Q 8 G m G Q M 0 Q q B k C G Q o + l o K P q e D T P o I t V v D p J Q R q b 6 D 2 B r I Z f I w G H 6 v B p 5 c Q a I G D T z M E a o Z A z R D I c P C x H H x M B 5 / 2 E W y x g 0 8 v I V B 7 A 7 U 3 k A 3 h Y 0 T 4 W B E + v Y R A C y R 8 m i F Q M w R q h k C G h I 8 l 4 W N K + L S P Y I s l f H o J g d o b q L 2 B b A o f o 8 L H q v D p J Q R a Y O H T D I G a I V A z B D I s f C w L H 9 P C p 3 0 E W 2 z h 0 0 s I 1 N 5 A 7 Q 1 k Y / g Y G T 5 W h k 8 v I d A C D Z 9 m C N Q M g Z o h k K H h Y 2 n 4 m B o + 7 S P Y Y g 2 f X k K g 9 g Z q b y C b w 8 f o 8 L E 6 f H o J g R Z 4 + D R D o G Y I 1 A y B D A 8 f y 8 P H 9 P B p H 8 E W e / j 0 E g K 1 N 1 B 7 A 9 k g P k a I j x X i 0 0 s I t E D E Z x g C D U O g Y Q h k i P h Y I j 6 m i M / 4 C L Z Y x G e W E G i 8 g c Y b y C b x M U p 8 r B K f W U K g B S Y + w x B o G A I N Q y D D x M c y 8 T F N f M Z H s M U m P r O E Q O M N N N 5 A N o q P k e J j p f j M E g I t U P E Z h k D D E G g Y A h k q P p a K j 6 n i M z 6 C L V b x m S U E G m + g 8 Q a y W X y M F h + r x W e W E G i B i 8 8 w B B q G Q M M Q y H D x s V x 8 T B e f 8 R F s s Y v P L C H Q e A O N N 5 A N 4 2 P E + F g x P r O E Q A t k f I Y h 0 D A E G o Z A h o y P J e N j y v i M j 2 C L Z X x m C Y H G G 2 i 8 g W w a H 6 P G x 6 r x m S U E W m D j M w y B h i H Q M A Q y b H w s G x / T x m d 8 B F t s 4 z N L C D T e Q O M N Z O P 4 G D k + V o 7 P L C H Q A h 2 f Y Q g 0 D I G G I Z C h 4 2 P p + J g 6 P t d H s M U 6 P n c J g a 4 3 0 P U G s n l 8 j B 4 f q 8 f n L i H Q A h + f y x D o M g S 6 D I E M H x / L x 8 f 0 8 b k + g i 3 2 8 b l L C H S 9 g a 4 3 k A 3 k Y w T 5 W E E + d w m B F g j 5 X I Z A l y H Q Z Q h k C P l Y Q j 6 m k M / 1 E W y x k M 9 d Q q D r D X S 9 g W w i H 6 P I x y r y u U s I t M D I 5 z I E u g y B L k M g w 8 j H M v I x j X y u j 2 C L j X z u E g J d b 6 D r D W Q j + R h J P l a S z 1 1 C o A V K P p c h 0 G U I d B k C G U o + l p K P q e R z f Q R b r O R z l x D o e g N d b y C b y c d o 8 r G a f O 4 S A i 1 w 8 r k M g S 5 D o M s Q y H D y s Z x 8 T C e f 6 y P Y Y i e f u 4 R A 1 x v o e g P Z U D 5 G l I 8 V 5 X O X E G i B l M 9 l C H Q Z A l 2 G Q I a U j y X l Y 0 r 5 X B / B F k v 5 v E s I 9 H o D v d 5 A N p W P U e V j V f m 8 S w i 0 w M r n Z Q j 0 M g R 6 G Q I Z V j 6 W l Y 9 p 5 f P 6 C L b Y y u d d Q q D X G + j 1 B r K x f I w s H y v L 5 1 1 C o A V a P i 9 D o J c h 0 M s Q y N D y s b R 8 T C 2 f 1 0 e w x V o + 7 x I C v d 5 A r z e Q z e V j d P l Y X T 7 v E g I t 8 P J 5 G Q K 9 D I F e h k C G l 4 / l 5 W N 6 + b w + g i 3 2 8 n m X E O j 1 B n q 9 g W w w H y P M x w r z e Z c Q a I G Y z 8 s Q 6 G U I 9 D I E M s R 8 L D E f U 8 z n 9 R F s s Z j P u 4 R A r z f Q 6 w 1 k k / k Y Z T 5 W m c + 7 h E A L z H x e h k A v Q 6 C X I Z B h 5 m O Z + Z h m P q + P Y I v N f N 4 l B H q 9 g V 5 v I B v N x 0 j z s d J 8 3 i U E W q D m 8 z I E e h k C v Q y B D D U f S 8 3 H V P N 5 f Q R b r O b z L i H Q 6 w 3 0 e g P Z b D 5 G m 4 / V 5 v M t I d A C N 5 + P I d D H E O h j C G S 4 + V h u P q a b z + c j 2 G I 3 n 2 8 J g T 5 v o M 8 b y I b z M e J 8 r D i f b w m B F s j 5 f A y B P o Z A H 0 M g Q 8 7 H k v M x 5 X w + H 8 E W y / l 8 S w j 0 e Q N 9 3 k A 2 n Y 9 R 5 2 P V + X x L C L T A z u d j C P Q x B P o Y A h l 2 P p a d j 2 n n 8 / k I t t j O 5 1 t C o M 8 b 6 P M G s v F 8 j D w f K 8 / n W 0 K g B X o + H 0 O g j y H Q x x D I 0 P O x 9 H x M P Z / P R 7 D F e j 7 f E g J 9 3 k C f N 5 D N 5 2 P 0 + V h 9 P t 8 S A i 3 w 8 / k Y A n 0 M g T 6 G Q I a f j + X n Y / r 5 f D 6 C L f b z + Z Y Q 6 P M G + r y B b E A f I 9 D H C v T 5 l h B o g a D P x x D o Y w j 0 M Q Q y B H 0 s Q R 9 T 0 O f z E W y x o M + 3 h E C f N 9 D n D W Q T + h i F P l a h z 7 e E Q A s M H Y 9 C o H g U A s W j E C i M Q o d R 6 D A K H Q + P Y L G Y 0 P E 4 B I q H G y g e b q C w C x 1 2 o c M u d D w O g W K B o e N R C B S P Q q B 4 F A K F U e g w C h 1 G o e P h E S w W E z o e h 0 D x c A P F w w 0 U d q H D L n T Y h Y 7 H I V A s M H Q 8 C o H i U Q g U j 0 K g M A o d R q H D K H Q 8 P I L F Y k L H 4 x A o H m 6 g e L i B w i 5 0 2 I U O u 9 D x O A S K B Y a O R y F Q P A q B 4 l E I F E a h w y h 0 G I W O h 0 e w W E z o e B w C x c M N F A 8 3 U N i F D r v Q Y R c 6 H o d A s c D Q 8 S g E i k c h U D w K g c I o d B i F D q P Q 8 f A I F o s J H Y 9 D o H i 4 g e L h B g q 7 0 G E X O u x C x + M Q K B Y Y O h 6 F Q P E o B I p H I V A Y h Q 6 j 0 G E U O h 4 e w W I x o e N x C B Q P N 1 A 8 3 E B h F z r s Q o d d 6 H g c A s U C Q 8 e j E C g e h U D x K A Q K o 9 B h F D q M Q s f h E S w W E z q O Q 6 A 4 3 k D H G 8 g u d N i F D r v Q c R w C x Q J D x 1 E I F E c h U B y F Q G E U O o x C h 1 H o O D y C x W J C x 3 E I F M c b 6 H g D 2 Y U O u 9 B h F z q O Q 6 B Y Y O g 4 C o H i K A S K o x A o j E K H U e g w C h 2 H R 7 B Y T O g 4 D o H i e A M d b y C 7 0 G E X O u x C x 3 E I F A s M H U c h U B y F Q H E U A o V R 6 D A K H U a h 4 / A I F o s J H c c h U B x v o O M N Z B c 6 7 E K H X e g 4 D o F i g a H j K A S K o x A o j k K g M A o d R q H D K H Q c H s F i M a H j O A S K 4 w 1 0 v I H s Q o d d 6 L A L H c c h U C w w d B y F Q H E U A s V R C B R G o c M o d B i F j s M j W C w m d B y H Q H G 8 g Y 4 3 k F 3 o s A s d d q H j O A S K B Y a O o x A o j k K g O A q B w i h 0 G I U O o 9 B x e A S L x Y S O c A g U 4 Q 0 U 3 k B 2 o c M u d N i F j n A I F A s M H a E Q K E I h U I R C o D A K H U a h w y h 0 B I 9 g s Z j Q E Q 6 B I r y B w h v I L n T Y h Q 6 7 0 B E O g W K B o S M U A k U o B I p Q C B R G o c M o d B i F j u A R L B Y T O s I h U I Q 3 U H g D 2 Y U O u 9 B h F z r C I V A s M H S E Q q A I h U A R C o H C K H Q Y h Q 6 j 0 B E 8 g s V i Q k c 4 B I r w B g p v I L v Q Y R c 6 7 E J H O A S K B Y a O U A g U o R A o Q i F Q G I U O o 9 B h F D q C R 7 B Y T O g I h 0 A R 3 k D h D W Q X O u x C h 1 3 o C I d A s c D Q E Q q B I h Q C R S g E C q P Q Y R Q 6 j E J H 8 A g W i w k d 4 R A o w h s o v I H s Q o d d 6 L A L H e E Q K B Y Y O k I h U I R C o A i F Q G E U O o x C h 1 H o C B 7 B Y j G h I x w C R X g D h T e Q X e i w C x 1 2 o S M d A s U C Q 0 c q B I p U C B S p E C i M Q o d R 6 D A K H e k j 2 G J C R z o E i v Q G S m 8 g u 9 B h F z r s Q k c 6 B I o F h o 5 U C B S p E C h S I V A Y h Q 6 j 0 G E U O t J H s M W E j n Q I F O k N l N 5 A d q H D L n T Y h Y 5 0 C B Q L D B 2 p E C h S I V C k Q q A w C h 1 G o c M o d K S P Y I s J H e k Q K N I b K L 2 B 7 E K H X e i w C x 3 p E C g W G D p S I V C k Q q B I h U B h F D q M Q o d R 6 E g f w R Y T O t I h U K Q 3 U H o D 2 Y U O u 9 B h F z r S I V A s M H S k Q q B I h U C R C o H C K H Q Y h Q 6 j 0 J E + g i 0 m d K R D o E h v o P Q G s g s d d q H D L n S k Q 6 B Y Y O h I h U C R C o E i F Q K F U e g w C h 1 G o S N 9 B F t M 6 E i H Q J H e Q O k N Z B c 6 7 E K H X e h I h 0 C x w N B R D I G K I V A x B D I K H U a h w y h 0 l I 9 g i w k d t Y R A 5 Q 1 U 3 k B 2 o c M u d N i F j l p C o A W G j m I I V A y B i i G Q U e g w C h 1 G o a N 8 B F t M 6 K g l B C p v o P I G s g s d d q H D L n T U E g I t M H Q U Q 6 B i C F Q M g Y x C h 1 H o M A o d 5 S P Y Y k J H L S F Q e Q O V N 5 B d 6 L A L H X a h o 5 Y Q a I G h o x g C F U O g Y g h k F D q M Q o d R 6 C g f w R Y T O m o J g c o b q L y B 7 E K H X e i w C x 2 1 h E A L D P 3 j 6 / x V y x C o G A I Z h Q 6 j 0 G E U O s p H s M W E j l p C o P I G K m 8 g u 9 B h F z r s Q k c t I d A C Q 0 c x B C q G Q M U Q y C h 0 G I U O o 9 B R P o I t J n T U E g K V N 1 B 5 A 9 m F D r v Q Y R c 6 a g m B F h g 6 i i F Q M Q Q q h k B G o c M o d B i F j v Y R b D G h o 5 c Q q L 2 B 2 h v I L n T Y h Q 6 7 0 N F L C L T A 0 N E M g Z o h U D M E M g o d R q H D K H S 0 j 2 C L C R 2 9 h E D t D d T e Q H a h w y 5 0 2 I W O X k K g B Y a O Z g j U D I G a I Z B R 6 D A K H U a h o 3 0 E W 0 z o 6 C U E a m + g 9 g a y C x 1 2 o c M u d P Q S A i 0 w d D R D o G Y I 1 A y B j E K H U e g w C h 3 t I 9 h i Q k c v I V B 7 A 7 U 3 k F 3 o s A s d d q G j l x B o g a G j G Q I 1 Q 6 B m C G Q U O o x C h 1 H o a B / B F h M 6 e g m B 2 h u o v Y H s Q o d d 6 L A L H b 2 E Q A s M H c 0 Q q B k C N U M g o 9 B h F D q M Q k f 7 C L a Y 0 N F L C N T e Q O 0 N Z B c 6 7 E K H X e j o J Q R a Y O h o h k D N E K g Z A h m F D q P Q Y R Q 6 2 k e w x Y S O W U K g 8 Q Y a b y C 7 0 G E X O u x C x y w h 0 A J D x z A E G o Z A w x D I K H Q Y h Q 6 j 0 D E + g i 0 m d M w S A o 0 3 0 H g D 2 Y U O u 9 B h F z p m C Y E W G D q G I d A w B B q G Q E a h w y h 0 G I W O 8 R F s M a F j l h B o v I H G G 8 g u d N i F D r v Q M U s I t M D Q M Q y B h i H Q M A Q y C h 1 G o c M o d I y P Y I s J H b O E Q O M N N N 5 A d q H D L n T Y h Y 5 Z Q q A F h o 5 h C D Q M g Y Y h k F H o M A o d R q F j f A R b T O i Y J Q Q a b 6 D x B r I L H X a h w y 5 0 z B I C L T B 0 D E O g Y Q g 0 D I G M Q o d R 6 D A K H e M j 2 G J C x y w h 0 H g D j T e Q X e i w C x 1 2 o W O W E G i B o W M Y A g 1 D o G E I Z B Q 6 j E K H U e g Y H 8 E W E z p m C Y H G G 2 i 8 g e x C h 1 3 o s A s d d w m B F h g 6 L k O g y x D o M g Q y C h 1 G o c M o d F w f w R Y T O u 4 S A l 1 v o O s N Z B c 6 7 E K H X e i 4 S w i 0 w N B x G Q J d h k C X I Z B R 6 D A K H U a h 4 / o I t p j Q c Z c Q 6 H o D X W 8 g u 9 B h F z r s Q s d d Q q A F h o 7 L E O g y B L o M g Y x C h 1 H o M A o d 1 0 e w x Y S O u 4 R A 1 x v o e g P Z h Q 6 7 0 G E X O u 4 S A i 0 w d F y G Q J c h 0 G U I Z B Q 6 j E K H U e i 4 P o I t J n T c J Q S 6 3 k D X G 8 g u d N i F D r v Q c Z c Q a I G h 4 z I E u g y B L k M g o 9 B h F D q M Q s f 1 E W w x o e M u I d D 1 B r r e Q H a h w y 5 0 2 I W O u 4 R A C w w d l y H Q Z Q h 0 G Q I Z h Q 6 j 0 G E U O q 6 P Y I s J H X c J g a 4 3 0 P U G s g s d d q H D L n T c J Q R a Y O h 4 G Q K 9 D I F e h k B G o c M o d B i F j t d H s M W E j n c J g V 5 v o N c b y C 5 0 2 I U O u 9 D x L i H Q A k P H y x D o Z Q j 0 M g Q y C h 1 G o c M o d L w + g i 0 m d L x L C P R 6 A 7 3 e Q H a h w y 5 0 2 I W O d w m B F h g 6 X o Z A L 0 O g l y G Q U e g w C h 1 G o e P 1 E W w x o e N d Q q D X G + j 1 B r I L H X a h w y 5 0 v E s I t M D Q 8 T I E e h k C v Q y B j E K H U e g w C h 2 v j 2 C L C R 3 v E g K 9 3 k C v N 5 B d 6 L A L H X a h 4 1 1 C o A W G j p c h 0 M s Q 6 G U I Z B Q 6 j E K H U e h 4 f Q R b T O h 4 l x D o 9 Q Z 6 v Y H s Q o d d 6 L A L H e 8 S A i 0 w d L w M g V 6 G Q C 9 D I K P Q Y R Q 6 j E L H 6 y P Y Y k L H u 4 R A r z f Q 6 w 1 k F z r s Q o d d 6 H i X E G i B o e N l C P Q y B H o Z A h m F D q P Q Y R Q 6 P h / B F h M 6 v i U E + r y B P m 8 g u 9 B h F z r s Q s e 3 h E A L D B 0 f Q 6 C P I d D H E M g o d B i F D q P Q 8 f k I t p j Q 8 S 0 h 0 O c N 9 H k D 2 Y U O u 9 B h F z q + J Q R a Y O j 4 G A J 9 D I E + h k B G o c M o d B i F j s 9 H s M W E j m 8 J g T 5 v o M 8 b y C 5 0 2 I U O u 9 D x L S H Q A k P H x x D o Y w j 0 M Q Q y C h 1 G o c M o d H w + g i 0 m d H x L C P R 5 A 3 3 e Q H a h w y 5 0 2 I W O b w m B F h g 6 P o Z A H 0 O g j y G Q U e g w C h 1 G o e P z E W w x o e N b Q q D P G + j z B r I L H X a h w y 5 0 f E s I t M D Q 8 T E E + h g C f Q y B j E K H U e g w C h 2 f j 2 C L C R 3 f E g J 9 3 k C f N 5 B d 6 L A L H X a h 4 1 t C o A W G j o 8 h 0 M c Q 6 G M I Z B Q 6 j E K H U e j 4 f A R b T O h 8 H A L l w w 2 U D z d Q 2 o V O u 9 B p F z o f h 0 C 5 w N D 5 K A T K R y F Q P g q B 0 i h 0 G o V O o 9 D 5 8 A i W i w m d j 0 O g f L i B 8 u E G S r v Q a R c 6 7 U L n 4 x A o F x g 6 H 4 V A + S g E y k c h U B q F T q P Q a R Q 6 H x 7 B c j G h 8 3 E I l A 8 3 U D 7 c Q G k X O u 1 C p 1 3 o f B w C 5 Q J D 5 6 M Q K B + F Q P k o B E q j 0 G k U O o 1 C 5 8 M j W C 4 m d D 4 O g f L h B s q H G y j t Q q d d 6 L Q L n Y 9 D o F x g 6 H w U A u W j E C g f h U B p F D q N Q q d R 6 H x 4 B M v F h M 7 H I V A + 3 E D 5 c A O l X e i 0 C 5 1 2 o f N x C J Q L D J 2 P Q q B 8 F A L l o x A o j U K n U e g 0 C p 0 P j 2 C 5 m N D 5 O A T K h x s o H 2 6 g t A u d d q H T L n Q + D o F y g a H z U Q i U j 0 K g f B Q C p V H o N A q d R q H z 4 R E s F x M 6 H 4 d A + X A D 5 c M N l H a h 0 y 5 0 2 o X O 4 x A o F x g 6 j 0 K g P A q B 8 i g E S q P Q a R Q 6 j U L n 4 R E s F x M 6 j 0 O g P N 5 A x x v I L n T a h U 6 7 0 H k c A u U C Q + d R C J R H I V A e h U B p F D q N Q q d R 6 D w 8 g u V i Q u d x C J T H G + h 4 A 9 m F T r v Q a R c 6 j 0 O g X G D o P A q B 8 i g E y q M Q K I 1 C p 1 H o N A q d h 0 e w X E z o P A 6 B 8 n g D H W 8 g u 9 B p F z r t Q u d x C J Q L D J 1 H I V A e h U B 5 F A K l U e g 0 C p 1 G o f P w C J a L C Z 3 H I V A e b 6 D j D W Q X O u 1 C p 1 3 o P A 6 B c o G h 8 y g E y q M Q K I 9 C o D Q K n U a h 0 y h 0 H h 7 B c j G h 8 z g E y u M N d L y B 7 E K n X e i 0 C 5 3 H I V A u M H Q e h U B 5 F A L l U Q i U R q H T K H Q a h c 7 D I 1 g u J n Q e h 0 B 5 v I G O N 5 B d 6 L Q L n X a h 8 z g E y g W G z l A I l K E Q K E M h U B q F T q P Q a R Q 6 g 0 e w X E z o D I d A G d 5 A 4 Q 1 k F z r t Q q d d 6 A y H Q L n A 0 B k K g T I U A m U o B E q j 0 G k U O o 1 C Z / A I l o s J n e E Q K M M b K L y B 7 E K n X e i 0 C 5 3 h E C g X G D p D I V C G Q q A M h U B p F D q N Q q d R 6 A w e w X I x o T M c A m V 4 A 4 U 3 k F 3 o t A u d d q E z H A L l A k N n K A T K U A i U o R A o j U K n U e g 0 C p 3 B I 1 g u J n S G Q 6 A M b 6 D w B r I L n X a h 0 y 5 0 h k O g X G D o D I V A G Q q B M h Q C p V H o N A q d R q E z e A T L x Y T O c A i U 4 Q 0 U 3 k B 2 o d M u d N q F z n A I l A s M n a E Q K E M h U I Z C o D Q K n U a h 0 y h 0 B o 9 g u Z j Q G Q 6 B M r y B w h v I L n T a h U 6 7 0 B k O g X K B o T M U A m U o B M p Q C J R G o d M o d B q F z v Q R b D G h M x 0 C Z X o D p T e Q X e i 0 C 5 1 2 o T M d A u U C Q 2 c q B M p U C J S p E C i N Q q d R 6 D Q K n e k j 2 G J C Z z o E y v Q G S m 8 g u 9 B p F z r t Q m c 6 B M o F h s 5 U C J S p E C h T I V A a h U 6 j 0 G k U O t N H s M W E z n Q I l O k N l N 5 A d q H T L n T a h c 5 0 C J Q L D J 2 p E C h T I V C m Q q A 0 C p 1 G o d M o d K a P Y I s J n e k Q K N M b K L 2 B 7 E K n X e i 0 C 5 3 p E C g X G D p T I V C m Q q B M h U B p F D q N Q q d R 6 E w f w R Y T O t M h U K Y 3 U H o D 2 Y V O u 9 B p F z r T I V A u M H S m Q q B M h U C Z C o H S K H Q a h U 6 j 0 J k + g i 0 m d K Z D o E x v o P Q G s g u d d q H T L n S m Q 6 B c Y O h M h U C Z C o E y F Q K l U e g 0 C p 1 G o T N 9 B F t M 6 K w l B C p v o P I G s g u d d q H T L n T W E g I t M H Q W Q 6 B i C F Q M g Y x C p 1 H o N A q d 5 S P Y Y k J n L S F Q e Q O V N 5 B d 6 L Q L n X a h s 5 Y Q a I G h s x g C F U O g Y g h k F D q N Q q d R 6 C w f w R Y T O m s J g c o b q L y B 7 E K n X e i 0 C 5 2 1 h E A L D J 3 F E K g Y A h V D I K P Q a R Q 6 j U J n + Q i 2 m N B Z S w h U 3 k D l D W Q X O u 1 C p 1 3 o r C U E W m D o L I Z A x R C o G A I Z h U 6 j 0 G k U O s t H s M W E / v H 1 5 V N 6 A 5 U 3 k F 3 o t A u d d q G z l h B o g a G z G A I V Q 6 B i C G Q U O o 1 C p 1 H o L B / B F h M 6 a w m B y h u o v I H s Q q d d 6 L Q L n b W E Q A s M n c U Q q B g C F U M g o 9 B p F D q N Q m f 5 C L a Y 0 F l L C F T e Q O U N Z B c 6 7 U K n X e j s J Q R a Y O h s h k D N E K g Z A h m F T q P Q a R Q 6 2 0 e w x Y T O X k K g 9 g Z q b y C 7 0 G k X O u 1 C Z y 8 h 0 A J D Z z M E a o Z A z R D I K H Q a h U 6 j 0 N k + g i 0 m d P Y S A r U 3 U H s D 2 Y V O u 9 B p F z p 7 C Y E W G D q b I V A z B G q G Q E a h 0 y h 0 G o X O 9 h F s M a G z l x C o v Y H a G 8 g u d N q F T r v Q 2 U s I t M D Q 2 Q y B m i F Q M w Q y C p 1 G o d M o d L a P Y I s J n b 2 E Q O 0 N 1 N 5 A d q H T L n T a h c 5 e Q q A F h s 5 m C N Q M g Z o h k F H o N A q d R q G z f Q R b T O j s J Q R q b 6 D 2 B r I L n X a h 0 y 5 0 9 h I C L T B 0 N k O g Z g j U D I G M Q q d R 6 D Q K n e 0 j 2 G J C Z y 8 h U H s D t T e Q X e i 0 C 5 1 2 o b O X E G i B o X M Y A g 1 D o G E I Z B Q 6 j U K n U e g c H 8 E W E z p n C Y H G G 2 i 8 g e x C p 1 3 o t A u d s 4 R A C w y d w x B o G A I N Q y C j 0 G k U O o 1 C 5 / g I t p j Q O U s I N N 5 A 4 w 1 k F z r t Q q d d 6 J w l B F p g 6 B y G Q M M Q a B g C G Y V O o 9 B p F D r H R 7 D F h M 5 Z Q q D x B h p v I L v Q a R c 6 7 U L n L C H Q A k P n M A Q a h k D D E M g o d B q F T q P Q O T 6 C L S Z 0 z h I C j T f Q e A P Z h U 6 7 0 G k X O m c J g R Y Y O o c h 0 D A E G o Z A R q H T K H Q a h c 7 x E W w x o X O W E G i 8 g c Y b y C 5 0 2 o V O u 9 A 5 S w i 0 w N A 5 D I G G I d A w B D I K n U a h 0 y h 0 j o 9 g i w m d s 4 R A 4 w 0 0 3 k B 2 o d M u d N q F z l l C o A W G z m E I N A y B h i G Q U e g 0 C p 1 G o f P 6 C L a Y 0 H m X E O h 6 A 1 1 v I L v Q a R c 6 7 U L n X U K g B Y b O y x D o M g S 6 D I G M Q q d R 6 D Q K n d d H s M W E z r u E Q N c b 6 H o D 2 Y V O u 9 B p F z r v E g I t M H R e h k C X I d B l C G Q U O o 1 C p 1 H o v D 6 C L S Z 0 3 i U E u t 5 A 1 x v I L n T a h U 6 7 0 H m X E G i B o f M y B L o M g S 5 D I K P Q a R Q 6 j U L n 9 R F s M a H z L i H Q 9 Q a 6 3 k B 2 o d M u d N q F z r u E Q A s M n Z c h 0 G U I d B k C G Y V O o 9 B p F D q v j 2 C L C Z 1 3 C Y G u N 9 D 1 B r I L n X a h 0 y 5 0 3 i U E W m D o v A y B L k O g y x D I K H Q a h U 6 j 0 H l 9 B F t M 6 L x L C H S 9 g a 4 3 k F 3 o t A u d d q H z L i H Q A k P n Z Q h 0 G Q J d h k B G o d M o d B q F z u s j 2 G J C 5 7 u E Q K 8 3 0 O s N Z B c 6 7 U K n X e h 8 l x B o g a H z Z Q j 0 M g R 6 G Q I Z h U 6 j 0 G k U O l 8 f w R Y T O t 8 l B H q 9 g V 5 v I L v Q a R c 6 7 U L n u 4 R A C w y d L 0 O g l y H Q y x D I K H Q a h U 6 j 0 P n 6 C L a Y 0 P k u I d D r D f R 6 A 9 m F T r v Q a R c 6 3 y U E W m D o f B k C v Q y B X o Z A R q H T K H Q a h c 7 X R 7 D F h M 5 3 C Y F e b 6 D X G 8 g u d N q F T r v Q + S 4 h 0 A J D 5 8 s Q 6 G U I 9 D I E M g q d R q H T K H S + P o I t J n S + S w j 0 e g O 9 3 k B 2 o d M u d N q F z n c J g R Y Y O l + G Q C 9 D o J c h k F H o N A q d R q H z 9 R F s M a H z X U K g 1 x v o 9 Q a y C 5 1 2 o d M u d L 5 L C L T A 0 P k y B H o Z A r 0 M g Y x C p 1 H o N A q d r 4 9 g i w m d 7 x I C v d 5 A r z e Q X e i 0 C 5 1 2 o f N b Q q A F h s 6 P I d D H E O h j C G Q U O o 1 C p 1 H o / H w E W 0 z o / J Y Q 6 P M G + r y B 7 E K n X e i 0 C 5 3 f E g I t M H R + D I E + h k A f Q y C j 0 G k U O o 1 C 5 + c j 2 G J C 5 7 e E Q J 8 3 0 O c N Z B c 6 7 U K n X e j 8 l h B o g a H z Y w j 0 M Q T 6 G A I Z h U 6 j 0 G k U O j 8 f w R Y T O r 8 l B P q 8 g T 5 v I L v Q a R c 6 7 U L n t 4 R A C w y d H 0 O g j y H Q x x D I K H Q a h U 6 j 0 P n 5 C L a Y 0 P k t I d D n D f R 5 A 9 m F T r v Q a R c 6 v y U E W m D o / B g C f Q y B P o Z A R q H T K H Q a h c 7 P R 7 D F h M 5 v C Y E + b 6 D P G 8 g u d N q F T r v Q + S 0 h 0 A J D 5 8 c Q 6 G M I 9 D E E M g q d R q H T K H R + P o I t J n R + S w j 0 e Q N 9 3 k B 2 o d M u d N q F z m 8 J g R Y Y u h 6 F Q P U o B K p H I V A Z h S 6 j 0 G U U u h 4 e w W o x o e t x C F Q P N 1 A 9 3 E B l F 7 r s Q p d d 6 H o c A t U C Q 9 e j E K g e h U D 1 K A Q q o 9 B l F L q M Q t f D I 1 g t J n Q 9 D o H q 4 Q a q h x u o 7 E K X X e i y C 1 2 P Q 6 B a Y O h 6 F A L V o x C o H o V A Z R S 6 j E K X U e h 6 e A S r x Y S u x y F Q P d x A 9 X A D l V 3 o s g t d d q H r c Q h U C w x d j 0 K g e h Q C 1 a M Q q I x C l 1 H o M g p d D 4 9 g t Z j Q 9 T g E q o c b q B 5 u o L I L X X a h y y 5 0 P Q 6 B a o G h 6 1 E I V I 9 C o H o U A p V R 6 D I K X U a h 6 + E R r B Y T u h 6 H Q P V w A 9 X D D V R 2 o c s u d N m F r s c h U C 0 w d D 0 K g e p R C F S P Q q A y C l 1 G o c s o d D 0 8 g t V i Q t f j E K g e b q B 6 u I H K L n T Z h S 6 7 0 P U 4 B K o F h q 5 H I V A 9 C o H q U Q h U R q H L K H Q Z h a 7 D I 1 g t J n Q d h 0 B 1 v I G O N 5 B d 6 L I L X X a h 6 z g E q g W G r q M Q q I 5 C o D o K g c o o d B m F L q P Q d X g E q 8 W E r u M Q q I 4 3 0 P E G s g t d d q H L L n Q d h 0 C 1 w N B 1 F A L V U Q h U R y F Q G Y U u o 9 B l F L o O j 2 C 1 m N B 1 H A L V 8 Q Y 6 3 k B 2 o c s u d N m F r u M Q q B Y Y u o 5 C o D o K g e o o B C q j 0 G U U u o x C 1 + E R r B Y T u o 5 D o D r e Q M c b y C 5 0 2 Y U u u 9 B 1 H A L V A k P X U Q h U R y F Q H Y V A Z R S 6 j E K X U e g 6 P I L V Y k L X c Q h U x x v o e A P Z h S 6 7 0 G U X u o 5 D o F p g 6 D o K g e o o B K q j E K i M Q p d R 6 D I K X Y d H s F p M 6 D o O g e p 4 A x 1 v I L v Q Z R e 6 7 E L X c Q h U C w x d R y F Q H Y V A d R Q C l V H o M g p d R q H r 8 A h W i w l d 4 R C o w h s o v I H s Q p d d 6 L I L X e E Q q B Y Y u k I h U I V C o A q F Q G U U u o x C l 1 H o C h 7 B a j G h K x w C V X g D h T e Q X e i y C 1 1 2 o S s c A t U C Q 1 c o B K p Q C F S h E K i M Q p d R 6 D I K X c E j W C 0 m d I V D o A p v o P A G s g t d d q H L L n S F Q 6 B a Y O g K h U A V C o E q F A K V U e g y C l 1 G o S t 4 B K v F h K 5 w C F T h D R T e Q H a h y y 5 0 2 Y W u c A h U C w x d o R C o Q i F Q h U K g M g p d R q H L K H Q F j 2 C 1 m N A V D o E q v I H C G 8 g u d N m F L r v Q F Q 6 B a o G h K x Q C V S g E q l A I V E a h y y h 0 G Y W u 4 B G s F h O 6 w i F Q h T d Q e A P Z h S 6 7 0 G U X u s I h U C 0 w d I V C o A q F Q B U K g c o o d B m F L q P Q F T y C 1 W J C V z g E q v A G C m 8 g u 9 B l F 7 r s Q l c 6 B K o F h q 5 U C F S p E K h S I V A Z h S 6 j 0 G U U u t J H s M W E r n Q I V O k N l N 5 A d q H L L n T Z h a 5 0 C F Q L D F 2 p E K h S I V C l Q q A y C l 1 G o c s o d K W P Y I s J X e k Q q N I b K L 2 B 7 E K X X e i y C 1 3 p E K g W G L p S I V C l Q q B K h U B l F L q M Q p d R 6 E o f w R Y T u t I h U K U 3 U H o D 2 Y U u u 9 B l F 7 r S I V A t M H S l Q q B K h U C V C o H K K H Q Z h S 6 j 0 J U + g i 0 m d K V D o E p v o P Q G s g t d d q H L L n S l Q 6 B a Y O h K h U C V C o E q F Q K V U e g y C l 1 G o S t 9 B F t M 6 E q H Q J X e Q O k N Z B e 6 7 E K X X e h K h 0 C 1 w N C V C o E q F Q J V K g Q q o 9 B l F L q M Q l f 6 C L a Y 0 J U O g S q 9 g d I b y C 5 0 2 Y U u u 9 C V D o F q g a G r G A I V Q 6 B i C G Q U u o x C l 1 H o K h / B F h O 6 a g m B y h u o v I H s Q p d d 6 L I L X b W E Q A s M X c U Q q B g C F U M g o 9 B l F L q M Q l f 5 C L a Y 0 F V L C F T e Q O U N Z B e 6 7 E K X X e i q J Q R a Y O g q h k D F E K g Y A h m F L q P Q Z R S 6 y k e w x Y S u W k K g 8 g Y q b y C 7 0 G U X u u x C V y 0 h 0 A J D V z E E K o Z A x R D I K H Q Z h S 6 j 0 F U + g i 0 m d N U S A p U 3 U H k D 2 Y U u u 9 B l F 7 p q C Y E W G P r H 1 / m r l i F Q M Q Q y C l 1 G o c s o d J W P Y I s J X b W E Q O U N V N 5 A d q H L L n T Z h a 5 a Q q A F h q 5 i C F Q M g Y o h k F H o M g p d R q G r f A R b T O i q J Q Q q b 6 D y B r I L X X a h y y 5 0 1 R I C L T B 0 F U O g Y g h U D I G M Q p d R 6 D I K X e 0 j 2 G J C V y 8 h U H s D t T e Q X e i y C 1 1 2 o a u X E G i B o a s Z A j V D o G Y I Z B S 6 j E K X U e h q H 8 E W E 7 p 6 C Y H a G 6 i 9 g e x C l 1 3 o s g t d v Y R A C w x d z R C o G Q I 1 Q y C j 0 G U U u o x C V / s I t p j Q 1 U s I 1 N 5 A 7 Q 1 k F 7 r s Q p d d 6 O o l B F p g 6 G q G Q M 0 Q q B k C G Y U u o 9 B l F L r a R 7 D F h K 5 e Q q D 2 B m p v I L v Q Z R e 6 7 E J X L y H Q A k N X M w R q h k D N E M g o d B m F L q P Q 1 T 6 C L S Z 0 9 R I C t T d Q e w P Z h S 6 7 0 G U X u n o J g R Y Y u p o h U D M E a o Z A R q H L K H Q Z h a 7 2 E W w x o a u X E K i 9 g d o b y C 5 0 2 Y U u u 9 D V S w i 0 w N D V D I G a I V A z B D I K X U a h y y h 0 t Y 9 g i w l d s 4 R A 4 w 0 0 3 k B 2 o c s u d N m F r l l C o A W G r m E I N A y B h i G Q U e g y C l 1 G o W t 8 B F t M 6 J o l B B p v o P E G s g t d d q H L L n T N E g I t M H Q N Q 6 B h C D Q M g Y x C l 1 H o M g p d 4 y P Y Y k L X L C H Q e A O N N 5 B d 6 L I L X X a h a 5 Y Q a I G h a x g C D U O g Y Q h k F L q M Q p d R 6 B o f w R Y T u m Y J g c Y b a L y B 7 E K X X e i y C 1 2 z h E A L D F 3 D E G g Y A g 1 D I K P Q Z R S 6 j E L X + A i 2 m N A 1 S w g 0 3 k D j D W Q X u u x C l 1 3 o m i U E W m D o G o Z A w x B o G A I Z h S 6 j 0 G U U u s Z H s M W E r l l C o P E G G m 8 g u 9 B l F 7 r s Q t c s I d A C Q 9 c w B B q G Q M M Q y C h 0 G Y U u o 9 A 1 P o I t J n T N E g K N N 9 B 4 A 9 m F L r v Q Z R e 6 7 h I C L T B 0 X Y Z A l y H Q Z Q h k F L q M Q p d R 6 L o + g i 0 m d N 0 l B L r e Q N c b y C 5 0 2 Y U u u 9 B 1 l x B o g a H r M g S 6 D I E u Q y C j 0 G U U u o x C 1 / U R b D G h 6 y 4 h 0 P U G u t 5 A d q H L L n T Z h a 6 7 h E A L D F 2 X I d B l C H Q Z A h m F L q P Q Z R S 6 r o 9 g i w l d d w m B r j f Q 9 Q a y C 1 1 2 o c s u d N 0 l B F p g 6 L o M g S 5 D o M s Q y C h 0 G Y U u o 9 B 1 f Q R b T O i 6 S w h 0 v Y G u N 5 B d 6 L I L X X a h 6 y 4 h 0 A J D 1 2 U I d B k C X Y Z A R q H L K H Q Z h a 7 r I 9 h i Q t d d Q q D r D X S 9 g e x C l 1 3 o s g t d d w m B F h i 6 L k O g y x D o M g Q y C l 1 G o c s o d F 0 f w R Y T u u 4 S A l 1 v o O s N Z B e 6 7 E K X X e i 6 S w i 0 w N D 1 M g R 6 G Q K 9 D I G M Q p d R 6 D I K X a + P Y I s J X e 8 S A r 3 e Q K 8 3 k F 3 o s g t d d q H r X U K g B Y a u l y H Q y x D o Z Q h k F L q M Q p d R 6 H p 9 B F t M 6 H q X E O j 1 B n q 9 g e x C l 1 3 o s g t d 7 x I C L T B 0 v Q y B X o Z A L 0 M g o 9 B l F L q M Q t f r I 9 h i Q t e 7 h E C v N 9 D r D W Q X u u x C l 1 3 o e p c Q a I G h 6 2 U I 9 D I E e h k C G Y U u o 9 B l F L p e H 8 E W E 7 r e J Q R 6 v Y F e b y C 7 0 G U X u u x C 1 7 u E Q A s M X S 9 D o J c h 0 M s Q y C h 0 G Y U u o 9 D 1 + g i 2 m N D 1 L i H Q 6 w 3 0 e g P Z h S 6 7 0 G U X u t 4 l B F p g 6 H o Z A r 0 M g V 6 G Q E a h y y h 0 G Y W u 1 0 e w x Y S u d w m B X m + g 1 x v I L n T Z h S 6 7 0 P U u I d A C Q 9 f L E O h l C P Q y B D I K X U a h y y h 0 f T 6 C L S Z 0 f U s I 9 H k D f d 5 A d q H L L n T Z h a 5 v C Y E W G L o + h k A f Q 6 C P I Z B R 6 D I K X U a h 6 / M R b D G h 6 1 t C o M 8 b 6 P M G s g t d d q H L L n R 9 S w i 0 w N D 1 M Q T 6 G A J 9 D I G M Q p d R 6 D I K X Z + P Y I s J X d 8 S A n 3 e Q J 8 3 k F 3 o s g t d d q H r W 0 K g B Y a u j y H Q x x D o Y w h k F L q M Q p d R 6 P p 8 B F t M 6 P q W E O j z B v q 8 g e x C l 1 3 o s g t d 3 x I C L T B 0 f Q y B P o Z A H 0 M g o 9 B l F L q M Q t f n I 9 h i Q t e 3 h E C f N 9 D n D W Q X u u x C l 1 3 o + p Y Q a I G h 6 2 M I 9 D E E + h g C G Y U u o 9 B l F L o + H 8 E W E 7 q + J Q T 6 v I E + b y C 7 0 G U X u u x C 1 7 e E Q A s M X R 9 D o I 8 h 0 M c Q y C h 0 G Y U u o 9 D 1 + Q i 2 m N D 9 O A T q h x u o H 2 6 g t g v d d q H b L n Q / D o F 6 g a H 7 U Q j U j 0 K g f h Q C t V H o N g r d R q H 7 4 R G s F x O 6 H 4 d A / X A D 9 c M N 1 H a h 2 y 5 0 2 4 X u x y F Q L z B 0 P w q B + l E I 1 I 9 C o D Y K 3 U a h 2 y h 0 P z y C 9 W J C 9 + M Q q B 9 u o H 6 4 g d o u d N u F b r v Q / T g E 6 g W G 7 k c h U D 8 K g f p R C N R G o d s o d B u F 7 o d H s F 5 M 6 H 4 c A v X D D d Q P N 1 D b h W 6 7 0 G 0 X u h + H Q L 3 A 0 P 0 o B O p H I V A / C o H a K H Q b h W 6 j 0 P 3 w C N a L C d 2 P Q 6 B + u I H 6 4 Q Z q u 9 B t F 7 r t Q v f j E K g X G L o f h U D 9 K A T q R y F Q G 4 V u o 9 B t F L o f H s F 6 M a H 7 c Q j U D z d Q P 9 x A b R e 6 7 U K 3 X e h + H A L 1 A k P 3 o x C o H 4 V A / S g E a q P Q b R S 6 j U L 3 w y N Y L y Z 0 P w 6 B + u E G 6 o c b q O 1 C t 1 3 o t g v d x y F Q L z B 0 H 4 V A f R Q C 9 V E I 1 E a h 2 y h 0 G 4 X u w y N Y L y Z 0 H 4 d A f b y B j j e Q X e i 2 C 9 1 2 o f s 4 B O o F h u 6 j E K i P Q q A + C o H a K H Q b h W 6 j 0 H 1 4 B O v F h O 7 j E K i P N 9 D x B r I L 3 X a h 2 y 5 0 H 4 d A v c D Q f R Q C 9 V E I 1 E c h U B u F b q P Q b R S 6 D 4 9 g v Z j Q f R w C 9 f E G O t 5 A d q H b L n T b h e 7 j E K g X G L q P Q q A + C o H 6 K A R q o 9 B t F L q N Q v f h E a w X E 7 q P Q 6 A + 3 k D H G 8 g u d N u F b r v Q f R w C 9 Q J D 9 1 E I 1 E c h U B + F Q G 0 U u o 1 C t 1 H o P j y C 9 W J C 9 3 E I 1 M c b 6 H g D 2 Y V u u 9 B t F 7 q P Q 6 B e Y O g + C o H 6 K A T q o x C o j U K 3 U e g 2 C t 2 H R 7 B e T O g + D o H 6 e A M d b y C 7 0 G 0 X u u 1 C 9 3 E I 1 A s M 3 a E Q q E M h U I d C o D Y K 3 U a h 2 y h 0 B 4 9 g v Z j Q H Q 6 B O r y B w h v I L n T b h W 6 7 0 B 0 O g X q B o T s U A n U o B O p Q C N R G o d s o d B u F 7 u A R r B c T u s M h U I c 3 U H g D 2 Y V u u 9 B t F 7 r D I V A v M H S H Q q A O h U A d C o H a K H Q b h W 6 j 0 B 0 8 g v V i Q n c 4 B O r w B g p v I L v Q b R e 6 7 U J 3 O A T q B Y b u U A j U o R C o Q y F Q G 4 V u o 9 B t F L q D R 7 B e T O g O h 0 A d 3 k D h D W Q X u u 1 C t 1 3 o D o d A v c D Q H Q q B O h Q C d S g E a q P Q b R S 6 j U J 3 8 A j W i w n d 4 R C o w x s o v I H s Q r d d 6 L Y L 3 e E Q q B c Y u k M h U I d C o A 6 F Q G 0 U u o 1 C t 1 H o D h 7 B e j G h O x w C d X g D h T e Q X e i 2 C 9 1 2 o T s c A v U C Q 3 c o B O p Q C N S h E K i N Q r d R 6 D Y K 3 e k j 2 G J C d z o E 6 v Q G S m 8 g u 9 B t F 7 r t Q n c 6 B O o F h u 5 U C N S p E K h T I V A b h W 6 j 0 G 0 U u t N H s M W E 7 n Q I 1 O k N l N 5 A d q H b L n T b h e 5 0 C N Q L D N 2 p E K h T I V C n Q q A 2 C t 1 G o d s o d K e P Y I s J 3 e k Q q N M b K L 2 B 7 E K 3 X e i 2 C 9 3 p E K g X G L p T I V C n Q q B O h U B t F L q N Q r d R 6 E 4 f w R Y T u t M h U K c 3 U H o D 2 Y V u u 9 B t F 7 r T I V A v M H S n Q q B O h U C d C o H a K H Q b h W 6 j 0 J 0 + g i 0 m d K d D o E 5 v o P Q G s g v d d q H b L n S n Q 6 B e Y O h O h U C d C o E 6 F Q K 1 U e g 2 C t 1 G o T t 9 B F t M 6 E 6 H Q J 3 e Q O k N Z B e 6 7 U K 3 X e h O h 0 C 9 w N C d C o E 6 F Q J 1 K g R q o 9 B t F L q N Q n f 6 C L a Y 0 F 1 L C F T e Q O U N Z B e 6 7 U K 3 X e i u J Q R a Y O g u h k D F E K g Y A h m F b q P Q b R S 6 y 0 e w x Y T u W k K g 8 g Y q b y C 7 0 G 0 X u u 1 C d y 0 h 0 A J D d z E E K o Z A x R D I K H Q b h W 6 j 0 F 0 + g i 0 m d N c S A p U 3 U H k D 2 Y V u u 9 B t F 7 p r C Y E W G L q L I V A x B C q G Q E a h 2 y h 0 G 4 X u 8 h F s M a G 7 l h C o v I H K G 8 g u d N u F b r v Q X U s I t M D Q X Q y B i i F Q M Q Q y C t 1 G o d s o d J e P Y I s J / e P r y 6 f 0 B i p v I L v Q b R e 6 7 U J 3 L S H Q A k N 3 M Q Q q h k D F E M g o d B u F b q P Q X T 6 C L S Z 0 1 x I C l T d Q e Q P Z h W 6 7 0 G 0 X u m s J g R Y Y u o s h U D E E K o Z A R q H b K H Q b h e 7 y E W w x o b u W E K i 8 g c o b y C 5 0 2 4 V u u 9 D d S w i 0 w N D d D I G a I V A z B D I K 3 U a h 2 y h 0 t 4 9 g i w n d v Y R A 7 Q 3 U 3 k B 2 o d s u d N u F 7 l 5 C o A W G 7 m Y I 1 A y B m i G Q U e g 2 C t 1 G o b t 9 B F t M 6 O 4 l B G p v o P Y G s g v d d q H b L n T 3 E g I t M H Q 3 Q 6 B m C N Q M g Y x C t 1 H o N g r d 7 S P Y Y k J 3 L y F Q e w O 1 N 5 B d 6 L Y L 3 X a h u 5 c Q a I G h u x k C N U O g Z g h k F L q N Q r d R 6 G 4 f w R Y T u n s J g d o b q L 2 B 7 E K 3 X e i 2 C 9 2 9 h E A L D N 3 N E K g Z A j V D I K P Q b R S 6 j U J 3 + w i 2 m N D d S w j U 3 k D t D W Q X u u 1 C t 1 3 o 7 i U E W m D o b o Z A z R C o G Q I Z h W 6 j 0 G 0 U u t t H s M W E 7 l 5 C o P Y G a m 8 g u 9 B t F 7 r t Q n c v I d A C Q / c w B B q G Q M M Q y C h 0 G 4 V u o 9 A 9 P o I t J n T P E g K N N 9 B 4 A 9 m F b r v Q b R e 6 Z w m B F h i 6 h y H Q M A Q a h k B G o d s o d B u F 7 v E R b D G h e 5 Y Q a L y B x h v I L n T b h W 6 7 0 D 1 L C L T A 0 D 0 M g Y Y h 0 D A E M g r d R q H b K H S P j 2 C L C d 2 z h E D j D T T e Q H a h 2 y 5 0 2 4 X u W U K g B Y b u Y Q g 0 D I G G I Z B R 6 D Y K 3 U a h e 3 w E W 0 z o n i U E G m + g 8 Q a y C 9 1 2 o d s u d M 8 S A i 0 w d A 9 D o G E I N A y B j E K 3 U e g 2 C t 3 j I 9 h i Q v c s I d B 4 A 4 0 3 k F 3 o t g v d d q F 7 l h B o g a F 7 G A I N Q 6 B h C G Q U u o 1 C t 1 H o H h / B F h O 6 Z w m B x h t o v I H s Q r d d 6 L Y L 3 b O E Q A s M 3 c M Q a B g C D U M g o 9 B t F L q N Q v f 1 E W w x o f s u I d D 1 B r r e Q H a h 2 y 5 0 2 4 X u u 4 R A C w z d l y H Q Z Q h 0 G Q I Z h W 6 j 0 G 0 U u q + P Y I s J 3 X c J g a 4 3 0 P U G s g v d d q H b L n T f J Q R a Y O i + D I E u Q 6 D L E M g o d B u F b q P Q f X 0 E W 0 z o v k s I d L 2 B r j e Q X e i 2 C 9 1 2 o f s u I d A C Q / d l C H Q Z A l 2 G Q E a h 2 y h 0 G 4 X u 6 y P Y Y k L 3 X U K g 6 w 1 0 v Y H s Q r d d 6 L Y L 3 X c J g R Y Y u i 9 D o M s Q 6 D I E M g r d R q H b K H R f H 8 E W E 7 r v E g J d b 6 D r D W Q X u u 1 C t 1 3 o v k s I t M D Q f R k C X Y Z A l y G Q U e g 2 C t 1 G o f v 6 C L a Y 0 H 2 X E O h 6 A 1 1 v I L v Q b R e 6 7 U L 3 X U K g B Y b u y x D o M g S 6 D I G M Q r d R 6 D Y K 3 d d H s M W E 7 n c J g V 5 v o N c b y C 5 0 2 4 V u u 9 D 9 L i H Q A k P 3 y x D o Z Q j 0 M g Q y C t 1 G o d s o d L 8 + g i 0 m d L 9 L C P R 6 A 7 3 e Q H a h 2 y 5 0 2 4 X u d w m B F h i 6 X 4 Z A L 0 O g l y G Q U e g 2 C t 1 G o f v 1 E W w x o f t d Q q D X G + j 1 B r I L 3 X a h 2 y 5 0 v 0 s I t M D Q / T I E e h k C v Q y B j E K 3 U e g 2 C t 2 v j 2 C L C d 3 v E g K 9 3 k C v N 5 B d 6 L Y L 3 X a h + 1 1 C o A W G 7 p c h 0 M s Q 6 G U I Z B S 6 j U K 3 U e h + f Q R b T O h + l x D o 9 Q Z 6 v Y H s Q r d d 6 L Y L 3 e 8 S A i 0 w d L 8 M g V 6 G Q C 9 D I K P Q b R S 6 j U L 3 6 y P Y Y k L 3 u 4 R A r z f Q 6 w 1 k F 7 r t Q r d d 6 H 6 X E G i B o f t l C P Q y B H o Z A h m F b q P Q b R S 6 X x / B F h O 6 3 y U E e r 2 B X m 8 g u 9 B t F 7 r t Q v e 3 h E A L D N 0 f Q 6 C P I d D H E M g o d B u F b q P Q / f k I t p j Q / S 0 h 0 O c N 9 H k D 2 Y V u u 9 B t F 7 q / J Q R a Y O j + G A J 9 D I E + h k B G o d s o d B u F 7 s 9 H s M W E 7 m 8 J g T 5 v o M 8 b y C 5 0 2 4 V u u 9 D 9 L S H Q A k P 3 x x D o Y w j 0 M Q Q y C t 1 G o d s o d H 8 + g i 0 m d H 9 L C P R 5 A 3 3 e Q H a h 2 y 5 0 2 4 X u b w m B F h i 6 P 4 Z A H 0 O g j y G Q U e g 2 C t 1 G o f v z E W w x o f t b Q q D P G + j z B r I L 3 X a h 2 y 5 0 f 0 s I t M D Q / T E E + h g C f Q y B j E K 3 U e g 2 C t 2 f j 2 C L C d 3 f E g J 9 3 k C f N 5 B d 6 L Y L 3 X a h + 1 t C o A W G 7 o 8 h 0 M c Q 6 G M I Z B S 6 j U K 3 U e j + f A R b T O j + l h D o 8 w b 6 v I H s Q r d d 6 L Y L 3 d 8 S A i 0 w 9 D w K g e Z R C D S P Q q A x C j 1 G o c c o 9 D w 8 g s 1 i Q s / j E G g e b q B 5 u I H G L v T Y h R 6 7 0 P M 4 B J o F h p 5 H I d A 8 C o H m U Q g 0 R q H H K P Q Y h Z 6 H R 7 B Z T O h 5 H A L N w w 0 0 D z f Q 2 I U e u 9 B j F 3 o e h 0 C z w N D z K A S a R y H Q P A q B x i j 0 G I U e o 9 D z 8 A g 2 i w k 9 j 0 O g e b i B 5 u E G G r v Q Y x d 6 7 E L P 4 x B o F h h 6 H o V A 8 y g E m k c h 0 B i F H q P Q Y x R 6 H h 7 B Z j G h 5 3 E I N A 8 3 0 D z c Q G M X e u x C j 1 3 o e R w C z Q J D z 6 M Q a B 6 F Q P M o B B q j 0 G M U e o x C z 8 M j 2 C w m 9 D w O g e b h B p q H G 2 j s Q o 9 d 6 L E L P Y 9 D o F l g 6 H k U A s 2 j E G g e h U B j F H q M Q o 9 R 6 H l 4 B J v F h J 7 H I d A 8 3 E D z c A O N X e i x C z 1 2 o e d x C D Q L D D 2 P Q q B 5 F A L N o x B o j E K P U e g x C j 2 H R 7 B Z T O g 5 D o H m e A M d b y C 7 0 G M X e u x C z 3 E I N A s M P U c h 0 B y F Q H M U A o 1 R 6 D E K P U a h 5 / A I N o s J P c c h 0 B x v o O M N Z B d 6 7 E K P X e g 5 D o F m g a H n K A S a o x B o j k K g M Q o 9 R q H H K P Q c H s F m M a H n O A S a 4 w 1 0 v I H s Q o 9 d 6 L E L P c c h 0 C w w 9 B y F Q H M U A s 1 R C D R G o c c o 9 B i F n s M j 2 C w m 9 B y H Q H O 8 g Y 4 3 k F 3 o s Q s 9 d q H n O A S a B Y a e o x B o j k K g O Q q B x i j 0 G I U e o 9 B z e A S b x Y S e 4 x B o j j f Q 8 Q a y C z 1 2 o c c u 9 B y H Q L P A 0 H M U A s 1 R C D R H I d A Y h R 6 j 0 G M U e g 6 P Y L O Y 0 H M c A s 3 x B j r e Q H a h x y 7 0 2 I W e 4 x B o F h h 6 j k K g O Q q B 5 i g E G q P Q Y x R 6 j E L P 4 R F s F h N 6 w i H Q h D d Q e A P Z h R 6 7 0 G M X e s I h 0 C w w 9 I R C o A m F Q B M K g c Y o 9 B i F H q P Q E z y C z W J C T z g E m v A G C m 8 g u 9 B j F 3 r s Q k 8 4 B J o F h p 5 Q C D S h E G h C I d A Y h R 6 j 0 G M U e o J H s F l M 6 A m H Q B P e Q O E N Z B d 6 7 E K P X e g J h 0 C z w N A T C o E m F A J N K A Q a o 9 B j F H q M Q k / w C D a L C T 3 h E G j C G y i 8 g e x C j 1 3 o s Q s 9 4 R B o F h h 6 Q i H Q h E K g C Y V A Y x R 6 j E K P U e g J H s F m M a E n H A J N e A O F N 5 B d 6 L E L P X a h J x w C z Q J D T y g E m l A I N K E Q a I x C j 1 H o M Q o 9 w S P Y L C b 0 h E O g C W + g 8 A a y C z 1 2 o c c u 9 I R D o F l g 6 A m F Q B M K g S Y U A o 1 R 6 D E K P U a h J 3 g E m 8 W E n n A I N O E N F N 5 A d q H H L v T Y h Z 5 0 C D Q L D D 2 p E G h S I d C k Q q A x C j 1 G o c c o 9 K S P Y I s J P e k Q a N I b K L 2 B 7 E K P X e i x C z 3 p E G g W G H p S I d C k Q q B J h U B j F H q M Q o 9 R 6 E k f w R Y T e t I h 0 K Q 3 U H o D 2 Y U e u 9 B j F 3 r S I d A s M P S k Q q B J h U C T C o H G K P Q Y h R 6 j 0 J M + g i 0 m 9 K R D o E l v o P Q G s g s 9 d q H H L v S k Q 6 B Z Y O h J h U C T C o E m F Q K N U e g x C j 1 G o S d 9 B F t M 6 E m H Q J P e Q O k N Z B d 6 7 E K P X e h J h 0 C z w N C T C o E m F Q J N K g Q a o 9 B j F H q M Q k / 6 C L a Y 0 J M O g S a 9 g d I b y C 7 0 2 I U e u 9 C T D o F m g a E n F Q J N K g S a V A g 0 R q H H K P Q Y h Z 7 0 E W w x o S c d A k 1 6 A 6 U 3 k F 3 o s Q s 9 d q E n H Q L N A k N P M Q Q q h k D F E M g o 9 B i F H q P Q U z 6 C L S b 0 1 B I C l T d Q e Q P Z h R 6 7 0 G M X e m o J g R Y Y e o o h U D E E K o Z A R q H H K P Q Y h Z 7 y E W w x o a e W E K i 8 g c o b y C 7 0 2 I U e u 9 B T S w i 0 w N B T D I G K I V A x B D I K P U a h x y j 0 l I 9 g i w k 9 t Y R A 5 Q 1 U 3 k B 2 o c c u 9 N i F n l p C o A W G n m I I V A y B i i G Q U e g x C j 1 G o a d 8 B F t M 6 K k l B C p v o P I G s g s 9 d q H H L v T U E g I t M P S P r / N X L U O g Y g h k F H q M Q o 9 R 6 C k f w R Y T e m o J g c o b q L y B 7 E K P X e i x C z 2 1 h E A L D D 3 F E K g Y A h V D I K P Q Y x R 6 j E J P + Q i 2 m N B T S w h U 3 k D l D W Q X e u x C j 1 3 o q S U E W m D o K Y Z A x R C o G A I Z h R 6 j 0 G M U e t p H s M W E n l 5 C o P Y G a m 8 g u 9 B j F 3 r s Q k 8 v I d A C Q 0 8 z B G q G Q M 0 Q y C j 0 G I U e o 9 D T P o I t J v T 0 E g K 1 N 1 B 7 A 9 m F H r v Q Y x d 6 e g m B F h h 6 m i F Q M w R q h k B G o c c o 9 B i F n v Y R b D G h p 5 c Q q L 2 B 2 h v I L v T Y h R 6 7 0 N N L C L T A 0 N M M g Z o h U D M E M g o 9 R q H H K P S 0 j 2 C L C T 2 9 h E D t D d T e Q H a h x y 7 0 2 I W e X k K g B Y a e Z g j U D I G a I Z B R 6 D E K P U a h p 3 0 E W 0 z o 6 S U E a m + g 9 g a y C z 1 2 o c c u 9 P Q S A i 0 w 9 D R D o G Y I 1 A y B j E K P U e g x C j 3 t I 9 h i Q k 8 v I V B 7 A 7 U 3 k F 3 o s Q s 9 d q G n l x B o g a G n G Q I 1 Q 6 B m C G Q U e o x C j 1 H o a R / B F h N 6 Z g m B x h t o v I H s Q o 9 d 6 L E L P b O E Q A s M P c M Q a B g C D U M g o 9 B j F H q M Q s / 4 C L a Y 0 D N L C D T e Q O M N Z B d 6 7 E K P X e i Z J Q R a Y O g Z h k D D E G g Y A h m F H q P Q Y x R 6 x k e w x Y S e W U K g 8 Q Y a b y C 7 0 G M X e u x C z y w h 0 A J D z z A E G o Z A w x D I K P Q Y h R 6 j 0 D M + g i 0 m 9 M w S A o 0 3 0 H g D 2 Y U e u 9 B j F 3 p m C Y E W G H q G I d A w B B q G Q E a h x y j 0 G I W e 8 R F s M a F n l h B o v I H G G 8 g u 9 N i F H r v Q M 0 s I t M D Q M w y B h i H Q M A Q y C j 1 G o c c o 9 I y P Y I s J P b O E Q O M N N N 5 A d q H H L v T Y h Z 5 Z Q q A F h p 5 h C D Q M g Y Y h k F H o M Q o 9 R q F n f A R b T O i Z J Q Q a b 6 D x B r I L P X a h x y 7 0 3 C U E W m D o u Q y B L k O g y x D I K P Q Y h R 6 j 0 H N 9 B F t M 6 L l L C H S 9 g a 4 3 k F 3 o s Q s 9 d q H n L i H Q A k P P Z Q h 0 G Q J d h k B G o c c o 9 B i F n u s j 2 G J C z 1 1 C o O s N d L 2 B 7 E K P X e i x C z 1 3 C Y E W G H o u Q 6 D L E O g y B D I K P U a h x y j 0 X B / B F h N 6 7 h I C X W + g 6 w 1 k F 3 r s Q o 9 d 6 L l L C L T A 0 H M Z A l 2 G Q J c h k F H o M Q o 9 R q H n + g i 2 m N B z l x D o e g N d b y C 7 0 G M X e u x C z 1 1 C o A W G n s s Q 6 D I E u g y B j E K P U e g x C j 3 X R 7 D F h J 6 7 h E D X G + h 6 A 9 m F H r v Q Y x d 6 7 h I C L T D 0 X I Z A l y H Q Z Q h k F H q M Q o 9 R 6 L k + g i 0 m 9 N w l B L r e Q N c b y C 7 0 2 I U e u 9 B z l x B o g a H n Z Q j 0 M g R 6 G Q I Z h R 6 j 0 G M U e l 4 f w R Y T e t 4 l B H q 9 g V 5 v I L v Q Y x d 6 7 E L P u 4 R A C w w 9 L 0 O g l y H Q y x D I K P Q Y h R 6 j 0 P P 6 C L a Y 0 P M u I d D r D f R 6 A 9 m F H r v Q Y x d 6 3 i U E W m D o e R k C v Q y B X o Z A R q H H K P Q Y h Z 7 X R 7 D F h J 5 3 C Y F e b 6 D X G 8 g u 9 N i F H r v Q 8 y 4 h 0 A J D z 8 s Q 6 G U I 9 D I E M g o 9 R q H H K P S 8 P o I t J v S 8 S w j 0 e g O 9 3 k B 2 o c c u 9 N i F n n c J g R Y Y e l 6 G Q C 9 D o J c h k F H o M Q o 9 R q H n 9 R F s M a H n X U K g 1 x v o 9 Q a y C z 1 2 o c c u 9 L x L C L T A 0 P M y B H o Z A r 0 M g Y x C j 1 H o M Q o 9 r 4 9 g i w k 9 7 x I C v d 5 A r z e Q X e i x C z 1 2 o e d d Q q A F h p 6 X I d D L E O h l C G Q U e o x C j 1 H o + X w E W 0 z o + Z Y Q 6 P M G + r y B 7 E K P X e i x C z 3 f E g I t M P R 8 D I E + h k A f Q y C j 0 G M U e o x C z + c j 2 G J C z 7 e E Q J 8 3 0 O c N Z B d 6 7 E K P X e j 5 l h B o g a H n Y w j 0 M Q T 6 G A I Z h R 6 j 0 G M U e j 4 f w R Y T e r 4 l B P q 8 g T 5 v I L v Q Y x d 6 7 E L P t 4 R A C w w 9 H 0 O g j y H Q x x D I K P Q Y h R 6 j 0 P P 5 C L a Y 0 P M t I d D n D f R 5 A 9 m F H r v Q Y x d 6 v i U E W m D o + R g C f Q y B P o Z A R q H H K P Q Y h Z 7 P R 7 D F h J 5 v C Y E + b 6 D P G 8 g u 9 N i F H r v Q 8 y 0 h 0 A J D z 8 c Q 6 G M I 9 D E E M g o 9 R q H H K P R 8 P o I t J v R 8 S w j 0 e Q N 9 3 k B 2 o c c u 9 N i F n m 8 J g R Y Y e j 6 G Q B 9 D o I 8 h k F H o M Q o 9 R q H n 8 x F s M a H v 4 x D o P t x A 9 + E G u n a h r 1 3 o a x f 6 P g 6 B 7 g J D 3 0 c h 0 H 0 U A t 1 H I d A 1 C n 2 N Q l + j 0 P f h E e w u J v R 9 H A L d h x v o P t x A 1 y 7 0 t Q t 9 7 U L f x y H Q X W D o + y g E u o 9 C o P s o B L p G o a 9 R 6 G s U + j 4 8 g t 3 F h L 6 P Q 6 D 7 c A P d h x v o 2 o W + d q G v X e j 7 O A S 6 C w x 9 H 4 V A 9 1 E I d B + F Q N c o 9 D U K f Y 1 C 3 4 d H s L u Y 0 P d x C H Q f b q D 7 c A N d u 9 D X L v S 1 C 3 0 f h 0 B 3 g a H v o x D o P g q B 7 q M Q 6 B q F v k a h r 1 H o + / A I d h c T + j 4 O g e 7 D D X Q f b q B r F / r a h b 5 2 o e / j E O g u M P R 9 F A L d R y H Q f R Q C X a P Q 1 y j 0 N Q p 9 H x 7 B 7 m J C 3 8 c h 0 H 2 4 g e 7 D D X T t Q l + 7 0 N c u 9 H 0 c A t 0 F h r 6 P Q q D 7 K A S 6 j 0 K g a x T 6 G o W + R q H v w y P Y X U z o + z g E u g 8 3 0 H 2 4 g a 5 d 6 G s X + t q F v s c h 0 F 1 g 6 H s U A t 2 j E O g e h U D X K P Q 1 C n 2 N Q t / D I 9 h d T O h 7 H A L d 4 w 1 0 v I H s Q l + 7 0 N c u 9 D 0 O g e 4 C Q 9 + j E O g e h U D 3 K A S 6 R q G v U e h r F P o e H s H u Y k L f 4 x D o H m + g 4 w 1 k F / r a h b 5 2 o e 9 x C H Q X G P o e h U D 3 K A S 6 R y H Q N Q p 9 j U J f o 9 D 3 8 A h 2 F x P 6 H o d A 9 3 g D H W 8 g u 9 D X L v S 1 C 3 2 P Q 6 C 7 w N D 3 K A S 6 R y H Q P Q q B r l H o a x T 6 G o W + h 0 e w u 5 j Q 9 z g E u s c b 6 H g D 2 Y W + d q G v X e h 7 H A L d B Y a + R y H Q P Q q B 7 l E I d I 1 C X 6 P Q 1 y j 0 P T y C 3 c W E v s c h 0 D 3 e Q M c b y C 7 0 t Q t 9 7 U L f 4 x D o L j D 0 P Q q B 7 l E I d I 9 C o G s U + h q F v k a h 7 + E R 7 C 4 m 9 D 0 O g e 7 x B j r e Q H a h r 1 3 o a x f 6 H o d A d 4 G h b y g E u q E Q 6 I Z C o G s U + h q F v k a h b / A I d h c T + o Z D o B v e Q O E N Z B f 6 2 o W + d q F v O A S 6 C w x 9 Q y H Q D Y V A N x Q C X a P Q 1 y j 0 N Q p 9 g 0 e w u 5 j Q N x w C 3 f A G C m 8 g u 9 D X L v S 1 C 3 3 D I d B d Y O g b C o F u K A S 6 o R D o G o W + R q G v U e g b P I L d x Y S + 4 R D o h j d Q e A P Z h b 5 2 o a 9 d 6 B s O g e 4 C Q 9 9 Q C H R D I d A N h U D X K P Q 1 C n 2 N Q t / g E e w u J v Q N h 0 A 3 v I H C G 8 g u 9 L U L f e 1 C 3 3 A I d B c Y + o Z C o B s K g W 4 o B L p G o a 9 R 6 G s U + g a P Y H c x o W 8 4 B L r h D R T e Q H a h r 1 3 o a x f 6 h k O g u 8 D Q N x Q C 3 V A I d E M h 0 D U K f Y 1 C X 6 P Q N 3 g E u 4 s J f c M h 0 A 1 v o P A G s g t 9 7 U J f u 9 A 3 H A L d B Y a + o R D o h k K g G w q B r l H o a x T 6 G o W + 6 S P Y Y k L f d A h 0 0 x s o v Y H s Q l + 7 0 N c u 9 E 2 H Q H e B o W 8 q B L q p E O i m Q q B r F P o a h b 5 G o W / 6 C L a Y 0 D c d A t 3 0 B k p v I L v Q 1 y 7 0 t Q t 9 0 y H Q X W D o m w q B b i o E u q k Q 6 B q F v k a h r 1 H o m z 6 C L S b 0 T Y d A N 7 2 B 0 h v I L v S 1 C 3 3 t Q t 9 0 C H Q X G P q m Q q C b C o F u K g S 6 R q G v U e h r F P q m j 2 C L C X 3 T I d B N b 6 D 0 B r I L f e 1 C X 7 v Q N x 0 C 3 Q W G v q k Q 6 K Z C o J s K g a 5 R 6 G s U + h q F v u k j 2 G J C 3 3 Q I d N M b K L 2 B 7 E J f u 9 D X L v R N h 0 B 3 g a F v K g S 6 q R D o p k K g a x T 6 G o W + R q F v + g i 2 m N A 3 H Q L d 9 A Z K b y C 7 0 N c u 9 L U L f d M h 0 F 1 g 6 J s K g W 4 q B L q p E O g a h b 5 G o a 9 R 6 J s + g i 0 m 9 K 0 l B C p v o P I G s g t 9 7 U J f u 9 C 3 l h B o g a F v M Q Q q h k D F E M g o 9 D U K f Y 1 C 3 / I R b D G h b y 0 h U H k D l T e Q X e h r F / r a h b 6 1 h E A L D H 2 L I V A x B C q G Q E a h r 1 H o a x T 6 l o 9 g i w l 9 a w m B y h u o v I H s Q l + 7 0 N c u 9 K 0 l B F p g 6 F s M g Y o h U D E E M g p 9 j U J f o 9 C 3 f A R b T O h b S w h U 3 k D l D W Q X + t q F v n a h b y 0 h 0 A J D 3 2 I I V A y B i i G Q U e h r F P o a h b 7 l I 9 h i Q v / 4 + v I p v Y H K G 8 g u 9 L U L f e 1 C 3 1 p C o A W G v s U Q q B g C F U M g o 9 D X K P Q 1 C n 3 L R 7 D F h L 6 1 h E D l D V T e Q H a h r 1 3 o a x f 6 1 h I C L T D 0 L Y Z A x R C o G A I Z h b 5 G o a 9 R 6 F s + g i 0 m 9 K 0 l B C p v o P I G s g t 9 7 U J f u 9 C 3 l x B o g a F v M w R q h k D N E M g o 9 D U K f Y 1 C 3 / Y R b D G h b y 8 h U H s D t T e Q X e h r F / r a h b 6 9 h E A L D H 2 b I V A z B G q G Q E a h r 1 H o a x T 6 t o 9 g i w l 9 e w m B 2 h u o v Y H s Q l + 7 0 N c u 9 O 0 l B F p g 6 N s M g Z o h U D M E M g p 9 j U J f o 9 C 3 f Q R b T O j b S w j U 3 k D t D W Q X + t q F v n a h b y 8 h 0 A J D 3 2 Y I 1 A y B m i G Q U e h r F P o a h b 7 t I 9 h i Q t / + P + m 4 d y N H Y i A I o i 5 N f w B 0 + + / Y L v V M F S N N H H l b Q W Q 8 C Y E O b 6 D D G 4 h d 6 M c u 9 G M X + h 0 J g Q S G f g d D o I M h 0 M E Q i F H o x y j 0 Y x T 6 H b 4 E E x P 6 H Q m B D m + g w x u I X e j H L v R j F / o d C Y E E h n 4 H Q 6 C D I d D B E I h R 6 M c o 9 G M U + h 2 + B B M T + h 0 J g Q 5 v o M M b i F 3 o x y 7 0 Y x f 6 H Q m B B I Z + F 0 O g i y H Q x R C I U e j H K P R j F P p d v g Q T E / p d C Y E u b 6 D L G 4 h d 6 M c u 9 G M X + l 0 J g Q S G f h d D o I s h 0 M U Q i F H o x y j 0 Y x T 6 X b 4 E E x P 6 X Q m B L m + g y x u I X e j H L v R j F / p d C Y E E h n 4 X Q 6 C L I d D F E I h R 6 M c o 9 G M U + l 2 + B B M T + l 0 J g S 5 v o M s b i F 3 o x y 7 0 Y x f 6 X Q m B B I Z + F 0 O g i y H Q x R C I U e j H K P R j F P p d v g Q T E / p d C Y E u b 6 D L G 4 h d 6 M c u 9 G M X + l 0 J g Q S G f h d D o I s h 0 M U Q i F H o x y j 0 Y x T 6 X b 4 E E x P 6 X Q m B L m + g y x u I X e j H L v R j F / p d C Y E E h n 4 X Q 6 C L I d D F E I h R 6 M c o 9 G M U + l 2 + B B M T + l 0 J g S 5 v o M s b i F 3 o x y 7 0 Y x f 6 X Q m B B I Z + F 0 O g i y H Q x R C I U e j H K P R j F P o 9 v g Q T E / o 9 C Y E e b 6 D H G 4 h d 6 M c u 9 G M X + j 0 J g Q S G f g 9 D o I c h 0 M M Q i F H o x y j 0 Y x T 6 P b 4 E E x P 6 P Q m B H m + g x x u I X e j H L v R j F / o 9 C Y E E h n 4 P Q 6 C H I d D D E I h R 6 M c o 9 G M U + j 2 + B B M T + j 0 J g R 5 v o M c b i F 3 o x y 7 0 Y x f 6 P Q m B B I Z + D 0 O g h y H Q w x C I U e j H K P R j F P o 9 v g Q T E / o 9 C Y E e b 6 D H G 4 h d 6 M c u 9 G M X + j 0 J g Q S G f g 9 D o I c h 0 M M Q i F H o x y j 0 Y x T 6 P b 4 E E x P 6 P Q m B H m + g x x u I X e j H L v R j F / o 9 C Y E E h n 4 P Q 6 C H I d D D E I h R 6 M c o 9 G M U + j 2 + B B M T + j 0 J g R 5 v o M c b i F 3 o x y 7 0 Y x f 6 P Q m B B I Z + D 0 O g h y H Q w x C I U e j H K P R j F P o 9 v g Q T E / q N h E D D G 2 h 4 A 7 E L / d i F f u x C v 5 E Q S G D o N x g C D Y Z A g y E Q o 9 C P U e j H K P Q b v g Q T E / q N h E D D G 2 h 4 A 7 E L / d i F f u x C v 5 E Q S G D o N x g C D Y Z A g y E Q o 9 C P U e j H K P Q b v g Q T E / q N h E D D G 2 h 4 A 7 E L / d i F f u x C v 5 E Q S G D o N x g C D Y Z A g y E Q o 9 C P U e j H K P Q b v g Q T E / q N h E D D G 2 h 4 A 7 E L / d i F f u x C v 5 E Q S G D o N x g C D Y Z A g y E Q o 9 C P U e j H K P Q b v g Q T E / q N h E D D G 2 h 4 A 7 E L / d i F f u x C v 5 E Q S G D o N x g C D Y Z A g y E Q o 9 C P U e j H K P Q b v g Q T E / q N h E D D G 2 h 4 A 7 E L / d i F f u x C v 5 E Q S G D o N x g C D Y Z A g y E Q o 9 C P U e j H K P Q b v g Q T E / q N h E D D G 2 h 4 A 7 E L / d i F f u x C v 5 U Q S G D o t x g C L Y Z A i y E Q o 9 C P U e j H K P R b v g Q T E / q t h E D L G 2 h 5 A 7 E L / d i F f u x C v 5 U Q S G D o t x g C L Y Z A i y E Q o 9 C P U e j H K P R b v g Q T E / q t h E D L G 2 h 5 A 7 E L / d i F f u x C v 5 U Q S G D o t x g C L Y Z A i y E Q o 9 C P U e j H K P R b v g Q T E / q t h E D L G 2 h 5 A 7 E L / d i F f u x C v 5 U Q S G D o t x g C L Y Z A i y E Q o 9 C P U e j H K P R b v g Q T E / q t h E D L G 2 h 5 A 7 E L / d i F f u x C v 5 U Q S G D o t x g C L Y Z A i y E Q o 9 C P U e j H K P R b v g Q T E / q t h E D L G 2 h 5 A 7 E L / d i F f u x C v 5 U Q S G D o t x g C L Y Z A i y E Q o 9 C P U e j H K P R b v g Q T E / q t h E D L G 2 h 5 A 7 E L / d i F f u x C v 5 U Q S G D o + S g E m o 9 C o P k o B B p G o Y d R 6 G E U e j 6 8 B B s x o e f j E G g + 3 E D z 4 Q Y a d q G H X e h h F 3 o + D o F G Y O j 5 K A S a j 0 K g + S g E G k a h h 1 H o Y R R 6 P r w E G z G h 5 + M Q a D 7 c Q P P h B h p 2 o Y d d 6 G E X e j 4 O g U Z g 6 P k o B J q P Q q D 5 K A Q a R q G H U e h h F H o + v A Q b M a H n 4 x B o P t x A 8 + E G G n a h h 1 3 o Y R d 6 P g 6 B R m D o + S g E m o 9 C o P k o B B p G o Y d R 6 G E U e j 6 8 B B s x o e f j E G g + 3 E D z 4 Q Y a d q G H X e h h F 3 o + D o F G Y O j 5 K A S a j 0 K g + S g E G k a h h 1 H o Y R R 6 P r w E G z G h 5 + M Q a D 7 c Q P P h B h p 2 o Y d d 6 G E X e j 4 O g U Z g 6 P k o B J q P Q q D 5 K A Q a R q G H U e h h F H o + v A Q b M a H n 4 x B o P t x A 8 + E G G n a h h 1 3 o Y R d 6 P g 6 B R m D o + S g E m o 9 C o P k o B B p G o Y d R 6 G E U e g I v w U Z M 6 A k O g S Z 4 A w V v I H a h h 1 3 o Y R d 6 g k O g E R h 6 g k K g C Q q B J i g E G k a h h 1 H o Y R R 6 A i / B R k z o C Q 6 B J n g D B W 8 g d q G H X e h h F 3 q C Q 6 A R G H q C Q q A J C o E m K A Q a R q G H U e h h F H o C L 8 F G T O g J D o E m e A M F b y B 2 o Y d d 6 G E X e o J D o B E Y e o J C o A k K g S Y o B B p G o Y d R 6 G E U e g I v w U Z M 6 A k O g S Z 4 A w V v I H a h h 1 3 o Y R d 6 g k O g E R h 6 g k K g C Q q B J i g E G k a h h 1 H o Y R R 6 A i / B R k z o C Q 6 B J n g D B W 8 g d q G H X e h h F 3 q C Q 6 A R G H q C Q q A J C o E m K A Q a R q G H U e h h F H o C L 8 F G T O g J D o E m e A M F b y B 2 o Y d d 6 G E X e o J D o B E Y e o J C o A k K g S Y o B B p G o Y d R 6 G E U e g I v w U Z M 6 E k O g S Z 5 A y V v I H a h h 1 3 o Y R d 6 k k O g E R h 6 k k K g S Q q B J i k E G k a h h 1 H o Y R R 6 E i / B R k z o S Q 6 B J n k D J W 8 g d q G H X e h h F 3 q S Q 6 A R G H q S Q q B J C o E m K Q Q a R q G H U e h h F H o S L 8 F G T O h J D o E m e Q M l b y B 2 o Y d d 6 G E X e p J D o B E Y e p J C o E k K g S Y p B B p G o Y d R 6 G E U e h I v w U Z M 6 E k O g S Z 5 A y V v I H a h h 1 3 o Y R d 6 k k O g E R h 6 k k K g S Q q B J i k E G k a h h 1 H o Y R R 6 E i / B R k z o S Q 6 B J n k D J W 8 g d q G H X e h h F 3 q S Q 6 A R G H q S Q q B J C o E m K Q Q a R q G H U e h h F H o S L 8 F G T O h J D o E m e Q M l b y B 2 o Y d d 6 G E X e p J D o B E Y e p J C o E k K g S Y p B B p G o Y d R 6 G E U e h I v w U Z M 6 E k O g S Z 5 A y V v I H a h h 1 3 o Y R d 6 i k O g E R h 6 i k K g K Q q B p i g E G k a h h 1 H o Y R R 6 i i / B x I S e 4 h B o i j d Q 8 Q Z i F 3 r Y h R 5 2 o a c 4 B B q B o a c o B J q i E G i K Q q B h F H o Y h R 5 G o a f 4 E k x M 6 C k O g a Z 4 A x V v I H a h h 1 3 o Y R d 6 i k O g E R h 6 i k K g K Q q B p i g E G k a h h 1 H o Y R R 6 i i / B x I S e 4 h B o i j d Q 8 Q Z i F 3 r Y h R 5 2 o a c 4 B B q B o a c o B J q i E G i K Q q B h F H o Y h R 5 G o a f 4 E k x M 6 C k O g a Z 4 A x V v I H a h h 1 3 o Y R d 6 i k O g E R h 6 i k K g K Q q B p i g E G k a h h 1 H o Y R R 6 i i / B x I S e 4 h B o i j d Q 8 Q Z i F 3 r Y h R 5 2 o a c 4 B B q B o a c o B J q i E G i K Q q B h F H o Y h R 5 G o a f 4 E k x M 6 C k O g a Z 4 A x V v I H a h h 1 3 o Y R d 6 i k O g E R h 6 G k O g x h C o M Q R i F H o Y h R 5 G o a f 5 E k x M 6 G k J g Z o 3 U P M G Y h d 6 2 I U e d q G n J Q Q S G H o a Q 6 D G E K g x B G I U e h i F H k a h p / k S T E z o a Q m B m j d Q 8 w Z i F 3 r Y h R 5 2 o a c l B B I Y e h p D o M Y Q q D E E Y h R 6 G I U e R q G n + R J M T O h p C Y G a N 1 D z B m I X e t i F H n a h p y U E E h h 6 G k O g x h C o M Q R i F H o Y h R 5 G o a f 5 E k x M 6 G k J g Z o 3 U P M G Y h d 6 2 I U e d q G n J Q Q S G P r / H D + 1 G A I 1 h k C M Q g + j 0 M M o 9 D R f g o k J P S 0 h U P M G a t 5 A 7 E I P u 9 D D L v S 0 h E A C Q 0 9 j C N Q Y A j W G Q I x C D 6 P Q w y j 0 N F + C i Q k 9 L S F Q 8 w Z q 3 k D s Q g + 7 0 M M u 9 L S E Q A J D T 2 M I 1 B g C N Y Z A j E I P o 9 D D K P Q c v g Q T E 3 q O h E C H N 9 D h D c Q u 9 L A L P e x C z 5 E Q S G D o O R g C H Q y B D o Z A j E I P o 9 D D K P Q c v g Q T E 3 q O h E C H N 9 D h D c Q u 9 L A L P e x C z 5 E Q S G D o O R g C H Q y B D o Z A j E I P o 9 D D K P Q c v g Q T E 3 q O h E C H N 9 D h D c Q u 9 L A L P e x C z 5 E Q S G D o O R g C H Q y B D o Z A j E I P o 9 D D K P Q c v g Q T E 3 q O h E C H N 9 D h D c Q u 9 L A L P e x C z 5 E Q S G D o O R g C H Q y B D o Z A j E I P o 9 D D K P Q c v g Q T E 3 q O h E C H N 9 D h D c Q u 9 L A L P e x C z 5 E Q S G D o O R g C H Q y B D o Z A j E I P o 9 D D K P Q c v g Q T E 3 q O h E C H N 9 D h D c Q u 9 L A L P e x C z 5 E Q S G D o O R g C H Q y B D o Z A j E I P o 9 D D K P Q c v g Q T E 3 q u h E C X N 9 D l D c Q u 9 L A L P e x C z 5 U Q S G D o u R g C X Q y B L o Z A j E I P o 9 D D K P R c v g Q T E 3 q u h E C X N 9 D l D c Q u 9 L A L P e x C z 5 U Q S G D o u R g C X Q y B L o Z A j E I P o 9 D D K P R c v g Q T E 3 q u h E C X N 9 D l D c Q u 9 L A L P e x C z 5 U Q S G D o u R g C X Q y B L o Z A j E I P o 9 D D K P R c v g Q T E 3 q u h E C X N 9 D l D c Q u 9 L A L P e x C z 5 U Q S G D o u R g C X Q y B L o Z A j E I P o 9 D D K P R c v g Q T E 3 q u h E C X N 9 D l D c Q u 9 L A L P e x C z 5 U Q S G D o u R g C X Q y B L o Z A j E I P o 9 D D K P R c v g Q T E 3 q u h E C X N 9 D l D c Q u 9 L A L P e x C z 5 U Q S G D o u R g C X Q y B L o Z A j E I P o 9 D D K P R c v g Q T E 3 q u h E C X N 9 D l D c Q u 9 L A L P e x C z 5 M Q S G D o e R g C P Q y B H o Z A j E I P o 9 D D K P Q 8 v g Q T E 3 q e h E C P N 9 D j D c Q u 9 L A L P e x C z 5 M Q S G D o e R g C P Q y B H o Z A j E I P o 9 D D K P Q 8 v g Q T E 3 q e h E C P N 9 D j D c Q u 9 L A L P e x C z 5 M Q S G D o e R g C P Q y B H o Z A j E I P o 9 D D K P Q 8 v g Q T E 3 q e h E C P N 9 D j D c Q u 9 L A L P e x C z 5 M Q S G D o e R g C P Q y B H o Z A j E I P o 9 D D K P Q 8 v g Q T E 3 q e h E C P N 9 D j D c Q u 9 L A L P e x C z 5 M Q S G D o e R g C P Q y B H o Z A j E I P o 9 D D K P Q 8 v g Q T E 3 q e h E C P N 9 D j D c Q u 9 L A L P e x C z 5 M Q S G D o e R g C P Q y B H o Z A j E I P o 9 D D K P Q 8 v g Q T E 3 q e h E C P N 9 D j D c Q u 9 L A L P e x C z 5 M Q S G D o G Q y B B k O g w R C I U e h h F H o Y h Z 7 h S z A x o W c k B B r e Q M M b i F 3 o Y R d 6 2 I W e k R B I Y O g Z D I E G Q 6 D B E I h R 6 G E U e h i F n u F L M D G h Z y Q E G t 5 A w x u I X e h h F 3 r Y h Z 6 R E E h g 6 B k M g Q Z D o M E Q i F H o Y R R 6 G I W e 4 U s w M a F n J A Q a 3 k D D G 4 h d 6 G E X e t i F n p E Q S G D o G Q y B B k O g w R C I U e h h F H o Y h Z 7 h S z A x o W c k B B r e Q M M b i F 3 o Y R d 6 2 I W e k R B I Y O g Z D I E G Q 6 D B E I h R 6 G E U e h i F n u F L M D G h Z y Q E G t 5 A w x u I X e h h F 3 r Y h Z 6 R E E h g 6 B k M g Q Z D o M E Q i F H o Y R R 6 G I W e 4 U s w M a F n J A Q a 3 k D D G 4 h d 6 G E X e t i F n p E Q S G D o G Q y B B k O g w R C I U e h h F H o Y h Z 7 l S z A x o W c l B F r e Q M s b i F 3 o Y R d 6 2 I W e l R B I Y O h Z D I E W Q 6 D F E I h R 6 G E U e h i F n u V L M D G h Z y U E W t 5 A y x u I X e h h F 3 r Y h Z 6 V E E h g 6 F k M g R Z D o M U Q i F H o Y R R 6 G I W e 5 U s w M a F n J Q R a 3 k D L G 4 h d 6 G E X e t i F n p U Q S G D o W Q y B F k O g x R C I U e h h F H o Y h Z 7 l S z A x o W c l B F r e Q M s b i F 3 o Y R d 6 2 I W e l R B I Y O h Z D I E W Q 6 D F E I h R 6 G E U e h i F n u V L M D G h Z y U E W t 5 A y x u I X e h h F 3 r Y h Z 6 V E E h g 6 F k M g R Z D o M U Q i F H o Y R R 6 G I W e 5 U s w M a F n J Q R a 3 k D L G 4 h d 6 G E X e t i F n p U Q S G D o W Q y B F k O g x R C I U e h h F H o Y h Z 7 l S z A x o f f j E G g / 3 E D 7 4 Q Z a d q G X X e h l F 3 o / D o F W Y O j 9 K A T a j 0 K g / S g E W k a h l 1 H o Z R R 6 P 7 w E W z G h 9 + M Q a D / c Q P v h B l p 2 o Z d d 6 G U X e j 8 O g V Z g 6 P 0 o B N q P Q q D 9 K A R a R q G X U e h l F H o / v A R b M a H 3 4 x B o P 9 x A + + E G W n a h l 1 3 o Z R d 6 P w 6 B V m D o / S g E 2 o 9 C o P 0 o B F p G o Z d R 6 G U U e j + 8 B F s x o f f j E G g / 3 E D 7 4 Q Z a d q G X X e h l F 3 o / D o F W Y O j 9 K A T a j 0 K g / S g E W k a h l 1 H o Z R R 6 P 7 w E W z G h 9 + M Q a D / c Q P v h B l p 2 o Z d d 6 G U X e j 8 O g V Z g 6 P 0 o B N q P Q q D 9 K A R a R q G X U e h l F H o / v A R b M a H 3 4 x B o P 9 x A + + E G W n a h l 1 3 o Z R d 6 P w 6 B V m D o / S g E 2 o 9 C o P 0 o B F p G o Z d R 6 G U U e j + 8 B F s x o f f j E G g / 3 E D 7 4 Q Z a d q G X X e h l F 3 q D Q 6 A V G H q D Q q A N C o E 2 K A R a R q G X U e h l F H o D L 8 F W T O g N D o E 2 e A M F b y B 2 o Z d d 6 G U X e o N D o B U Y e o N C o A 0 K g T Y o B F p G o Z d R 6 G U U e g M v w V Z M 6 A 0 O g T Z 4 A w V v I H a h l 1 3 o Z R d 6 g 0 O g F R h 6 g 0 K g D Q q B N i g E W k a h l 1 H o Z R R 6 A y / B V k z o D Q 6 B N n g D B W 8 g d q G X X e h l F 3 q D Q 6 A V G H q D Q q A N C o E 2 K A R a R q G X U e h l F H o D L 8 F W T O g N D o E 2 e A M F b y B 2 o Z d d 6 G U X e o N D o B U Y e o N C o A 0 K g T Y o B F p G o Z d R 6 G U U e g M v w V Z M 6 A 0 O g T Z 4 A w V v I H a h l 1 3 o Z R d 6 g 0 O g F R h 6 g 0 K g D Q q B N i g E W k a h l 1 H o Z R R 6 A y / B V k z o D Q 6 B N n g D B W 8 g d q G X X e h l F 3 q D Q 6 A V G H q T Q q B N C o E 2 K Q R a R q G X U e h l F H o T L 8 F W T O h N D o E 2 e Q M l b y B 2 o Z d d 6 G U X e p N D o B U Y e p N C o E 0 K g T Y p B F p G o Z d R 6 G U U e h M v w V Z M 6 E 0 O g T Z 5 A y V v I H a h l 1 3 o Z R d 6 k 0 O g F R h 6 k 0 K g T Q q B N i k E W k a h l 1 H o Z R R 6 E y / B V k z o T Q 6 B N n k D J W 8 g d q G X X e h l F 3 q T Q 6 A V G H q T Q q B N C o E 2 K Q R a R q G X U e h l F H o T L 8 F W T O h N D o E 2 e Q M l b y B 2 o Z d d 6 G U X e p N D o B U Y e p N C o E 0 K g T Y p B F p G o Z d R 6 G U U e h M v w V Z M 6 E 0 O g T Z 5 A y V v I H a h l 1 3 o Z R d 6 k 0 O g F R h 6 k 0 K g T Q q B N i k E W k a h l 1 H o Z R R 6 E y / B V k z o T Q 6 B N n k D J W 8 g d q G X X e h l F 3 q T Q 6 A V G H q T Q q B N C o E 2 K Q R a R q G X U e h l F H q L L 8 H E h N 7 i E G i L N 1 D x B m I X e t m F X n a h t z g E W o G h t y g E 2 q I Q a I t C o G U U e h m F X k a h t / g S T E z o L Q 6 B t n g D F W 8 g d q G X X e h l F 3 q L Q 6 A V G H q L Q q A t C o G 2 K A R a R q G X U e h l F H q L L 8 H E h N 7 i E G i L N 1 D x B m I X e t m F X n a h t z g E W o G h t y g E 2 q I Q a I t C o G U U e h m F X k a h t / g S T E z o L Q 6 B t n g D F W 8 g d q G X X e h l F 3 q L Q 6 A V G H q L Q q A t C o G 2 K A R a R q G X U e h l F H q L L 8 H E h N 7 i E G i L N 1 D x B m I X e t m F X n a h t z g E W o G h t y g E 2 q I Q a I t C o G U U e h m F X k a h t / g S T E z o L Q 6 B t n g D F W 8 g d q G X X e h l F 3 q L Q 6 A V G H q L Q q A t C o G 2 K A R a R q G X U e h l F H q L L 8 H E h N 6 W E K h 5 A z V v I H a h l 1 3 o Z R d 6 W 0 I g g a G 3 M Q R q D I E a Q y B G o Z d R 6 G U U e p s v w c S E 3 p Y Q q H k D N W 8 g d q G X X e h l F 3 p b Q i C B o b c x B G o M g R p D I E a h l 1 H o Z R R 6 m y / B x I T e l h C o e Q M 1 b y B 2 o Z d d 6 G U X e l t C I I G h t z E E a g y B G k M g R q G X U e h l F H q b L 8 H E h N 6 W E K h 5 A z V v I H a h l 1 3 o Z R d 6 W 0 I g g a G 3 M Q R q D I E a Q y B G o Z d R 6 G U U e p s v w c S E / j + X t + Q N 1 L y B 2 I V e d q G X X e h t C Y E E h t 7 G E K g x B G o M g R i F X k a h l 1 H o b b 4 E E x N 6 W 0 K g 5 g 3 U v I H Y h V 5 2 o Z d d 6 G 0 J g Q S G 3 s Y Q q D E E a g y B G I V e R q G X U e h t v g Q T E 3 p b Q q D m D d S 8 g d i F X n a h l 1 3 o P R I C C Q y 9 B 0 O g g y H Q w R C I U e h l F H o Z h d 7 D l 2 B i Q u + R E O j w B j q 8 g d i F X n a h l 1 3 o P R I C C Q y 9 B 0 O g g y H Q w R C I U e h l F H o Z h d 7 D l 2 B i Q u + R E O j w B j q 8 g d i F X n a h l 1 3 o P R I C C Q y 9 B 0 O g g y H Q w R C I U e h l F H o Z h d 7 D l 2 B i Q u + R E O j w B j q 8 g d i F X n a h l 1 3 o P R I C C Q y 9 B 0 O g g y H Q w R C I U e h l F H o Z h d 7 D l 2 B i Q u + R E O j w B j q 8 g d i F X n a h l 1 3 o P R I C C Q y 9 B 0 O g g y H Q w R C I U e h l F H o Z h d 7 D l 2 B i Q u + R E O j w B j q 8 g d i F X n a h l 1 3 o P R I C C Q y 9 B 0 O g g y H Q w R C I U e h l F H o Z h d 7 D l 2 B i Q u + R E O j w B j q 8 g d i F X n a h l 1 3 o P R I C C Q y 9 F 0 O g i y H Q x R C I U e h l F H o Z h d 7 L l 2 B i Q u + V E O j y B r q 8 g d i F X n a h l 1 3 o v R I C C Q y 9 F 0 O g i y H Q x R C I U e h l F H o Z h d 7 L l 2 B i Q u + V E O j y B r q 8 g d i F X n a h l 1 3 o v R I C C Q y 9 F 0 O g i y H Q x R C I U e h l F H o Z h d 7 L l 2 B i Q u + V E O j y B r q 8 g d i F X n a h l 1 3 o v R I C C Q y 9 F 0 O g i y H Q x R C I U e h l F H o Z h d 7 L l 2 B i Q u + V E O j y B r q 8 g d i F X n a h l 1 3 o v R I C C Q y 9 F 0 O g i y H Q x R C I U e h l F H o Z h d 7 L l 2 B i Q u + V E O j y B r q 8 g d i F X n a h l 1 3 o v R I C C Q y 9 F 0 O g i y H Q x R C I U e h l F H o Z h d 7 L l 2 B i Q u + V E O j y B r q 8 g d i F X n a h l 1 3 o v R I C C Q y 9 F 0 O g i y H Q x R C I U e h l F H o Z h d 7 H l 2 B i Q u + T E O j x B n q 8 g d i F X n a h l 1 3 o f R I C C Q y 9 D 0 O g h y H Q w x C I U e h l F H o Z h d 7 H l 2 B i Q u + T E O j x B n q 8 g d i F X n a h l 1 3 o f R I C C Q y 9 D 0 O g h y H Q w x C I U e h l F H o Z h d 7 H l 2 B i Q u + T E O j x B n q 8 g d i F X n a h l 1 3 o f R I C C Q y 9 D 0 O g h y H Q w x C I U e h l F H o Z h d 7 H l 2 B i Q u + T E O j x B n q 8 g d i F X n a h l 1 3 o f R I C C Q y 9 D 0 O g h y H Q w x C I U e h l F H o Z h d 7 H l 2 B i Q u + T E O j x B n q 8 g d i F X n a h l 1 3 o f R I C C Q y 9 D 0 O g h y H Q w x C I U e h l F H o Z h d 7 H l 2 B i Q u + T E O j x B n q 8 g d i F X n a h l 1 3 o f R I C C Q y 9 D 0 O g h y H Q w x C I U e h l F H o Z h d 7 H l 2 B i Q u 9 I C D S 8 g Y Y 3 E L v Q y y 7 0 s g u 9 I y G Q w N A 7 G A I N h k C D I R C j 0 M s o 9 D I K v c O X Y G J C 7 0 g I N L y B h j c Q u 9 D L L v S y C 7 0 j I Z D A 0 D s Y A g 2 G Q I M h E K P Q y y j 0 M g q 9 w 5 d g Y k L v S A g 0 v I G G N x C 7 0 M s u 9 L I L v S M h k M D Q O x g C D Y Z A g y E Q o 9 D L K P Q y C r 3 D l 2 B i Q u 9 I C D S 8 g Y Y 3 E L v Q y y 7 0 s g u 9 I y G Q w N A 7 G A I N h k C D I R C j 0 M s o 9 D I K v c O X Y G J C 7 0 g I N L y B h j c Q u 9 D L L v S y C 7 0 j I Z D A 0 D s Y A g 2 G Q I M h E K P Q y y j 0 M g q 9 w 5 d g Y k L v S A g 0 v I G G N x C 7 0 M s u 9 L I L v S M h k M D Q O x g C D Y Z A g y E Q o 9 D L K P Q y C r 3 D l 2 B i Q u 9 I C D S 8 g Y Y 3 E L v Q y y 7 0 s g u 9 K y G Q w N C 7 G A I t h k C L I R C j 0 M s o 9 D I K v c u X Y G J C 7 0 o I t L y B l j c Q u 9 D L L v S y C 7 0 r I Z D A 0 L s Y A i 2 G Q I s h E K P Q y y j 0 M g q 9 y 5 d g Y k L v S g i 0 v I G W N x C 7 0 M s u 9 L I L v S s h k M D Q u x g C L Y Z A i y E Q o 9 D L K P Q y C r 3 L l 2 B i Q u 9 K C L S 8 g Z Y 3 E L v Q y y 7 0 s g u 9 K y G Q w N C 7 G A I t h k C L I R C j 0 M s o 9 D I K v c u X Y G J C 7 0 o I t L y B l j c Q u 9 D L L v S y C 7 0 r I Z D A 0 L s Y A i 2 G Q I s h E K P Q y y j 0 M g q 9 y 5 d g Y k L v S g i 0 v I G W N x C 7 0 M s u 9 L I L v S s h k M D Q u x g C L Y Z A i y E Q o 9 D L K P Q y C r 3 L l 2 B i Q u 9 K C L S 8 g Z Y 3 E L v Q y y 7 0 s g u 9 K y G Q w N D x f V Q C / Y 7 h z + b v G P 4 H + h 3 T i / 7 O 6 U 1 / 5 / S q v 3 N 6 1 9 8 5 f j 9 / D / B 1 f w / o H / b / H O f Q 7 5 w + v 7 9 z + q L + z u W N u Q v 6 P c A v 6 + 8 B f I x / x / B n 9 H c M / y P 9 j u V 1 8 X e h 3 7 m 8 L t 6 N / c 7 x + / p 7 Y O + L 6 + h 3 L v / E + A v R 7 5 y + u L 9 z e W P u h H 4 P 8 M v 7 e 8 C f a U q F f s f w P 9 T v W F 4 X f y f 6 n c v r 4 l 3 Z 7 9 y + v 1 w M / R 7 I P z H O p d + 5 f K L x J 6 P f u b w x d 0 O / B / Y l p n L o d w x / Z v + P q R 3 6 H c v r 4 u 9 G v 3 N 5 X b w 7 + 5 3 b 9 5 c L o t 8 D + S f G + f Q 7 l 0 8 0 / o T 0 O 5 c 3 5 o 7 o 9 8 C + x F Q S / Y 7 h z + 7 v m P / D w p + R f u f y u v h D 0 v 8 5 3 q X 9 z u 3 7 y 0 X R 7 4 H 8 E + O c + p 3 L J x p / U v q d y x t z V / R 7 Y F 9 i K o t + x / x H m N q i 3 7 G 8 L v 6 u 9 D u X 1 8 W 7 t d + 5 f X + 5 M P o 9 k H 9 i n F e / c / l E 4 0 9 M v 3 N 5 Y + 6 M f g / s S 0 y l 0 e + Y / w h T a / Q 7 5 t d l e f p 3 z q 8 b e N f 2 O 5 f v b 3 B x 9 H v A / 8 Q h O 4 s N 6 t 8 5 f 4 d Z o f 4 / 5 + 7 o 9 0 C + x E H l 0 e 8 Y / w g H t U e / Y 3 l d / N 3 p d y 6 v i 3 d v v 3 P 5 / g Y X S L 8 H 8 k 8 s O 4 t N 6 t 8 5 f 4 d Z p f 6 d y x 8 l g a l / D / A z H Z Q i / R 9 T i / Q 7 l t f F 3 6 F + 5 / K 6 e B f 3 O 5 f v b 3 C R 9 H s g / 8 S y s 9 i o / j / H n 6 R + 5 / L G 3 C X 9 H t i X m M q k 3 z H + E Q 5 q k 3 7 H 8 r r 4 u 9 T v X F 4 X 7 + Z + 5 / b 9 5 U L p 9 0 D + i W V n s V n 9 O 5 f v s K y s 4 E 7 p 9 8 C + x F Q q / Y 7 x j 3 B Q q / Q 7 l t f F 3 6 l + 5 / K 6 e F f 3 O 7 f v L x d L v w f y T y w 7 i w 3 r 3 7 l 8 h 2 V l B X d L v w f 2 J a Z y 6 X e M f 4 S D 2 q X f s b w u / m 7 1 O 5 f X x b u 7 3 7 l 9 f 7 l g + j 2 Q f 2 L Z W W x a / 8 7 l O y w r K 7 h j + j 2 w L z G V T L 9 j / i N M L d P v W F 4 X f 8 f 6 n c v r 4 l 3 e 7 1 y + v 8 l F 0 + 8 B / x O n 7 C w 2 r n / n / B 1 m 5 f p 3 L n + U B L r + P c D P d F L a 9 H 9 M b d P v W F 5 X f s p i 6 v p 3 L q 9 r v 2 Q l F 0 6 / B / x P n L K z 2 L z + P 5 d f s 1 i 9 / p 3 L H y W B r 3 8 P 8 D O d l D r 9 j v E / L I a v f + f y u v J T V u J d 3 + 9 c v r / J x d P v g f w T y 8 5 i A / t 3 z t 9 h V r B / 5 / J H S S D s / w d U P v 2 O 8 Y 9 w U v v 0 O 5 b X l Z + y m M L + n c v r 2 i 9 Z y Q X U 7 4 H 8 E 8 v O Y h P 7 d y 7 f Y V l Z y R 3 U 7 4 F 9 i a m E + h 3 j H + G k F u p 3 L K 8 r P 2 U x j f 0 7 l 9 e 1 X 7 K S i 6 j f A / k n l p 3 F R v b v X L 7 D s r K S u 6 j f A / s S U x n 1 O 8 Y / w k l t 1 O 9 Y X l d + y m I q + 3 c u r 2 u / Z C U X U r 8 H 8 k 8 s O 4 v N 7 N + 5 f I d l Z S V 3 U r 8 H 9 i W m U u p 3 z H + E q Z X 6 H c v r y k 9 Z T G f / z u V 1 7 Z e s 5 G L q 9 0 D + i W V n s a E d H y P a v 3 N + 4 + J u 6 v d A v s R F 5 d T v G P 8 I F 7 V T v 2 N + X Z a 0 f + f y u n J h K J b 2 7 4 G 9 r + y s k p 3 F p v b v n L / D r G r / z u W P k s D a / w + o p P o d 4 x / h o p b q d y y v K z 9 l M a 3 9 O 5 f X t V + y i o u q 3 w P 5 J 5 a d x c b 2 7 5 y / w 6 x s / 8 7 l j 5 J A 2 7 8 H / J m m t O p 3 j P 9 h M b T 9 f y 4 / Z T G 1 / T u X 1 7 V f s o o L q 9 8 D + S e W n c X m 9 u 9 c v s O y s o o 7 q 9 8 D + x J T a f U 7 x j / C R a 3 V 7 1 h e V 3 7 K Y n r 7 d y 6 v a 7 9 k F R d X v w f y T y w 7 i w 3 u 3 7 l 8 h 2 V l F X d X v w f 2 J a b y 6 n e M f 4 S L 2 q v f s b y u / J T F F P f v X F 7 X f s k q L r B + D + S f W H Y W m 9 z / 5 / J r F q v c v 3 P 7 o 2 Q / Z x W V W L 9 j / i N M L d b v W F 5 X f s p i m v v / X C 4 M x e b + P b D 3 l Z 1 V s r P Y 6 P 6 d y 3 d Y V l Z x l / V 7 I F / i 5 j C r O c x q D r M Y 6 v 6 d 8 + s y 1 f 0 7 5 9 c V q / v 3 Q N 6 3 Z W e 1 7 C w 2 u 3 / n / B 1 m t f t 3 L n + U B O 7 + P c D P d H O Y 1 R x m M d z 9 f y 4 / Z T H d / T u X 1 7 V f s t r C r J a d 1 b K z 2 P D + n f N 3 m B X v / 3 M L s w T y / j 3 g z z S H W c 1 h F k P e v 3 N 5 X f k p q + X C U C z v / w c W Z r X s r J a d x a b 3 7 1 y + w 7 K y 2 s I s g b 1 / D / g z z W F W c 5 j F s P f v X F 5 X f s p q u T A U 2 / v 3 w N 5 X d l b L z m L j + / 9 c f s 1 i 5 f t 3 L n + U B P r + P e D P N I d Z z W E W Q 9 + / c 3 l d + S m r 5 c J Q r O / f A 3 t f 2 V k t O 4 v N 7 9 + 5 f I d l Z b W F W Q J / / z / g M K s 5 z G o O s x j + / p 3 L 6 8 p P W S 0 X h m J / / x 7 Y + 8 r O a t l Z b I D / z u U 7 L C u r L c w S C P z 3 g D / T H G Y 1 h 1 k M g c f H E v j v n F / 3 y I W h W O C / B / K + R 3 b W k Z 3 F J v j v n L / D r I L / n 1 u Y J T D 4 7 w F + p g + H W Y f D L I b B f + f y u v J T 1 p E L Q 7 H B / x 9 Y m H V k Z x 3 Z W W y E / 8 7 5 O 8 x K + O 9 c / i g J F P 5 7 g J / p w 2 H W 4 T C L o f D f u b y u / J R 1 5 M J Q r P D f A 3 t f 2 V l H d h a b 4 f / n 8 m s W q + G / c / m j J H D 4 7 w F / p j n M O h x m M R z + O 5 f X l Z + y j l w Y i h 3 + e 2 D v K z v r y M 5 i Q / x 3 L t 9 h W V n H w i y B x P 8 f c J h 1 O M w 6 H G Y x J P 4 7 l 9 e V n 7 K O X B i K J f 5 7 Y O 8 r O + v I z m J T / H c u 3 2 F Z W c f C L I H F f w / 4 M 8 1 h 1 u E w i 2 H x / 3 P 5 K Y t p 8 d + 5 v K 7 9 k n U s z D q y s 4 7 s L D b G f + f y H Z a V d S z M E m j 8 9 4 A / 0 x x m H Q 6 z G B r / n c v r y k 9 Z R y 4 M x R q P 7 1 q Y d W V n X d l Z b I 7 / z v k 7 z O r 4 7 1 z + K A k 8 / n u A n + n L Y d b l M I v h 8 d + 5 v K 7 8 l H X l w l D s 8 d 8 D e 1 / Z W V d 2 F h v k / + f y a x Y r 5 L 9 z + a M k E P n v A X 6 m L 4 d Z l 8 M s h s h / 5 / K 6 8 l P W l Q t D s c h / D + x 9 Z W d d 2 V l s k v / O + T v M K v n v X P 4 o C U z + / 4 D D r M t h 1 u U w i 2 H y 3 7 m 8 r v y U d e X C U G z y 3 w N 7 X 9 l Z V 3 Y W G + W / c / k O y 8 q 6 F m Y J V P 5 7 w J 9 p D r M u h 1 k M l f + f y 0 9 Z T J X / z u V 1 7 Z e s a 2 H W l Z 1 1 Z W e x W f 4 7 l + + w r K x r Y Z b A 5 b 8 H / J n m M O t y m M V w + e 9 c X l d + y r p y Y S h 2 + f 8 D C 7 O u 7 K w r O 4 s N 8 9 + 5 f I d l Z V 0 L s w Q y / z 3 g z z S H W Z f D L I b M f + f y u v J T 1 p U L Q 7 H M f w / s f W V n X d l Z b J r H x 6 j 5 7 5 z f + F m Y J b D 5 7 w F + p h + H W Y / D L I b N f + f 8 u k y b / 5 / L h a H Y 5 r 8 H 9 r 6 y s 5 7 s L D b O f + f 8 H W b l / H c u f 5 Q E O v 9 / w G H W 4 z D r c Z j F 0 P n v X F 5 X f s p 6 c m E o 1 v n v g b 2 v 7 K w n O 4 v N 8 9 8 5 f 4 d Z P f + d y x 8 l g c 9 / D / g z z W H W 4 z C L 4 f P / c / k p i + n z 3 7 m 8 r v 2 S 9 S z M e r K z n u w s N t B / 5 / I d l p X 1 L M w S C P 3 3 g D / T H G Y 9 D r M Y Q v + d y + v K T 1 l P L g z F Q v 9 / Y G H W k 5 3 1 Z G e x i f 4 7 l + + w r K x n Y Z b A 6 L 8 H / J n m M O t x m M U w + u 9 c X l d + y n p y Y S g 2 + u + B v a / s r C c 7 i 4 3 0 / 3 P 5 N Y u V 9 N + 5 / V G y n 7 M e h 1 m P w 6 z H Y R Z D 6 b 9 z e V 3 5 K e v J h a F Y 6 b 8 H 9 r 6 y s 5 7 s L D b T f + f y H Z a V 9 S z M E j g 9 v u E w a z j M G g 6 z G E 7 / n f P r M p 3 + O + f X F T v 9 9 0 D e d 2 R n j e w s N t R / 5 / w d Z k X 9 d y 5 / l A R S / z 3 A z / R w m D U c Z j G k / n 8 u P 2 U x p f 4 7 l 9 e 1 X 7 L G w q y R n T W y s 9 h U / 5 3 z d 5 h V 9 f 9 z C 7 M E V v 8 9 4 M 8 0 h 1 n D Y R b D 6 r 9 z e V 3 5 K W v k w l B s 9 f 8 H F m a N 7 K y R n c X G + u 9 c v s O y s s b C L I H W f w / 4 M 8 1 h 1 n C Y x d D 6 7 1 x e V 3 7 K G r k w F G v 9 9 8 D e V 3 b W y M 5 i c / 3 / X H 7 N Y n X 9 d y 5 / l A R e / z 3 g z z S H W c N h F s P r v 3 N 5 X f k p a + T C U O z 1 3 w N 7 X 9 l Z I z u L D f b f u X y H Z W W N h V k C s f 8 / 4 D B r O M w a D r M Y Y v + d y + v K T 1 k j F 4 Z i s f 8 e 2 P v K z h r Z W W y y / 8 7 l O y w r a y z M E p j 9 9 4 A / 0 x x m D Y d Z D L P H x z L 7 7 5 x f d + X C U G z 2 3 w N 5 3 5 W d t b K z 2 G j / n f N 3 m J X 2 / 3 M L s w R q / z 3 A z / R y m L U c Z j H U / j u X 1 5 W f s l Y u D M V q / 3 9 g Y d b K z l r Z W W y 2 / 8 7 5 O 8 x q + + 9 c / i g J 3 P 5 7 g J / p 5 T B r O c x i u P 1 3 L q 8 r P 2 W t X B i K 3 f 5 7 Y O 8 r O 2 t l Z 7 H h / n 8 u v 2 a x 4 v 4 7 l z 9 K A r n / H v B n m s O s 5 T C L I f f f u b y u / J S 1 c m E o l v v v g b 2 v 7 K y V n c W m + + 9 c v s O y s t b C L I H d / x 9 w m L U c Z i 2 H W Q y 7 / 8 7 l d e W n r J U L Q 7 H d f w / s f W V n r e w s N t 5 / 5 / I d l p W 1 F m Y J 9 P 5 7 w J 9 p D r O W w y y G 3 v / P 5 a c s p t 5 / 5 / K 6 9 k v W W p i 1 s r N W d h a b 7 7 9 z + Q 7 L y l o L s w R + / z 3 g z z S H W c t h F s P v v 3 N 5 X f k p a + X C 0 O z 3 + C T M i o 9 3 V n y 8 s 0 L 8 9 x D / P c R / j 0 / C r D A A P j 4 M s + L D M C s + D L N C 8 P c Q / D 0 E f 4 + P L w z D 7 P f 4 J M y K j 3 d W f L y z Q v z 3 E P 8 9 x H + P T 8 K s M A A + P g y z 4 s M w K z 4 M s 0 L w 9 x D 8 P Q R / j 4 8 v D M P s 9 / g k z I q P d 1 Z 8 v L N C / P c Q / z 3 E f 4 9 P w q w w A D 4 + D L P i w z A r P g y z Q v D 3 E P w 9 B H + P j y 8 M w + z 3 + C T M i o 9 3 V n y 8 s 0 L 8 9 x D / P c R / j 0 / C r D A A P j 4 M s + L D M C s + D L N C 8 P c Q / D 0 E f 4 + P L w z D 7 P f 4 J M y K j 3 d W f L y z Q v z 3 E P 8 9 x H + P T 8 K s M A A + P g y z 4 s M w K z 4 M s 0 L w 9 x D 8 P Q R / j 4 8 v D M P s 9 / g k z I q P d 1 Z 8 v L N C / P c Q / z 3 E f 4 9 P w q w w A D 4 + D L P i w z A r P g y z Q v D 3 E P w 9 B H + P j y 8 M w + z 3 + C T M i o 9 3 V n y 8 s 0 L 8 9 x D / P c R / j 5 A w K w y A j 8 A w K w L D r A g M s 0 L w 9 x D 8 P Q R / j + A L w z D 7 P U L C r A j Z W S E 7 S / z 3 E P 8 9 x H + P k D A r D I C P w D A r A s O s C A y z Q v D 3 E P w 9 B H + P 4 A v D M P s 9 Q s K s C N l Z I T t L / P c Q / z 3 E f 4 + Q M C s M g I / A M C s C w 6 w I D L N C 8 P c Q / D 0 E f 4 / g C 8 M w + z 1 C w q w I 2 V k h O 0 v 8 9 x D / P c R / j 5 A w K w y A j 8 A w K w L D r A g M s 0 L w 9 x D 8 P Q R / j + A L w z D 7 P U L C r A j Z W S E 7 S / z 3 E P 8 9 x H + P k D A r D I C P w D A r A s O s C A y z Q v D 3 E P w 9 B H + P 4 A v D M P s 9 Q s K s C N l Z I T t L / P c Q / z 3 E f 4 + Q M C s M g I / A M C s C w 6 w I D L N C 8 P c Q / D 0 E f 4 / g C 8 M w + z 1 C w q w I 2 V k h O 0 v 8 9 x D / P c R / j 5 A w K w y A j 8 Q w K x L D r E g M s 0 L w 9 x D 8 P Q R / j + Q L w z D 7 P V L C r E j Z W S k 7 S / z 3 E P 8 9 x H + P l D A r D I C P x D A r E s O s S A y z Q v D 3 E P w 9 B H + P 5 A v D M P s 9 U s K s S N l Z K T t L / P c Q / z 3 E f 4 + U M C s M g I / E M C s S w 6 x I D L N C 8 P c Q / D 0 E f 4 / k C 8 M w + z 1 S w q x I 2 V k p O 0 v 8 9 x D / P c R / j 5 Q w K w y A j 8 Q w K x L D r E g M s 0 L w 9 x D 8 P Q R / j + Q L w z D 7 P V L C r E j Z W S k 7 S / z 3 E P 8 9 x H + P l D A r D I C P x D A r E s O s S A y z Q v D 3 E P w 9 B H + P 5 A v D M P s 9 U s K s S N l Z K T t L / P c Q / z 3 E f 4 + U M C s M g I / E M C s S w 6 x I D L N C 8 P c Q / D 0 E f 4 / k C 8 M w + z 1 S w q x I 2 V k p O 0 v 8 9 x D / P c R / j 5 Q w K w y A j 8 Q w K x L D r E g M s 0 L w 9 x D 8 P Q R / j 5 I L Q 7 P f o y T M i p K d V b K z x H 8 P 8 d 9 D / P c o C b P C A P g o D L O i M M y K w j A r B H 8 P w d 9 D 8 P c o u T A 0 + z 1 K w q w o 2 V k l O 0 v 8 9 x D / P c R / j 5 I w K w y A j 8 I w K w r D r C g M s 0 L w 9 x D 8 P Q R / j 5 I L Q 7 P f o y T M i p K d V b K z x H 8 P 8 d 9 D / P c o C b P C A P g o D L O i M M y K w j A r B H 8 P w d 9 D 8 P c o u T A 0 + z 1 K w q w o 2 V k l O 0 v 8 9 x D / P c R / j 5 I w K w y A j 8 I w K w r D r C g M s 0 L w 9 x D 8 P Q R / j 5 I L Q 7 P f o y T M i p K d V b K z x H 8 P 8 d 9 D / P c o C b P C A P g o D L O i M M y K w j A r B H 8 P w d 9 D 8 P c o u T A 0 + z 1 K w q w o 2 V k l O 0 v 8 9 x D / P c R / j 5 I w K w y A j 8 I w K w r D r C g M s 0 L w 9 x D 8 P Q R / j 5 I L Q 7 P f o y 3 M a t l Z L T t L / P c Q / z 3 E f 4 + 2 M M s A + G g O s 5 r D r O Y w S / D 3 E P w 9 B H + P l g t D s 9 + j L c x q 2 V k t O 0 v 8 9 x D / P c R / j 7 Y w y w D 4 a A 6 z m s O s 5 j B L 8 P c Q / D 0 E f 4 + W C 0 O z 3 6 M t z G r Z W S 0 7 S / z 3 E P 8 9 x H + P t j D L A P h o D r O a w 6 z m M E v w 9 x D 8 P Q R / j 5 Y L Q 7 P f o y 3 M a t l Z L T t L / P c Q / z 3 E f 4 + 2 M M s A + G g O s 5 r D r O Y w S / D 3 E P w 9 B H + P l g t D s 9 / / H 9 j 7 y s 5 q 2 V n i v 4 f 4 7 y H + e 7 S F W Q b A R 3 O Y 1 R x m N Y d Z g r + H 4 O 8 h + H u 0 X B i a / R 5 t Y V b L z m r Z W e K / h / j v I f 5 7 t I V Z B s B H c 5 j V H G Y 1 h 1 m C v 4 f g 7 y H 4 e 7 R c G J r 9 H m 1 h V s v O a t l Z 4 r + H + O 8 h / n s c C 7 M M g I / D Y d b h M O t w m C X 4 e w j + H o K / x 5 E L Q 7 P f 4 1 i Y d W R n H d l Z 4 r + H + O 8 h / n s c C 7 M M g I / D Y d b h M O t w m C X 4 e w j + H o K / x 5 E L Q 7 P f 4 1 i Y d W R n H d l Z 4 r + H + O 8 h / n s c C 7 M M g I / D Y d b h M O t w m C X 4 e w j + H o K / x 5 E L Q 7 P f 4 1 i Y d W R n H d l Z 4 r + H + O 8 h / n s c C 7 M M g I / D Y d b h M O t w m C X 4 e w j + H o K / x 5 E L Q 7 P f 4 1 i Y d W R n H d l Z 4 r + H + O 8 h / n s c C 7 M M g I / D Y d b h M O t w m C X 4 e w j + H o K / x 5 E L Q 7 P f 4 1 i Y d W R n H d l Z 4 r + H + O 8 h / n s c C 7 M M g I / D Y d b h M O t w m C X 4 e w j + H o K / x 5 E L Q 7 P f 4 1 i Y d W R n H d l Z 4 r + H + O 8 h / n s c C 7 M M g I / L Y d b l M O t y m C X 4 e w j + H o K / x 5 U L Q 7 P f 4 1 q Y d W V n X d l Z 4 r + H + O 8 h / n t c C 7 M M g I / L Y d b l M O t y m C X 4 e w j + H o K / x 5 U L Q 7 P f 4 1 q Y d W V n X d l Z 4 r + H + O 8 h / n t c C 7 M M g I / L Y d b l M O t y m C X 4 e w j + H o K / x 5 U L Q 7 P f 4 1 q Y d W V n X d l Z 4 r + H + O 8 h / n t c C 7 M M g I / L Y d b l M O t y m C X 4 e w j + H o K / x 5 U L Q 7 P f 4 1 q Y d W V n X d l Z 4 r + H + O 8 h / n t c C 7 M M g I / L Y d b l M O t y m C X 4 e w j + H o K / x 5 U L Q 7 P f 4 1 q Y d W V n X d l Z 4 r + H + O 8 h / n t c C 7 M M g I / L Y d b l M O t y m C X 4 e w j + H o K / x 5 U L Q 7 P f 4 1 q Y d W V n X d l Z 4 r + H + O 8 h / n t c C 7 M M g I / L Y d b l M O t y m C X 4 e w j + H o K / x 5 M L Q 7 P f 4 1 m Y 9 W R n P d l Z 4 r + H + O 8 h / n s 8 C 7 M M g I / H Y d b j M O t x m C X 4 e w j + H o K / x 5 M L Q 7 P f 4 1 m Y 9 W R n P d l Z 4 r + H + O 8 h / n s 8 C 7 M M g I / H Y d b j M O t x m C X 4 e w j + H o K / x 5 M L Q 7 P f 4 1 m Y 9 W R n P d l Z 4 r + H + O 8 h / n s 8 C 7 M M g I / H Y d b j M O t x m C X 4 e w j + H o K / x 5 M L Q 7 P f 4 1 m Y 9 W R n P d l Z 4 r + H + O 8 h / n s 8 C 7 M M g I / H Y d b j M O t x m C X 4 e w j + H o K / x 5 M L Q 7 P f 4 1 m Y 9 W R n P d l Z 4 r + H + O 8 h / n s 8 C 7 M M g I / H Y d b j M O t x m C X 4 e w j + H o K / x 5 M L Q 7 P f 4 1 m Y 9 W R n P d l Z 4 r + H + O 8 h / n s 8 C 7 M M g I / H Y d b j M O t x m C X 4 e w j + H o K / x 5 M L Q 7 P f Y y z M G t l Z I z t L / P c Q / z 3 E f 4 + x M M s A + B g O s 4 b D r O E w S / D 3 E P w 9 B H + P k Q t D s 9 9 j L M w a 2 V k j O 0 v 8 9 x D / P c R / j 7 E w y w D 4 G A 6 z h s O s 4 T B L 8 P c Q / D 0 E f 4 + R C 0 O z 3 2 M s z B r Z W S M 7 S / z 3 E P 8 9 x H + P s T D L A P g Y D r O G w 6 z h M E v w 9 x D 8 P Q R / j 5 E L Q 7 P f Y y z M G t l Z I z t L / P c Q / z 3 E f 4 + x M M s A + B g O s 4 b D r O E w S / D 3 E P w 9 B H + P k Q t D s 9 9 j L M w a 2 V k j O 0 v 8 9 x D / P c R / j 7 E w y w D 4 G A 6 z h s O s 4 T B L 8 P c Q / D 0 E f 4 + R C 0 O z 3 2 M s z B r Z W S M 7 S / z 3 E P 8 9 x H + P s T D L A P g Y D r O G w 6 z h M E v w 9 x D 8 P Q R / j 5 E L Q 7 P f Y y z M G t l Z I z t L / P c Q / z 3 E f 4 + 1 M M s A + F g O s 5 b D r O U w S / D 3 E P w 9 B H + P l Q t D s 9 9 j L c x a 2 V k r O 0 v 8 9 x D / P c R / j 7 U w y w D 4 W A 6 z l s O s 5 T B L 8 P c Q / D 0 E f 4 + V C 0 O z 3 2 M t z F r Z W S s 7 S / z 3 E P 8 9 x H + P t T D L A P h Y D r O W w 6 z l M E v w 9 x D 8 P Q R / j 5 U L Q 7 P f Y y 3 M W t l Z K z t L / P c Q / z 3 E f 4 + 1 M M s A + F g O s 5 b D r O U w S / D 3 E P w 9 B H + P l Q t D s 9 9 j L c x a 2 V k r O 0 v 8 9 x D / P c R / j 7 U w y w D 4 W A 6 z l s O s 5 T B L 8 P c Q / D 0 E f 4 + V C 0 O z 3 2 M t z F r Z W S s 7 S / z 3 E P 8 9 x H + P t T D L A P h Y D r O W w 6 z l M E v w 9 x D 8 P Q R / j 5 U L Q 7 P f Y y 3 M W t l Z K z t L / P c Q / z 3 E f 4 + 1 M M s A + P w w z M o P w 6 z 8 M M x K w d 9 T 8 P c U / D 0 / v j B M s 9 / z k z A r P 9 5 Z + f H O S v H f U / z 3 F P 8 9 P w m z 0 g D 4 / D D M y g / D r P w w z E r B 3 1 P w 9 x T 8 P T + + M E y z 3 / O T M C s / 3 l n 5 8 c 5 K 8 d 9 T / P c U / z 0 / C b P S A P j 8 M M z K D 8 O s / D D M S s H f U / D 3 F P w 9 P 7 4 w T L P f 8 5 M w K z / e W f n x z k r x 3 1 P 8 9 x T / P T 8 J s 9 I A + P w w z M o P w 6 z 8 M M x K w d 9 T 8 P c U / D 0 / v j B M s 9 / z k z A r P 9 5 Z + f H O S v H f U / z 3 F P 8 9 P w m z 0 g D 4 / D D M y g / D r P w w z E r B 3 1 P w 9 x T 8 P T + + M E y z 3 / O T M C s / 3 l n 5 8 c 5 K 8 d 9 T / P c U / z 0 / C b P S A P j 8 M M z K D 8 O s / D D M S s H f U / D 3 F P w 9 P 7 4 w T L P f 8 5 M w K z / e W f n x z k r x 3 1 P 8 9 x T / P T 8 J s 9 I A + P w w z M o P w 6 z 8 M M x K w d 9 T 8 P c U / D 2 D L w z T 7 P c M C b M y Z G e F 7 C z x 3 1 P 8 9 x T / P U P C r D Q A P g P D r A w M s z I w z E r B 3 1 P w 9 x T 8 P Y M v D N P s 9 w w J s z J k Z 4 X s L P H f U / z 3 F P 8 9 Q 8 K s N A A + A 8 O s D A y z M j D M S s H f U / D 3 F P w 9 g y 8 M 0 + z 3 D A m z M m R n h e w s 8 d 9 T / P c U / z 1 D w q w 0 A D 4 D w 6 w M D L M y M M x K w d 9 T 8 P c U / D 2 D L w z T 7 P c M C b M y Z G e F 7 C z x 3 1 P 8 9 x T / P U P C r D Q A P g P D r A w M s z I w z E r B 3 1 P w 9 x T 8 P Y M v D N P s 9 w w J s z J k Z 4 X s L P H f U / z 3 F P 8 9 Q 8 K s N A A + A 8 O s D A y z M j D M S s H f U / D 3 F P w 9 g y 8 M 0 + z 3 D A m z M m R n h e w s 8 d 9 T / P c U / z 1 D w q w 0 A D 4 D w 6 w M D L M y M M x K w d 9 T 8 P c U / D 2 D L w z T 7 P d M C b M y Z W e l 7 C z x 3 1 P 8 9 x T / P V P C r D Q A P h P D r E w M s z I x z E r B 3 1 P w 9 x T 8 P Z M v D N P s 9 0 w J s z J l Z 6 X s L P H f U / z 3 F P 8 9 U 8 K s N A A + E 8 O s T A y z M j H M S s H f U / D 3 F P w 9 k y 8 M 0 + z 3 T A m z M m V n p e w s 8 d 9 T / P c U / z 1 T w q w 0 A D 4 T w 6 x M D L M y M c x K w d 9 T 8 P c U / D 2 T L w z T 7 P d M C b M y Z W e l 7 C z x 3 1 P 8 9 x T / P V P C r D Q A P h P D r E w M s z I x z E r B 3 1 P w 9 x T 8 P Z M v D N P s 9 0 w J s z J l Z 6 X s L P H f U / z 3 F P 8 9 U 8 K s N A A + E 8 O s T A y z M j H M S s H f U / D 3 F P w 9 k y 8 M 0 + z 3 T A m z M m V n p e w s 8 d 9 T / P c U / z 1 T w q w 0 A D 4 T w 6 x M D L M y M c x K w d 9 T 8 P c U / D 2 T L w z T 7 P d M C b M y Z W e l 7 C z x 3 1 P 8 9 x T / P U v C r D Q A P g v D r C w M s 7 I w z E r B 3 1 P w 9 x T 8 P U s u D M 1 + z 5 I w K 0 t 2 V s n O E v 8 9 x X 9 P 8 d + z J M x K A + C z M M z K w j A r C 8 O s F P w 9 B X 9 P w d + z 5 M L Q 7 P c s C b O y Z G e V 7 C z x 3 1 P 8 9 x T / P U v C r D Q A P g v D r C w M s 7 I w z E r B 3 1 P w 9 x T 8 P U s u D M 1 + z 5 I w K 0 t 2 V s n O E v 8 9 x X 9 P 8 d + z J M x K A + C z M M z K w j A r C 8 O s F P w 9 B X 9 P w d + z 5 M L Q 7 P c s C b O y Z G e V 7 C z x 3 1 P 8 9 x T / P U v C r D Q A P g v D r C w M s 7 I w z E r B 3 1 P w 9 x T 8 P U s u D M 1 + z 5 I w K 0 t 2 V s n O E v 8 9 x X 9 P 8 d + z J M x K A + C z M M z K w j A r C 8 O s F P w 9 B X 9 P w d + z 5 M L Q 7 P c s C b O y Z G e V 7 C z x 3 1 P 8 9 x T / P U v C r D Q A P p v D r O Y w q z n M E v w 9 B X 9 P w d + z 5 c L Q 7 P d s C 7 N a d l b L z h L / P c V / T / H f s y 3 M M g A + m 8 O s 5 j C r O c w S / D 0 F f 0 / B 3 7 P l w t D s 9 2 w L s 1 p 2 V s v O E v 8 9 x X 9 P 8 d + z L c w y A D 6 b w 6 z m M K s 5 z B L 8 P Q V / T 8 H f s + X C 0 O z 3 b A u z W n Z W y 8 4 S / z 3 F f 0 / x 3 7 M t z D I A P p v D r O Y w q z n M E v w 9 B X 9 P w d + z 5 c L Q 7 P d s C 7 N a d l b L z h L / P c V / T / H f s y 3 M M g D + / w F / p j n M a g 6 z B H 9 P w d 9 T 8 P d s u T A 0 + z 3 b w q y W n d W y s 8 R / T / H f U / z 3 b A u z D I D P 5 j C r O c x q D r M E f 0 / B 3 1 P w 9 2 y 5 M D T 7 P d v C r J a d 1 b K z x H 9 P 8 d 9 T / P d s C 7 M M g M / m M K s 5 z G o O s w R / T 8 H f U / D 3 P H J h a P Z 7 H g u z j u y s I z t L / P c U / z 3 F f 8 9 j Y Z Y B 8 H k 4 z D o c Z h 0 O s w R / T 8 H f U / D 3 P H J h a P Z 7 H g u z j u y s I z t L / P c U / z 3 F f 8 9 j Y Z Y B 8 H k 4 z D o c Z h 0 O s w R / T 8 H f U / D 3 P H J h a P Z 7 H g u z j u y s I z t L / P c U / z 3 F f 8 9 j Y Z Y B 8 H k 4 z D o c Z h 0 O s w R / T 8 H f U / D 3 P H J h a P Z 7 H g u z j u y s I z t L / P c U / z 3 F f 8 9 j Y Z Y B 8 H k 4 z D o c Z h 0 O s w R / T 8 H f U / D 3 P H J h a P Z 7 H g u z j u y s I z t L / P c U / z 3 F f 8 9 j Y Z Y B 8 H k 4 z D o c Z h 0 O s w R / T 8 H f U / D 3 P H J h a P Z 7 H g u z j u y s I z t L / P c U / z 3 F f 8 9 j Y Z Y B 8 H k 4 z D o c Z h 0 O s w R / T 8 H f U / D 3 P H J h a P Z 7 X g u z r u y s K z t L / P c U / z 3 F f 8 9 r Y Z Y B 8 H k 5 z L o c Z l 0 O s w R / T 8 H f U / D 3 v H J h a P Z 7 X g u z r u y s K z t L / P c U / z 3 F f 8 9 r Y Z Y B 8 H k 5 z L o c Z l 0 O s w R / T 8 H f U / D 3 v H J h a P Z 7 X g u z r u y s K z t L / P c U / z 3 F f 8 9 r Y Z Y B 8 H k 5 z L o c Z l 0 O s w R / T 8 H f U / D 3 v H J h a P Z 7 X g u z r u y s K z t L / P c U / z 3 F f 8 9 r Y Z Y B 8 H k 5 z L o c Z l 0 O s w R / T 8 H f U / D 3 v H J h a P Z 7 X g u z r u y s K z t L / P c U / z 3 F f 8 9 r Y Z Y B 8 H k 5 z L o c Z l 0 O s w R / T 8 H f U / D 3 v H J h a P Z 7 X g u z r u y s K z t L / P c U / z 3 F f 8 9 r Y Z Y B 8 H k 5 z L o c Z l 0 O s w R / T 8 H f U / D 3 v H J h a P Z 7 X g u z r u y s K z t L / P c U / z 3 F f 8 9 n Y Z Y B 8 P k 4 z H o c Z j 0 O s w R / T 8 H f U / D 3 f H J h a P Z 7 P g u z n u y s J z t L / P c U / z 3 F f 8 9 n Y Z Y B 8 P k 4 z H o c Z j 0 O s w R / T 8 H f U / D 3 f H J h a P Z 7 P g u z n u y s J z t L / P c U / z 3 F f 8 9 n Y Z Y B 8 P k 4 z H o c Z j 0 O s w R / T 8 H f U / D 3 f H J h a P Z 7 P g u z n u y s J z t L / P c U / z 3 F f 8 9 n Y Z Y B 8 P k 4 z H o c Z j 0 O s w R / T 8 H f U / D 3 f H J h a P Z 7 P g u z n u y s J z t L / P c U / z 3 F f 8 9 n Y Z Y B 8 P k 4 z H o c Z j 0 O s w R / T 8 H f U / D 3 f H J h a P Z 7 P g u z n u y s J z t L / P c U / z 3 F f 8 9 n Y Z Y B 8 P k 4 z H o c Z j 0 O s w R / T 8 H f U / D 3 f H J h a P Z 7 P g u z n u y s J z t L / P c U / z 3 F f 8 9 n Y Z Y B 8 D k c Z g 2 H W c N h l u D v K f h 7 C v 6 e I x e G Z r / n W J g 1 s r N G d p b 4 7 y n + e 4 r / n m N h l g H w O R x m D Y d Z w 2 G W 4 O 8 p + H s K / p 4 j F 4 Z m v + d Y m D W y s 0 Z 2 l v j v K f 5 7 i v + e Y 2 G W A f A 5 H G Y N h 1 n D Y Z b g 7 y n 4 e w r + n i M X h m a / 5 1 i Y N b K z R n a W + O 8 p / n u K / 5 5 j Y Z Y B 8 D k c Z g 2 H W c N h l u D v K f h 7 C v 6 e I x e G Z r / n W J g 1 s r N G d p b 4 7 y n + e 4 r / n m N h l g H w O R x m D Y d Z w 2 G W 4 O 8 p + H s K / p 4 j F 4 Z m v + d Y m D W y s 0 Z 2 l v j v K f 5 7 i v + e Y 2 G W A f A 5 H G Y N h 1 n D Y Z b g 7 y n 4 e w r + n i M X h m a / 5 1 i Y N b K z R n a W + O 8 p / n u K / 5 5 j Y Z Y B 8 D k c Z g 2 H W c N h l u D v K f h 7 C v 6 e K x e G Z r / n W p i 1 s r N W d p b 4 7 y n + e 4 r / n m t h l g H w u R x m L Y d Z y 2 G W 4 O 8 p + H s K / p 4 r F 4 Z m v + d a m L W y s 1 Z 2 l v j v K f 5 7 i v + e a 2 G W A f C 5 H G Y t h 1 n L Y Z b g 7 y n 4 e w r + n i s X h m a / 5 1 q Y t b K z V n a W + O 8 p / n u K / 5 5 r Y Z Y B 8 L k c Z i 2 H W c t h l u D v K f h 7 C v 6 e K x e G Z r / n W p i 1 s r N W d p b 4 7 y n + e 4 r / n m t h l g H w u R x m L Y d Z y 2 G W 4 O 8 p + H s K / p 4 r F 4 Z m v + d a m L W y s 1 Z 2 l v j v K f 5 7 i v + e a 2 G W A f C 5 H G Y t h 1 n L Y Z b g 7 y n 4 e w r + n i s X h m a / 5 1 q Y t b K z V n a W + O 8 p / n u K / 5 5 r Y Z Y B 8 L k c Z i 2 H W c t h l u D v K f h 7 C v 6 e K x e G Z r / X J 2 F W f b y z 6 u O d V e K / l / j v J f 5 7 f R J m l Q H w 9 W G Y V R + G W f V h m F W C v 5 f g 7 y X 4 e 3 1 8 Y V h m v 9 c n Y V Z 9 v L P q 4 5 1 V 4 r + X + O 8 l / n t 9 E m a V A f D 1 Y Z h V H 4 Z Z 9 W G Y V Y K / l + D v J f h 7 f X x h W G a / 1 y d h V n 2 8 s + r j n V X i v 5 f 4 7 y X + e 3 0 S Z p U B 8 P V h m F U f h l n 1 Y Z h V g r + X 4 O 8 l + H t 9 f G F Y Z r / X J 2 F W f b y z 6 u O d V e K / l / j v J f 5 7 f R J m l Q H w 9 W G Y V R + G W f V h m F W C v 5 f g 7 y X 4 e 3 1 8 Y V h m v 9 c n Y V Z 9 v L P q 4 5 1 V 4 r + X + O 8 l / n t 9 E m a V A f D 1 Y Z h V H 4 Z Z 9 W G Y V Y K / l + D v J f h 7 f X x h W G a / 1 y d h V n 2 8 s + r j n V X i v 5 f 4 7 y X + e 3 0 S Z p U B 8 P V h m F U f h l n 1 Y Z h V g r + X 4 O 8 l + H t 9 f G F Y Z r / X J 2 F W f b y z 6 u O d V e K / l / j v J f 5 7 h Y R Z Z Q B 8 B Y Z Z F R h m V W C Y V Y K / l + D v J f h 7 B V 8 Y l t n v F R J m V c j O C t l Z 4 r + X + O 8 l / n u F h F l l A H w F h l k V G G Z V Y J h V g r + X 4 O 8 l + H s F X x i W 2 e 8 V E m Z V y M 4 K 2 V n i v 5 f 4 7 y X + e 4 W E W W U A f A W G W R U Y Z l V g m F W C v 5 f g 7 y X 4 e w V f G J b Z 7 x U S Z l X I z g r Z W e K / l / j v J f 5 7 h Y R Z Z Q B 8 B Y Z Z F R h m V W C Y V Y K / l + D v J f h 7 B V 8 Y l t n v F R J m V c j O C t l Z 4 r + X + O 8 l / n u F h F l l A H w F h l k V G G Z V Y J h V g r + X 4 O 8 l + H s F X x i W 2 e 8 V E m Z V y M 4 K 2 V n i v 5 f 4 7 y X + e 4 W E W W U A f A W G W R U Y Z l V g m F W C v 5 f g 7 y X 4 e w V f G J b Z 7 x U S Z l X I z g r Z W e K / l / j v J f 5 7 h Y R Z Z Q B 8 J Y Z Z l R h m V W K Y V Y K / l + D v J f h 7 J V 8 Y l t n v l R J m V c r O S t l Z 4 r + X + O 8 l / n u l h F l l A H w l h l m V G G Z V Y p h V g r + X 4 O 8 l + H s l X x i W 2 e + V E m Z V y s 5 K 2 V n i v 5 f 4 7 y X + e 6 W E W W U A f C W G W Z U Y Z l V i m F W C v 5 f g 7 y X 4 e y V f G J b Z 7 5 U S Z l X K z k r Z W e K / l / j v J f 5 7 p Y R Z Z Q B 8 J Y Z Z l R h m V W K Y V Y K / l + D v J f h 7 J V 8 Y l t n v l R J m V c r O S t l Z 4 r + X + O 8 l / n u l h F l l A H w l h l m V G G Z V Y p h V g r + X 4 O 8 l + H s l X x i W 2 e + V E m Z V y s 5 K 2 V n i v 5 f 4 7 y X + e 6 W E W W U A f C W G W Z U Y Z l V i m F W C v 5 f g 7 y X 4 e y V f G J b Z 7 5 U S Z l X K z k r Z W e K / l / j v J f 5 7 p Y R Z Z Q B 8 J Y Z Z l R h m V W K Y V Y K / l + D v J f h 7 l V w Y m v 1 e J W F W l e y s k p 0 l / n u J / 1 7 i v 1 d J m F U G w F d h m F W F Y V Y V h l k l + H s J / l 6 C v 1 f J h a H Z 7 1 U S Z l X J z i r Z W e K / l / j v J f 5 7 l Y R Z Z Q B 8 F Y Z Z V R h m V W G Y V Y K / l + D v J f h 7 l V w Y m v 1 e J W F W l e y s k p 0 l / n u J / 1 7 i v 1 d J m F U G w F d h m F W F Y V Y V h l k l + H s J / l 6 C v 1 f J h a H Z 7 1 U S Z l X J z i r Z W e K / l / j v J f 5 7 l Y R Z Z Q B 8 F Y Z Z V R h m V W G Y V Y K / l + D v J f h 7 l V w Y m v 1 e J W F W l e y s k p 0 l / n u J / 1 7 i v 1 d J m F U G w F d h m F W F Y V Y V h l k l + H s J / l 6 C v 1 f J h a H Z 7 1 U S Z l X J z i r Z W e K / l / j v J f 5 7 l Y R Z Z Q B 8 F Y Z Z V R h m V W G Y V Y K / l + D v J f h 7 l V w Y m v 1 e b W F W y 8 5 q 2 V n i v 5 f 4 7 y X + e 7 W F W Q b A V 3 O Y 1 R x m N Y d Z g r + X 4 O 8 l + H u 1 X B i a / V 5 t Y V b L z m r Z W e K / l / j v J f 5 7 t Y V Z B s B X c 5 j V H G Y 1 h 1 m C v 5 f g 7 y X 4 e 7 V c G J r 9 X m 1 h V s v O a t l Z 4 r + X + O 8 l / n u 1 h V k G w F d z m N U c Z j W H W Y K / l + D v J f h 7 t V w Y m v 1 e b W F W y 8 5 q 2 V n i v 5 f 4 7 y X + e 7 W F W Q b A V 3 O Y 1 R x m N Y d Z g r + X 4 O 8 l + H u 1 X B i a / f 7 / w N 5 X d l b L z h L / v c R / L / H f q y 3 M M g C + m s O s 5 j C r O c w S / L 0 E f y / B 3 6 v l w t D s 9 2 o L s 1 p 2 V s v O E v + 9 x H 8 v 8 d + r L c w y A L 6 a w 6 z m M K s 5 z B L 8 v Q R / L 8 H f q + X C 0 O z 3 a g u z W n Z W y 8 4 S / 7 3 E f y / x 3 + t Y m G U A f B 0 O s w 6 H W Y f D L M H f S / D 3 E v y 9 j l w Y m v 1 e x 8 K s I z v r y M 4 S / 7 3 E f y / x 3 + t Y m G U A f B 0 O s w 6 H W Y f D L M H f S / D 3 E v y 9 j l w Y m v 1 e x 8 K s I z v r y M 4 S / 7 3 E f y / x 3 + t Y m G U A f B 0 O s w 6 H W Y f D L M H f S / D 3 E v y 9 j l w Y m v 1 e x 8 K s I z v r y M 4 S / 7 3 E f y / x 3 + t Y m G U A f B 0 O s w 6 H W Y f D L M H f S / D 3 E v y 9 j l w Y m v 1 e x 8 K s I z v r y M 4 S / 7 3 E f y / x 3 + t Y m G U A f B 0 O s w 6 H W Y f D L M H f S / D 3 E v y 9 j l w Y m v 1 e x 8 K s I z v r y M 4 S / 7 3 E f y / x 3 + t Y m G U A f B 0 O s w 6 H W Y f D L M H f S / D 3 E v y 9 j l w Y m v 1 e x 8 K s I z v r y M 4 S / 7 3 E f y / x 3 + t Y m G U A f F 0 O s y 6 H W Z f D L M H f S / D 3 E v y 9 r l w Y m v 1 e 1 8 K s K z v r y s 4 S / 7 3 E f y / x 3 + t a m G U A f F 0 O s y 6 H W Z f D L M H f S / D 3 E v y 9 r l w Y m v 1 e 1 8 K s K z v r y s 4 S / 7 3 E f y / x 3 + t a m G U A f F 0 O s y 6 H W Z f D L M H f S / D 3 E v y 9 r l w Y m v 1 e 1 8 K s K z v r y s 4 S / 7 3 E f y / x 3 + t a m G U A f F 0 O s y 6 H W Z f D L M H f S / D 3 E v y 9 r l w Y m v 1 e 1 8 K s K z v r y s 4 S / 7 3 E f y / x 3 + t a m G U A f F 0 O s y 6 H W Z f D L M H f S / D 3 E v y 9 r l w Y m v 1 e 1 8 K s K z v r y s 4 S / 7 3 E f y / x 3 + t a m G U A f F 0 O s y 6 H W Z f D L M H f S / D 3 E v y 9 r l w Y m v 1 e 1 8 K s K z v r y s 4 S / 7 3 E f y / x 3 + t a m G U A f F 0 O s y 6 H W Z f D L M H f S / D 3 E v y 9 n l w Y m v 1 e z 8 K s J z v r y c 4 S / 7 3 E f y / x 3 + t Z m G U A f D 0 O s x 6 H W Y / D L M H f S / D 3 E v y 9 n l w Y m v 1 e z 8 K s J z v r y c 4 S / 7 3 E f y / x 3 + t Z m G U A f D 0 O s x 6 H W Y / D L M H f S / D 3 E v y 9 n l w Y m v 1 e z 8 K s J z v r y c 4 S / 7 3 E f y / x 3 + t Z m G U A f D 0 O s x 6 H W Y / D L M H f S / D 3 E v y 9 n l w Y m v 1 e z 8 K s J z v r y c 4 S / 7 3 E f y / x 3 + t Z m G U A f D 0 O s x 6 H W Y / D L M H f S / D 3 E v y 9 n l w Y m v 1 e z 8 K s J z v r y c 4 S / 7 3 E f y / x 3 + t Z m G U A f D 0 O s x 6 H W Y / D L M H f S / D 3 E v y 9 n l w Y m v 1 e z 8 K s J z v r y c 4 S / 7 3 E f y / x 3 + t Z m G U A f D 0 O s x 6 H W Y / D L M H f S / D 3 E v y 9 n l w Y m v 1 e Y 2 H W y M 4 a 2 V n i v 5 f 4 7 y X + e 4 2 F W Q b A 1 3 C Y N R x m D Y d Z g r + X 4 O 8 l + H u N X B i a / V 5 j Y d b I z h r Z W e K / l / j v J f 5 7 j Y V Z B s D X c J g 1 H G Y N h 1 m C v 5 f g 7 y X 4 e 4 1 c G J r 9 X m N h 1 s j O G t l Z 4 r + X + O 8 l / n u N h V k G w N d w m D U c Z g 2 H W Y K / l + D v J f h 7 j V w Y m v 1 e Y 2 H W y M 4 a 2 V n i v 5 f 4 7 y X + e 4 2 F W Q b A 1 3 C Y N R x m D Y d Z g r + X 4 O 8 l + H u N X B i a / V 5 j Y d b I z h r Z W e K / l / j v J f 5 7 j Y V Z B s D X c J g 1 H G Y N h 1 m C v 5 f g 7 y X 4 e 4 1 c G J r 9 X m N h 1 s j O G t l Z 4 r + X + O 8 l / n u N h V k G w N d w m D U c Z g 2 H W Y K / l + D v J f h 7 j V w Y m v 1 e Y 2 H W y M 4 a 2 V n i v 5 f 4 7 y X + e 6 2 F W Q b A 1 3 K Y t R x m L Y d Z g r + X 4 O 8 l + H u t X B i a / V 5 r Y d b K z l r Z W e K / l / j v J f 5 7 r Y V Z B s D X c p i 1 H G Y t h 1 m C v 5 f g 7 y X 4 e 6 1 c G J r 9 X m t h 1 s r O W t l Z 4 r + X + O 8 l / n u t h V k G w N d y m L U c Z i 2 H W Y K / l + D v J f h 7 r V w Y m v 1 e a 2 H W y s 5 a 2 V n i v 5 f 4 7 y X + e 6 2 F W Q b A 1 3 K Y t R x m L Y d Z g r + X 4 O 8 l + H u t X B i a / V 5 r Y d b K z l r Z W e K / l / j v J f 5 7 r Y V Z B s D X c p i 1 H G Y t h 1 m C v 5 f g 7 y X 4 e 6 1 c G J r 9 X m t h 1 s r O W t l Z 4 r + X + O 8 l / n u t h V k G w N d y m L U c Z i 2 H W Y K / l + D v J f h 7 r V w Y m v 1 e a 2 H W y s 5 a 2 V n i v 5 f 4 7 y X + e 6 2 F W Q b A 9 4 d h V n 8 Y Z v W H Y V Y L / t 6 C v 7 f g 7 / 3 x h W G b / d 6 f h F n 9 8 c 7 q j 3 d W i / / e 4 r + 3 + O / 9 S Z j V B s D 3 h 2 F W f x h m 9 Y d h V g v + 3 o K / t + D v / f G F Y Z v 9 3 p + E W f 3 x z u q P d 1 a L / 9 7 i v 7 f 4 7 / 1 J m N U G w P e H Y V Z / G G b 1 h 2 F W C / 7 e g r + 3 4 O / 9 8 Y V h m / 3 e n 4 R Z / f H O 6 o 9 3 V o v / 3 u K / t / j v / U m Y 1 Q b A 9 4 d h V n 8 Y Z v W H Y V Y L / t 6 C v 7 f g 7 / 3 x h W G b / d 6 f h F n 9 8 c 7 q j 3 d W i / / e 4 r + 3 + O / 9 S Z j V B s D 3 h 2 F W f x h m 9 Y d h V g v + 3 o K / t + D v / f G F Y Z v 9 3 p + E W f 3 x z u q P d 1 a L / 9 7 i v 7 f 4 7 / 1 J m N U G w P e H Y V Z / G G b 1 h 2 F W C / 7 e g r + 3 4 O / 9 8 Y V h m / 3 e n 4 R Z / f H O 6 o 9 3 V o v / 3 u K / t / j v / U m Y 1 Q b A 9 4 d h V n 8 Y Z v W H Y V Y L / t 6 C v 7 f g 7 x 1 8 Y d h m v 3 d I m N U h O y t k Z 4 n / 3 u K / t / j v H R J m t Q H w H R h m d W C Y 1 Y F h V g v + 3 o K / t + D v H X x h 2 G a / d 0 i Y 1 S E 7 K 2 R n i f / e 4 r + 3 + O 8 d E m a 1 A f A d G G Z 1 Y J j V g W F W C / 7 e g r + 3 4 O 8 d f G H Y Z r 9 3 S J j V I T s r Z G e J / 9 7 i v 7 f 4 7 x 0 S Z r U B 8 B 0 Y Z n V g m N W B Y V Y L / t 6 C v 7 f g 7 x 1 8 Y d h m v 3 d I m N U h O y t k Z 4 n / 3 u K / t / j v H R J m t Q H w H R h m d W C Y 1 Y F h V g v + 3 o K / t + D v H X x h 2 G a / d 0 i Y 1 S E 7 K 2 R n i f / e 4 r + 3 + O 8 d E m a 1 A f A d G G Z 1 Y J j V g W F W C / 7 e g r + 3 4 O 8 d f G H Y Z r 9 3 S J j V I T s r Z G e J / 9 7 i v 7 f 4 7 x 0 S Z r U B 8 B 0 Y Z n V g m N W B Y V Y L / t 6 C v 7 f g 7 x 1 8 Y d h m v 3 d K m N U p O y t l Z 4 n / 3 u K / t / j v n R J m t Q H w n R h m d W K Y 1 Y l h V g v + 3 o K / t + D v n X x h 2 G a / d 0 q Y 1 S k 7 K 2 V n i f / e 4 r + 3 + O + d E m a 1 A f C d G G Z 1 Y p j V i W F W C / 7 e g r + 3 4 O + d f G H Y Z r 9 3 S p j V K T s r Z W e J / 9 7 i v 7 f 4 7 5 0 S Z r U B 8 J 0 Y Z n V i m N W J Y V Y L / t 6 C v 7 f g 7 5 1 8 Y d h m v 3 d K m N U p O y t l Z 4 n / 3 u K / t / j v n R J m t Q H w n R h m d W K Y 1 Y l h V g v + 3 o K / t + D v n X x h 2 G a / d 0 q Y 1 S k 7 K 2 V n i f / e 4 r + 3 + O + d E m a 1 A f C d G G Z 1 Y p j V i W F W C / 7 e g r + 3 4 O + d f G H Y Z r 9 3 S p j V K T s r Z W e J / 9 7 i v 7 f 4 7 5 0 S Z r U B 8 J 0 Y Z n V i m N W J Y V Y L / t 6 C v 7 f g 7 5 1 8 Y d h m v 3 d K m N U p O y t l Z 4 n / 3 u K / t / j v X R J m t Q H w X R h m d W G Y 1 Y V h V g v + 3 o K / t + D v X X J h a P Z 7 l 4 R Z X b K z S n a W + O 8 t / n u L / 9 4 l Y V Y b A N + F Y V Y X h l l d G G a 1 4 O 8 t + H s L / t 4 l F 4 Z m v 3 d J m N U l O 6 t k Z 4 n / 3 u K / t / j v X R J m t Q H w X R h m d W G Y 1 Y V h V g v + 3 o K / t + D v X X J h a P Z 7 l 4 R Z X b K z S n a W + O 8 t / n u L / 9 4 l Y V Y b A N + F Y V Y X h l l d G G a 1 4 O 8 t + H s L / t 4 l F 4 Z m v 3 d J m N U l O 6 t k Z 4 n / 3 u K / t / j v X R J m t Q H w X R h m d W G Y 1 Y V h V g v + 3 o K / t + D v X X J h a P Z 7 l 4 R Z X b K z S n a W + O 8 t / n u L / 9 4 l Y V Y b A N + F Y V Y X h l l d G G a 1 4 O 8 t + H s L / t 4 l F 4 Z m v 3 d J m N U l O 6 t k Z 4 n / 3 u K / t / j v X R J m t Q H w 3 R x m N Y d Z z W G W 4 O 8 t + H s L / t 4 t F 4 Z m v 3 d b m N W y s 1 p 2 l v j v L f 5 7 i / / e b W G W A f D d H G Y 1 h 1 n N Y Z b g 7 y 3 4 e w v + 3 i 0 X h m a / d 1 u Y 1 b K z W n a W + O 8 t / n u L / 9 5 t Y Z Y B 8 N 0 c Z j W H W c 1 h l u D v L f h 7 C / 7 e L R e G Z r 9 3 W 5 j V s r N a d p b 4 7 y 3 + e 4 v / 3 m 1 h l g H w 3 R x m N Y d Z z W G W 4 O 8 t + H s L / t 4 t F 4 Z m v 3 d b m N W y s 1 p 2 l v j v L f 5 7 i / / e b W G W A f D / D / g z z W F W c 5 g l + H s L / t 6 C v 3 f L h a H Z 7 9 0 W Z r X s r J a d J f 5 7 i / / e 4 r 9 3 W 5 h l A H w 3 h 1 n N Y V Z z m C X 4 e w v + 3 o K / d 8 u F o d n v 3 R Z m t e y s l p 0 l / n u L / 9 7 i v 3 d b m G U A f D e H W c 1 h V n O Y J f h 7 C / 7 e g r / 3 k Q t D s 9 / 7 W J h 1 Z G c d 2 V n i v 7 f 4 7 y 3 + e x 8 L s w y A 7 8 N h 1 u E w 6 3 C Y J f h 7 C / 7 e g r / 3 k Q t D s 9 / 7 W J h 1 Z G c d 2 V n i v 7 f 4 7 y 3 + e x 8 L s w y A 7 8 N h 1 u E w 6 3 C Y J f h 7 C / 7 e g r / 3 k Q t D s 9 / 7 W J h 1 Z G c d 2 V n i v 7 f 4 7 y 3 + e x 8 L s w y A 7 8 N h 1 u E w 6 3 C Y J f h 7 C / 7 e g r / 3 k Q t D s 9 / 7 W J h 1 Z G c d 2 V n i v 7 f 4 7 y 3 + e x 8 L s w y A 7 8 N h 1 u E w 6 3 C Y J f h 7 C / 7 e g r / 3 k Q t D s 9 / 7 W J h 1 Z G c d 2 V n i v 7 f 4 7 y 3 + e x 8 L s w y A 7 8 N h 1 u E w 6 3 C Y J f h 7 C / 7 e g r / 3 k Q t D s 9 / 7 W J h 1 Z G c d 2 V n i v 7 f 4 7 y 3 + e x 8 L s w y A 7 8 N h 1 u E w 6 3 C Y J f h 7 C / 7 e g r / 3 k Q t D s 9 / 7 W p h 1 Z W d d 2 V n i v 7 f 4 7 y 3 + e 1 8 L s w y A 7 8 t h 1 u U w 6 3 K Y J f h 7 C / 7 e g r / 3 l Q t D s 9 / 7 W p h 1 Z W d d 2 V n i v 7 f 4 7 y 3 + e 1 8 L s w y A 7 8 t h 1 u U w 6 3 K Y J f h 7 C / 7 e g r / 3 l Q t D s 9 / 7 W p h 1 Z W d d 2 V n i v 7 f 4 7 y 3 + e 1 8 L s w y A 7 8 t h 1 u U w 6 3 K Y J f h 7 C / 7 e g r / 3 l Q t D s 9 / 7 W p h 1 Z W d d 2 V n i v 7 f 4 7 y 3 + e 1 8 L s w y A 7 8 t h 1 u U w 6 3 K Y J f h 7 C / 7 e g r / 3 l Q t D s 9 / 7 W p h 1 Z W d d 2 V n i v 7 f 4 7 y 3 + e 1 8 L s w y A 7 8 t h 1 u U w 6 3 K Y J f h 7 C / 7 e g r / 3 l Q t D s 9 / 7 W p h 1 Z W d d 2 V n i v 7 f 4 7 y 3 + e 1 8 L s w y A 7 8 t h 1 u U w 6 3 K Y J f h 7 C / 7 e g r / 3 l Q t D s 9 / 7 W p h 1 Z W d d 2 V n i v 7 f 4 7 y 3 + e z 8 L s w y A 7 8 d h 1 u M w 6 3 G Y J f h 7 C / 7 e g r / 3 k w t D s 9 / 7 W Z j 1 Z G c 9 2 V n i v 7 f 4 7 y 3 + e z 8 L s w y A 7 8 d h 1 u M w 6 3 G Y J f h 7 C / 7 e g r / 3 k w t D s 9 / 7 W Z j 1 Z G c 9 2 V n i v 7 f 4 7 y 3 + e z 8 L s w y A 7 8 d h 1 u M w 6 3 G Y J f h 7 C / 7 e g r / 3 k w t D s 9 / 7 W Z j 1 Z G c 9 2 V n i v 7 f 4 7 y 3 + e z 8 L s w y A 7 8 d h 1 u M w 6 3 G Y J f h 7 C / 7 e g r / 3 k w t D s 9 / 7 W Z j 1 Z G c 9 2 V n i v 7 f 4 7 y 3 + e z 8 L s w y A 7 8 d h 1 u M w 6 3 G Y J f h 7 C / 7 e g r / 3 k w t D s 9 / 7 W Z j 1 Z G c 9 2 V n i v 7 f 4 7 y 3 + e z 8 L s w y A 7 8 d h 1 u M w 6 3 G Y J f h 7 C / 7 e g r / 3 k w t D s 9 / 7 W Z j 1 Z G c 9 2 V n i v 7 f 4 7 y 3 + e z 8 L s w y A 7 + E w a z j M G g 6 z B H 9 v w d 9 b 8 P c e u T A 0 + 7 3 H w q y R n T W y s 8 R / b / H f W / z 3 H g u z D I D v 4 T B r O M w a D r M E f 2 / B 3 1 v w 9 x 6 5 M D T 7 v c f C r J G d N b K z x H 9 v 8 d 9 b / P c e C 7 M M g O / h M G s 4 z B o O s w R / b 8 H f W / D 3 H r k w N P u 9 x 8 K s k Z 0 1 s r P E f 2 / x 3 1 v 8 9 x 4 L s w y A 7 + E w a z j M G g 6 z B H 9 v w d 9 b 8 P c e u T A 0 + 7 3 H w q y R n T W y s 8 R / b / H f W / z 3 H g u z D I D v 4 T B r O M w a D r M E f 2 / B 3 1 v w 9 x 6 5 M D T 7 v c f C r J G d N b K z x H 9 v 8 d 9 b / P c e C 7 M M g O / h M G s 4 z B o O s w R / b 8 H f W / D 3 H r k w N P u 9 x 8 K s k Z 0 1 s r P E f 2 / x 3 1 v 8 9 x 4 L s w y A 7 + E w a z j M G g 6 z B H 9 v w d 9 b 8 P d e u T A 0 + 7 3 X w q y V n b W y s 8 R / b / H f W / z 3 X g u z D I D v 5 T B r O c x a D r M E f 2 / B 3 1 v w 9 1 6 5 M D T 7 v d f C r J W d t b K z x H 9 v 8 d 9 b / P d e C 7 M M g O / l M G s 5 z F o O s w R / b 8 H f W / D 3 X r k w N P u 9 1 8 K s l Z 2 1 s r P E f 2 / x 3 1 v 8 9 1 4 L s w y A 7 + U w a z n M W g 6 z B H 9 v w d 9 b 8 P d e u T A 0 + 7 3 X w q y V n b W y s 8 R / b / H f W / z 3 X g u z D I D v 5 T B r O c x a D r M E f 2 / B 3 1 v w 9 1 6 5 M D T 7 v d f C r J W d t b K z x H 9 v 8 d 9 b / P d e C 7 M M g O / l M G s 5 z F o O s w R / b 8 H f W / D 3 X r k w N P u 9 1 8 K s l Z 2 1 s r P E f 2 / x 3 1 v 8 9 1 4 L s w y A 7 + U w a z n M W g 6 z B H 9 v w d 9 b 8 P d e u T A 0 + / 1 8 E m a d j 3 f W + X h n H f H f j / j v R / z 3 8 0 m Y d Q y A P x + G W e f D M O t 8 G G Y d w d + P 4 O 9 H 8 P f z 8 Y X h M f v 9 f B J m n Y 9 3 1 v l 4 Z x 3 x 3 4 / 4 7 0 f 8 9 / N J m H U M g D 8 f h l n n w z D r f B h m H c H f j + D v R / D 3 8 / G F 4 T H 7 / X w S Z p 2 P d 9 b 5 e G c d 8 d + P + O 9 H / P f z S Z h 1 D I A / H 4 Z Z 5 8 M w 6 3 w Y Z h 3 B 3 4 / g 7 0 f w 9 / P x h e E x + / 1 8 E m a d j 3 f W + X h n H f H f j / j v R / z 3 8 0 m Y d Q y A P x + G W e f D M O t 8 G G Y d w d + P 4 O 9 H 8 P f z 8 Y X h M f v 9 f B J m n Y 9 3 1 v l 4 Z x 3 x 3 4 / 4 7 0 f 8 9 / N J m H U M g D 8 f h l n n w z D r f B h m H c H f j + D v R / D 3 8 / G F 4 T H 7 / X w S Z p 2 P d 9 b 5 e G c d 8 d + P + O 9 H / P f z S Z h 1 D I A / H 4 Z Z 5 8 M w 6 3 w Y Z h 3 B 3 4 / g 7 0 f w 9 / P x h e E x + / 1 8 E m a d j 3 f W + X h n H f H f j / j v R / z 3 E x J m H Q P g T 2 C Y d Q L D r B M Y Z h 3 B 3 4 / g 7 0 f w 9 x N 8 Y X j M f j 8 h Y d Y J 2 V k h O 0 v 8 9 y P + + x H / / Y S E W c c A + B M Y Z p 3 A M O s E h l l H 8 P c j + P s R / P 0 E X x g e s 9 9 P S J h 1 Q n Z W y M 4 S / / 2 I / 3 7 E f z 8 h Y d Y x A P 4 E h l k n M M w 6 g W H W E f z 9 C P 5 + B H 8 / w R e G x + z 3 E x J m n Z C d F b K z x H 8 / 4 r 8 f 8 d 9 P S J h 1 D I A / g W H W C Q y z T m C Y d Q R / P 4 K / H 8 H f T / C F 4 T H 7 / Y S E W S d k Z 4 X s L P H f j / j v R / z 3 E x J m H Q P g T 2 C Y d Q L D r B M Y Z h 3 B 3 4 / g 7 0 f w 9 x N 8 Y X j M f j 8 h Y d Y J 2 V k h O 0 v 8 9 y P + + x H / / Y S E W c c A + B M Y Z p 3 A M O s E h l l H 8 P c j + P s R / P 0 E X x g e s 9 9 P S J h 1 Q n Z W y M 4 S / / 2 I / 3 7 E f z 8 h Y d Y x A P 4 k h l k n M c w 6 i W H W E f z 9 C P 5 + B H 8 / y R e G x + z 3 k x J m n Z S d l b K z x H 8 / 4 r 8 f 8 d 9 P S p h 1 D I A / i W H W S Q y z T m K Y d Q R / P 4 K / H 8 H f T / K F 4 T H 7 / a S E W S d l Z 6 X s L P H f j / j v R / z 3 k x J m H Q P g T 2 K Y d R L D r J M Y Z h 3 B 3 4 / g 7 0 f w 9 5 N 8 Y X j M f j 8 p Y d Z J 2 V k p O 0 v 8 9 y P + + x H / / a S E W c c A + J M Y Z p 3 E M O s k h l l H 8 P c j + P s R / P 0 k X x g e s 9 9 P S p h 1 U n Z W y s 4 S / / 2 I / 3 7 E f z 8 p Y d Y x A P 4 k h l k n M c w 6 i W H W E f z 9 C P 5 + B H 8 / y R e G x + z 3 k x J m n Z S d l b K z x H 8 / 4 r 8 f 8 d 9 P S p h 1 D I A / i W H W S Q y z T m K Y d Q R / P 4 K / H 8 H f T / K F 4 T H 7 / a S E W S d l Z 6 X s L P H f j / j v R / z 3 k x J m H Q P g T 2 K Y d R L D r J M Y Z h 3 B 3 4 / g 7 0 f w 9 1 N y Y W j 2 + y k J s 0 7 J z i r Z W e K / H / H f j / j v p y T M O g b A n 8 I w 6 x S G W a c w z D q C v x / B 3 4 / g 7 6 f k w t D s 9 1 M S Z p 2 S n V W y s 8 R / P + K / H / H f T 0 m Y d Q y A P 4 V h 1 i k M s 0 5 h m H U E f z + C v x / B 3 0 / J h a H Z 7 6 c k z D o l O 6 t k Z 4 n / f s R / P + K / n 5 I w 6 x g A f w r D r F M Y Z p 3 C M O s I / n 4 E f z + C v 5 + S C 0 O z 3 0 9 J m H V K d l b J z h L / / Y j / f s R / P y V h 1 j E A / h S G W a c w z D q F Y d Y R / P 0 I / n 4 E f z 8 l F 4 Z m v 5 + S M O u U 7 K y S n S X + + x H / / Y j / f k r C r G M A / C k M s 0 5 h m H U K w 6 w j + P s R / P 0 I / n 5 K L g z N f j 8 l Y d Y p 2 V k l O 0 v 8 9 y P + + x H / / Z S E W c c A + F M Y Z p 3 C M O s U h l l H 8 P c j + P s R / P 2 U X B i a / X 7 a w q y W n d W y s 8 R / P + K / H / H f T 1 u Y Z Q D 8 a Q 6 z m s O s 5 j B L 8 P c j + P s R / P 2 0 X B i a / X 7 6 r 4 8 7 W q 3 j u q M w f h / I O x j l p o U Q 9 u y Z 9 c 0 e S q / y A I W 2 L 6 A k s i 2 w p S D L 6 U X p u 1 e W C 4 V m f f W N D j r W H M 7 d g v / H z 8 K s Q 3 b W I T t L / P e I / x 7 x 3 3 N Y m G U A f I 4 e Z h 0 9 z D p 6 m C X 4 e w R / j + D v O e R g a P Z 7 D g u z D t l Z h + w s 8 d 8 j / n v E f 8 9 h Y Z Y B 8 D l 6 m H X 0 M O v o Y Z b g 7 x H 8 P Y K / 5 5 C D o d n v O S z M O m R n H b K z x H + P + O 8 R / z 2 H h V k G w O f o Y d b R w 6 y j h 1 m C v 0 f w 9 w j + n k M O h m a / v 7 x h 3 1 d 2 1 i E 7 S / z 3 i P 8 e 8 d 9 z W J h l A H y O H m Y d P c w 6 e p g l + H s E f 4 / g 7 z n k Y G j 2 e w 4 L s w 7 Z W Y f s L P H f I / 5 7 x H / P Y W G W A f A 5 e p h 1 9 D D r 6 G G W 4 O 8 R / D 2 C v + e Q g 6 H Z 7 z k s z D p k Z x 2 y s 8 R / j / j v E f 8 9 s T D L A P i k h 1 n p Y V Z 6 m C X 4 e w R / j + D v i R w M z X 5 P L M y K 7 K z I z h L / P e K / R / z 3 x M I s A + C T H m a l h 1 n p Y Z b g 7 x H 8 P Y K / J 3 I w N P s 9 s T A r s r M i O 0 v 8 9 4 j / H v H f E w u z D I B P e p i V H m a l h 1 m C v 0 f w 9 w j + n s j B 0 O z 3 x M K s y M 6 K 7 C z x 3 y P + e 8 R / T y z M M g A + 6 W F W e p i V H m Y J / h 7 B 3 y P 4 e y I H Q 7 P f E w u z I j s r s r P E f 4 / 4 7 x H / P b E w y w D 4 p I d Z 6 W F W e p g l + H s E f 4 / g 7 4 k c D M 1 + T y z M i u y s y M 4 S / z 3 i v 0 f 8 9 8 T C L A P g k x 5 m p Y d Z 6 W G W 4 O 8 R / D 2 C v y d y M D T 7 P b E w K 7 K z I j t L / P e I / x 7 x 3 x M L s w y A D z 3 M o o d Z 9 D B L 8 P c I / h 7 B 3 4 M c D M 1 + D x Z m I T s L 2 V n i v 0 f 8 9 4 j / H i z M M g A + 9 D C L H m b R w y z B 3 y P 4 e w R / D 3 I w N P s 9 W J i F 7 C x k Z 4 n / H v H f I / 5 7 s D D L A P j Q w y x 6 m E U P s w R / j + D v E f w 9 y M H Q 7 P d g Y R a y s 5 C d J f 5 7 x H + P + O / B w i w D 4 E M P s + h h F j 3 M E v w 9 g r 9 H 8 P c g B 0 O z 3 4 O F W c j O Q n a W + O 8 R / z 3 i v w c L s w y A D z 3 M o o d Z 9 D B L 8 P c I / h 7 B 3 4 M c D M 1 + D x Z m I T s L 2 V n i v 0 f 8 9 4 j / H i z M M g A + 9 D C L H m b R w y z B 3 y P 4 e w R / D 3 I w N P s 9 W J i F 7 C x k Z 4 n / H v H f I / 5 7 s D D L A P j Q w y x 6 m E U P s w R / j + D v E f w 9 p x w M z X 7 P a W H W K T v r l J 0 l / n v E f 4 / 4 7 z k t z D I A P m c P s 8 4 e Z p 0 9 z B L 8 P Y K / R / D 3 n H I w N P s 9 p 4 V Z p + y s U 3 a W + O 8 R / z 3 i v + e 0 M M s A + J w 9 z D p 7 m H X 2 M E v w 9 w j + H s H f c 8 r B 0 O z 3 n B Z m n b K z T t l Z 4 r 9 H / P e I / 5 7 T w i w D 4 H P 2 M O v s Y d b Z w y z B 3 y P 4 e w R / z y k H Q 7 P f c 1 q Y d c r O O m V n i f 8 e 8 d 8 j / n t O C 7 M M g M / Z w 6 y z h 1 l n D 7 M E f 4 / g 7 x H 8 P a c c D M 1 + z 2 l h 1 i k 7 6 5 S d J f 5 7 x H + P + O 8 5 L c w y A D 5 n D 7 P O H m a d P c w S / D 2 C v 0 f w 9 5 x y M D T 7 P a e F W a f s r F N 2 l v j v E f 8 9 4 r / n t D D L A P i c P c w 6 e 5 h 1 9 j B L 8 P c I / h 7 B 3 3 P K w d D s 9 y w L s 5 b s r C U 7 S / z 3 i P 8 e 8 d + z L M w y A D 6 r h 1 m r h 1 m r h 1 m C v 0 f w 9 w j + n i U H Q 7 P f s y z M W r K z l u w s 8 d 8 j / n v E f 8 + y M M s A + K w e Z q 0 e Z q 0 e Z g n + H s H f I / h 7 l h w M z X 7 P s j B r y c 5 a s r P E f 4 / 4 7 x H / P c v C L A P g s 3 q Y t X q Y t X q Y J f h 7 B H + P 4 O 9 Z c j A 0 + z 3 L w q w l O 2 v J z h L / P e K / R / z 3 L A u z D I D P 6 m H W 6 m H W 6 m G W 4 O 8 R / D 2 C v 2 f J w d D s 9 y w L s 5 b s r C U 7 S / z 3 i P 8 e 8 d + z L M w y A D 6 r h 1 m r h 1 m r h 1 m C v 0 f w 9 w j + n i U H Q 7 P f s y z M W r K z l u w s 8 d 8 j / n v E f 8 + y M M s A + K w e Z q 0 e Z q 0 e Z g n + H s H f I / h 7 l h w M z X 7 P s j B r y c 5 a s r P E f 4 / 4 7 x H / P Z e F W Q b A 5 + p h 1 t X D r K u H W Y K / R / D 3 C P 6 e S w 6 G Z r / n s j D r k p 1 1 y c 4 S / z 3 i v 0 f 8 9 1 w W Z h k A n 6 u H W V c P s 6 4 e Z g n + H s H f I / h 7 L j k Y m v 2 e y 8 K s S 3 b W J T t L / P e I / x 7 x 3 3 N Z m G U A f K 4 e Z l 0 9 z L p 6 m C X 4 e w R / j + D v u e R g a P Z 7 L g u z L t l Z l + w s 8 d 8 j / n v E f 8 9 l Y Z Y B 8 L l 6 m H X 1 M O v q Y Z b g 7 x H 8 P Y K / 5 5 K D o d n v u S z M u m R n X b K z x H + P + O 8 R / z 2 X h V k G w O f q Y d b V w 6 y r h 1 m C v 0 f w 9 w j + n k s O h m a / 5 7 I w 6 5 K d d c n O E v 8 9 4 r 9 H / P d c F m Y Z A J + r h 1 l X D 7 O u H m Y J / h 7 B 3 y P 4 e y 4 5 G J r 9 n s v C r E t 2 1 i U 7 S / z 3 i P 8 e 8 d 9 z W Z h l A D y j h l m M G m Y x a p i F 4 O 8 I / o 7 g 7 4 x + M M T s d 4 a E W Y y + s x h 9 Z y H + O + K / I / 4 7 Q 8 I s D I B n 1 D C L U c M s R g 2 z E P w d w d 8 R / J 3 R D 4 a Y / c 6 Q M I v R d x a j 7 y z E f 0 f 8 d 8 R / Z 0 i Y h Q H w j B p m M W q Y x a h h F o K / I / g 7 g r 8 z + s E Q s 9 8 Z E m Y x + s 5 i 9 J 2 F + O + I / 4 7 4 7 w w J s z A A n l H D L E Y N s x g 1 z E L w d w R / R / B 3 R j 8 Y Y v Y 7 Q 8 I s R t 9 Z j L 6 z E P 8 d 8 d 8 R / 5 0 h Y R Y G w D N q m M W o Y R a j h l k I / o 7 g 7 w j + z u g H Q 8 x + Z 0 i Y x e g 7 i 9 F 3 F u K / I / 4 7 4 r 8 z J M z C A H h G D b M Y N c x i 1 D A L w d 8 R / B 3 B 3 x n 9 Y I j Z 7 w w J s x h 9 Z z H 6 z k L 8 d 8 R / R / x 3 h o R Z G A D P q G E W o 4 Z Z j B p m I f g 7 g r 8 j + D t b P x h i 9 j u b h F l s s r M 2 2 V n i v y P + O + K / s 0 m Y h Q H w b D X M Y q t h F l s N s x D 8 H c H f E f y d r R 8 M M f u d T c I s N t l Z m + w s 8 d 8 R / x 3 x 3 9 k k z M I A e L Y a Z r H V M I u t h l k I / o 7 g 7 w j + z t Y P h p j 9 z i Z h F p v s r E 1 2 l v j v i P + O + O 9 s E m Z h A D x b D b P Y a p j F V s M s B H 9 H 8 H c E f 2 f r B 0 P M f m e T M I t N d t Y m O 0 v 8 d 8 R / R / x 3 N g m z M A C e r Y Z Z b D X M Y q t h F o K / I / g 7 g r + z 9 Y M h Z r + z S Z j F J j t r k 5 0 l / j v i v y P + O 5 u E W R g A z 1 b D L L Y a Z r H V M A v B 3 x H 8 H c H f 2 f r B E L P f 2 S T M Y p O d t c n O E v 8 d 8 d 8 R / 5 1 N w i w M g G e r Y R Z b D b P Y a p i F 4 O 8 I / o 7 g 7 2 z 9 Y I j Z 7 0 w J s 5 i y s 6 b s L P H f E f 8 d 8 d + Z E m Z h A D y z h l n M G m Y x a 5 i F 4 O 8 I / o 7 g 7 8 x + M M T s d 6 a E W U z Z W V N 2 l v j v i P + O + O 9 M C b M w A J 5 Z w y x m D b O Y N c x C 8 H c E f 0 f w d 2 Y / G G L 2 O 1 P C L K b s r C k 7 S / x 3 x H 9 H / H e m h F k Y A M + s Y R a z h l n M G m Y h + D u C v y P 4 O 7 M f D D H 7 n S l h F l N 2 1 p S d J f 4 7 4 r 8 j / j t T w i w M g G f W M I t Z w y x m D b M Q / B 3 B 3 x H 8 n d k P h p j 9 z p Q w i y k 7 a 8 r O E v 8 d 8 d 8 R / 5 0 p Y R Y G w D N r m M W s Y R a z h l k I / o 7 g 7 w j + z u w H Q 8 x + Z 0 q Y x Z S d N W V n i f + O + O + I / 8 6 U M A s D 4 J k 1 z G L W M I t Z w y w E f 0 f w d w R / Z / a D I W a / M y X M Y s r O m r K z x H 9 H / H f E f 2 e X M A s D 4 N l r m M V e w y z 2 G m Y h + D u C v y P 4 O 7 s c D M 1 + Z 5 c w i 1 1 2 1 i 4 7 S / x 3 x H 9 H / H d 2 C b M w A J 6 9 h l n s N c x i r 2 E W g r 8 j + D u C v 7 P L w d D s d 3 Y J s 9 h l Z + 2 y s 8 R / R / x 3 x H 9 n l z A L A + D Z a 5 j F X s M s 9 h p m I f g 7 g r 8 j + D u 7 H A z N f m e X M I t d d t Y u O 0 v 8 d 8 R / R / x 3 d g m z M A C e v Y Z Z 7 D X M Y q 9 h F o K / I / g 7 g r + z y 8 H Q 7 H d 2 C b P Y Z W f t s r P E f 0 f 8 d 8 R / Z 5 c w i 9 8 D 8 P / 6 4 / f f f v P m 5 d 9 3 N 3 + 9 + / j 4 2 9 0 v b 3 5 8 / P D 5 4 8 O n m z d / f v P 3 2 5 8 + 3 P 3 w 9 Y 3 / / P o P 3 9 3 8 + P 7 2 4 d 3 L f / z y k T f f / / P m p j z k L 8 / v 7 5 5 + / 6 i / 3 X 2 4 + / n 5 v 4 / 6 3 8 9 8 e d r D 7 c e X p 7 6 5 + f j 2 6 c u P 5 9 c P e X P z 8 + 2 H x 6 f 7 u 0 9 f X v / 6 9 P h 8 d / / w 5 e X b 2 + c v P z 4 9 / n L / + e P r L + 5 f v t b X P 3 j 6 6 f H 1 v c / v b p + + / t 3 j 8 + 2 n 1 1 e / 3 T / f f r x / e H 3 9 6 f 3 d h 7 d f X v z j 7 v 7 d + 9 f H / f z 5 1 9 e 3 n m 6 f 7 x / e v X y / b 7 + 5 f / j / X / F P / w Z Q S w E C L Q A U A A I A C A C N t X N a H Z c R k 6 U A A A D 2 A A A A E g A A A A A A A A A A A A A A A A A A A A A A Q 2 9 u Z m l n L 1 B h Y 2 t h Z 2 U u e G 1 s U E s B A i 0 A F A A C A A g A j b V z W g / K 6 a u k A A A A 6 Q A A A B M A A A A A A A A A A A A A A A A A 8 Q A A A F t D b 2 5 0 Z W 5 0 X 1 R 5 c G V z X S 5 4 b W x Q S w E C L Q A U A A I A C A C N t X N a N p d t n l i 7 A A B A 2 w U A E w A A A A A A A A A A A A A A A A D i A Q A A R m 9 y b X V s Y X M v U 2 V j d G l v b j E u b V B L B Q Y A A A A A A w A D A M I A A A C H v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E Q A A A A A A A K A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y a W 5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V l O T F l O T Y t Y T h i Y y 0 0 O W Q x L W E 5 Y 2 E t Y W M w N 2 Q 3 N m M w M 2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V Q y M T o 0 M j o y N C 4 x N T I 5 N D Q 5 W i I g L z 4 8 R W 5 0 c n k g V H l w Z T 0 i R m l s b E N v b H V t b l R 5 c G V z I i B W Y W x 1 Z T 0 i c 0 J n W U d B d 0 1 E Q X d V R k F 3 T U R B d 1 V G Q l E 9 P S I g L z 4 8 R W 5 0 c n k g V H l w Z T 0 i R m l s b E N v b H V t b k 5 h b W V z I i B W Y W x 1 Z T 0 i c 1 s m c X V v d D t u Y W 1 l J n F 1 b 3 Q 7 L C Z x d W 9 0 O 2 1 m c i Z x d W 9 0 O y w m c X V v d D t 0 e X B l J n F 1 b 3 Q 7 L C Z x d W 9 0 O 2 N h b G 9 y a W V z J n F 1 b 3 Q 7 L C Z x d W 9 0 O 3 B y b 3 R l a W 4 m c X V v d D s s J n F 1 b 3 Q 7 Z m F 0 J n F 1 b 3 Q 7 L C Z x d W 9 0 O 3 N v Z G l 1 b S Z x d W 9 0 O y w m c X V v d D t m a W J l c i Z x d W 9 0 O y w m c X V v d D t j Y X J i b y Z x d W 9 0 O y w m c X V v d D t z d W d h c n M m c X V v d D s s J n F 1 b 3 Q 7 c G 9 0 Y X N z J n F 1 b 3 Q 7 L C Z x d W 9 0 O 3 Z p d G F t a W 5 z J n F 1 b 3 Q 7 L C Z x d W 9 0 O 3 N o Z W x m J n F 1 b 3 Q 7 L C Z x d W 9 0 O 3 d l a W d o d C Z x d W 9 0 O y w m c X V v d D t j d X B z J n F 1 b 3 Q 7 L C Z x d W 9 0 O 3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H J p b n Q v Q X V 0 b 1 J l b W 9 2 Z W R D b 2 x 1 b W 5 z M S 5 7 b m F t Z S w w f S Z x d W 9 0 O y w m c X V v d D t T Z W N 0 a W 9 u M S 9 z c H J p b n Q v Q X V 0 b 1 J l b W 9 2 Z W R D b 2 x 1 b W 5 z M S 5 7 b W Z y L D F 9 J n F 1 b 3 Q 7 L C Z x d W 9 0 O 1 N l Y 3 R p b 2 4 x L 3 N w c m l u d C 9 B d X R v U m V t b 3 Z l Z E N v b H V t b n M x L n t 0 e X B l L D J 9 J n F 1 b 3 Q 7 L C Z x d W 9 0 O 1 N l Y 3 R p b 2 4 x L 3 N w c m l u d C 9 B d X R v U m V t b 3 Z l Z E N v b H V t b n M x L n t j Y W x v c m l l c y w z f S Z x d W 9 0 O y w m c X V v d D t T Z W N 0 a W 9 u M S 9 z c H J p b n Q v Q X V 0 b 1 J l b W 9 2 Z W R D b 2 x 1 b W 5 z M S 5 7 c H J v d G V p b i w 0 f S Z x d W 9 0 O y w m c X V v d D t T Z W N 0 a W 9 u M S 9 z c H J p b n Q v Q X V 0 b 1 J l b W 9 2 Z W R D b 2 x 1 b W 5 z M S 5 7 Z m F 0 L D V 9 J n F 1 b 3 Q 7 L C Z x d W 9 0 O 1 N l Y 3 R p b 2 4 x L 3 N w c m l u d C 9 B d X R v U m V t b 3 Z l Z E N v b H V t b n M x L n t z b 2 R p d W 0 s N n 0 m c X V v d D s s J n F 1 b 3 Q 7 U 2 V j d G l v b j E v c 3 B y a W 5 0 L 0 F 1 d G 9 S Z W 1 v d m V k Q 2 9 s d W 1 u c z E u e 2 Z p Y m V y L D d 9 J n F 1 b 3 Q 7 L C Z x d W 9 0 O 1 N l Y 3 R p b 2 4 x L 3 N w c m l u d C 9 B d X R v U m V t b 3 Z l Z E N v b H V t b n M x L n t j Y X J i b y w 4 f S Z x d W 9 0 O y w m c X V v d D t T Z W N 0 a W 9 u M S 9 z c H J p b n Q v Q X V 0 b 1 J l b W 9 2 Z W R D b 2 x 1 b W 5 z M S 5 7 c 3 V n Y X J z L D l 9 J n F 1 b 3 Q 7 L C Z x d W 9 0 O 1 N l Y 3 R p b 2 4 x L 3 N w c m l u d C 9 B d X R v U m V t b 3 Z l Z E N v b H V t b n M x L n t w b 3 R h c 3 M s M T B 9 J n F 1 b 3 Q 7 L C Z x d W 9 0 O 1 N l Y 3 R p b 2 4 x L 3 N w c m l u d C 9 B d X R v U m V t b 3 Z l Z E N v b H V t b n M x L n t 2 a X R h b W l u c y w x M X 0 m c X V v d D s s J n F 1 b 3 Q 7 U 2 V j d G l v b j E v c 3 B y a W 5 0 L 0 F 1 d G 9 S Z W 1 v d m V k Q 2 9 s d W 1 u c z E u e 3 N o Z W x m L D E y f S Z x d W 9 0 O y w m c X V v d D t T Z W N 0 a W 9 u M S 9 z c H J p b n Q v Q X V 0 b 1 J l b W 9 2 Z W R D b 2 x 1 b W 5 z M S 5 7 d 2 V p Z 2 h 0 L D E z f S Z x d W 9 0 O y w m c X V v d D t T Z W N 0 a W 9 u M S 9 z c H J p b n Q v Q X V 0 b 1 J l b W 9 2 Z W R D b 2 x 1 b W 5 z M S 5 7 Y 3 V w c y w x N H 0 m c X V v d D s s J n F 1 b 3 Q 7 U 2 V j d G l v b j E v c 3 B y a W 5 0 L 0 F 1 d G 9 S Z W 1 v d m V k Q 2 9 s d W 1 u c z E u e 3 J h d G l u Z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N w c m l u d C 9 B d X R v U m V t b 3 Z l Z E N v b H V t b n M x L n t u Y W 1 l L D B 9 J n F 1 b 3 Q 7 L C Z x d W 9 0 O 1 N l Y 3 R p b 2 4 x L 3 N w c m l u d C 9 B d X R v U m V t b 3 Z l Z E N v b H V t b n M x L n t t Z n I s M X 0 m c X V v d D s s J n F 1 b 3 Q 7 U 2 V j d G l v b j E v c 3 B y a W 5 0 L 0 F 1 d G 9 S Z W 1 v d m V k Q 2 9 s d W 1 u c z E u e 3 R 5 c G U s M n 0 m c X V v d D s s J n F 1 b 3 Q 7 U 2 V j d G l v b j E v c 3 B y a W 5 0 L 0 F 1 d G 9 S Z W 1 v d m V k Q 2 9 s d W 1 u c z E u e 2 N h b G 9 y a W V z L D N 9 J n F 1 b 3 Q 7 L C Z x d W 9 0 O 1 N l Y 3 R p b 2 4 x L 3 N w c m l u d C 9 B d X R v U m V t b 3 Z l Z E N v b H V t b n M x L n t w c m 9 0 Z W l u L D R 9 J n F 1 b 3 Q 7 L C Z x d W 9 0 O 1 N l Y 3 R p b 2 4 x L 3 N w c m l u d C 9 B d X R v U m V t b 3 Z l Z E N v b H V t b n M x L n t m Y X Q s N X 0 m c X V v d D s s J n F 1 b 3 Q 7 U 2 V j d G l v b j E v c 3 B y a W 5 0 L 0 F 1 d G 9 S Z W 1 v d m V k Q 2 9 s d W 1 u c z E u e 3 N v Z G l 1 b S w 2 f S Z x d W 9 0 O y w m c X V v d D t T Z W N 0 a W 9 u M S 9 z c H J p b n Q v Q X V 0 b 1 J l b W 9 2 Z W R D b 2 x 1 b W 5 z M S 5 7 Z m l i Z X I s N 3 0 m c X V v d D s s J n F 1 b 3 Q 7 U 2 V j d G l v b j E v c 3 B y a W 5 0 L 0 F 1 d G 9 S Z W 1 v d m V k Q 2 9 s d W 1 u c z E u e 2 N h c m J v L D h 9 J n F 1 b 3 Q 7 L C Z x d W 9 0 O 1 N l Y 3 R p b 2 4 x L 3 N w c m l u d C 9 B d X R v U m V t b 3 Z l Z E N v b H V t b n M x L n t z d W d h c n M s O X 0 m c X V v d D s s J n F 1 b 3 Q 7 U 2 V j d G l v b j E v c 3 B y a W 5 0 L 0 F 1 d G 9 S Z W 1 v d m V k Q 2 9 s d W 1 u c z E u e 3 B v d G F z c y w x M H 0 m c X V v d D s s J n F 1 b 3 Q 7 U 2 V j d G l v b j E v c 3 B y a W 5 0 L 0 F 1 d G 9 S Z W 1 v d m V k Q 2 9 s d W 1 u c z E u e 3 Z p d G F t a W 5 z L D E x f S Z x d W 9 0 O y w m c X V v d D t T Z W N 0 a W 9 u M S 9 z c H J p b n Q v Q X V 0 b 1 J l b W 9 2 Z W R D b 2 x 1 b W 5 z M S 5 7 c 2 h l b G Y s M T J 9 J n F 1 b 3 Q 7 L C Z x d W 9 0 O 1 N l Y 3 R p b 2 4 x L 3 N w c m l u d C 9 B d X R v U m V t b 3 Z l Z E N v b H V t b n M x L n t 3 Z W l n a H Q s M T N 9 J n F 1 b 3 Q 7 L C Z x d W 9 0 O 1 N l Y 3 R p b 2 4 x L 3 N w c m l u d C 9 B d X R v U m V t b 3 Z l Z E N v b H V t b n M x L n t j d X B z L D E 0 f S Z x d W 9 0 O y w m c X V v d D t T Z W N 0 a W 9 u M S 9 z c H J p b n Q v Q X V 0 b 1 J l b W 9 2 Z W R D b 2 x 1 b W 5 z M S 5 7 c m F 0 a W 5 n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B y a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c m l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H J p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H J p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H J p b n Q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2 d O m J + F 5 T Z s M Q n P B F 4 d s A A A A A A I A A A A A A B B m A A A A A Q A A I A A A A C m Q p + Q X L 0 J q E h 5 k m X M 3 j s 3 4 W E t V a h f K w a c B V z 2 9 w V u 6 A A A A A A 6 A A A A A A g A A I A A A A P 1 o p 0 3 / r u d v 2 0 4 E 0 w / + K / h V N L m O 5 s S m H g K v L g c n r d v 1 U A A A A M X t N O k 8 X 4 U S o S 9 7 m M h g o M 8 f 8 c s Q + z i N Z D a B y r Z 0 6 q / x 2 1 i t N 3 W V b p 5 J o v C 0 y 1 N u M R 6 D 6 N d t c W m W s L t o R 0 D W Y a 6 I T J q G d / L g P 6 E r 5 7 5 T m 2 A l Q A A A A E e w I D i U C 5 z E h v i C a J 1 A D I H Q K p U g L O o 9 3 m b 0 j x p 6 R P X w n o v m E h J K y o A d m Z T 6 k R D J z d 6 d U 1 o m q t n O u L e v Y T X x + A w = < / D a t a M a s h u p > 
</file>

<file path=customXml/itemProps1.xml><?xml version="1.0" encoding="utf-8"?>
<ds:datastoreItem xmlns:ds="http://schemas.openxmlformats.org/officeDocument/2006/customXml" ds:itemID="{8C380C93-01B2-4450-A891-827F292D42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sprint</vt:lpstr>
      <vt:lpstr>Sheet1</vt:lpstr>
      <vt:lpstr>hist</vt:lpstr>
      <vt:lpstr>Pivot Table</vt:lpstr>
      <vt:lpstr>to plot</vt:lpstr>
      <vt:lpstr>correl</vt:lpstr>
      <vt:lpstr>Graph</vt:lpstr>
      <vt:lpstr>top-bottom cereals</vt:lpstr>
      <vt:lpstr>calories</vt:lpstr>
      <vt:lpstr>fiber</vt:lpstr>
      <vt:lpstr>protein</vt:lpstr>
      <vt:lpstr>sodium</vt:lpstr>
      <vt:lpstr>sugars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Jumah Abdulmojeed</dc:creator>
  <cp:lastModifiedBy>Jumah Abdulmojeed</cp:lastModifiedBy>
  <dcterms:created xsi:type="dcterms:W3CDTF">2025-03-19T21:18:51Z</dcterms:created>
  <dcterms:modified xsi:type="dcterms:W3CDTF">2025-04-05T19:23:39Z</dcterms:modified>
</cp:coreProperties>
</file>