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filterPrivacy="1"/>
  <xr:revisionPtr revIDLastSave="0" documentId="13_ncr:1_{990D92DE-A993-4C58-987F-57C54C15AD32}" xr6:coauthVersionLast="47" xr6:coauthVersionMax="47" xr10:uidLastSave="{00000000-0000-0000-0000-000000000000}"/>
  <bookViews>
    <workbookView xWindow="0" yWindow="0" windowWidth="10245" windowHeight="10920" tabRatio="761" xr2:uid="{00000000-000D-0000-FFFF-FFFF00000000}"/>
  </bookViews>
  <sheets>
    <sheet name="Perfil_Esc" sheetId="5" r:id="rId1"/>
    <sheet name="Sitios_cant" sheetId="4" r:id="rId2"/>
    <sheet name="Sitios_Porc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5" l="1"/>
  <c r="J11" i="5"/>
  <c r="H11" i="5"/>
  <c r="F11" i="5"/>
  <c r="J10" i="5"/>
  <c r="G10" i="5"/>
  <c r="F10" i="5"/>
  <c r="P9" i="5"/>
  <c r="J9" i="5"/>
  <c r="G9" i="5"/>
  <c r="F9" i="5"/>
  <c r="Q8" i="5"/>
  <c r="P8" i="5"/>
  <c r="N8" i="5"/>
  <c r="G8" i="5"/>
  <c r="F8" i="5"/>
  <c r="N7" i="5"/>
  <c r="G7" i="5"/>
  <c r="F6" i="5"/>
  <c r="J6" i="5"/>
  <c r="G6" i="5"/>
  <c r="Q5" i="5"/>
  <c r="P5" i="5"/>
  <c r="L5" i="5"/>
  <c r="J5" i="5"/>
  <c r="G5" i="5"/>
  <c r="J4" i="5"/>
  <c r="F4" i="5"/>
  <c r="G2" i="5"/>
  <c r="D11" i="5"/>
  <c r="B11" i="5"/>
  <c r="D10" i="5"/>
  <c r="B10" i="5"/>
  <c r="D9" i="5"/>
  <c r="B9" i="5"/>
  <c r="A9" i="5"/>
  <c r="D8" i="5"/>
  <c r="B8" i="5"/>
  <c r="A8" i="5"/>
  <c r="D7" i="5"/>
  <c r="B7" i="5"/>
  <c r="D6" i="5"/>
  <c r="B6" i="5"/>
  <c r="A6" i="5"/>
  <c r="D5" i="5"/>
  <c r="B5" i="5"/>
  <c r="A5" i="5"/>
  <c r="D4" i="5"/>
  <c r="B4" i="5"/>
  <c r="D3" i="5"/>
  <c r="B3" i="5"/>
  <c r="A2" i="5"/>
  <c r="C2" i="5"/>
  <c r="E2" i="5"/>
  <c r="B2" i="5"/>
  <c r="D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Z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Valores representativos para considerar el sexo en cada cluster</t>
        </r>
      </text>
    </comment>
  </commentList>
</comments>
</file>

<file path=xl/sharedStrings.xml><?xml version="1.0" encoding="utf-8"?>
<sst xmlns="http://schemas.openxmlformats.org/spreadsheetml/2006/main" count="58" uniqueCount="45">
  <si>
    <t>FT</t>
  </si>
  <si>
    <t>Pos</t>
  </si>
  <si>
    <t>Sec</t>
  </si>
  <si>
    <t>Actividades_salud_humana</t>
  </si>
  <si>
    <t>Actividades profesionales_científicas</t>
  </si>
  <si>
    <t>Administración_Pública_defensa</t>
  </si>
  <si>
    <t>Actividades artísticas_entretenimiento</t>
  </si>
  <si>
    <t>Comercio_al_por mayor</t>
  </si>
  <si>
    <t>Desempleado</t>
  </si>
  <si>
    <t>Enseñanza</t>
  </si>
  <si>
    <t>Actividades de alojamiento y servicio de comida</t>
  </si>
  <si>
    <t>Información_comunicaciones</t>
  </si>
  <si>
    <t>Otras_actividades</t>
  </si>
  <si>
    <t>Pensionado</t>
  </si>
  <si>
    <t>Ocupación_Estudiante</t>
  </si>
  <si>
    <t>Mujer</t>
  </si>
  <si>
    <t>Hombre</t>
  </si>
  <si>
    <t>Pri</t>
  </si>
  <si>
    <t>[18-25]</t>
  </si>
  <si>
    <t>[26-35]</t>
  </si>
  <si>
    <t>[36-50]</t>
  </si>
  <si>
    <t>[51-64]</t>
  </si>
  <si>
    <t>[65-85]</t>
  </si>
  <si>
    <t>Tarde</t>
  </si>
  <si>
    <t>Mañana</t>
  </si>
  <si>
    <t>Noche</t>
  </si>
  <si>
    <t>Indiferente</t>
  </si>
  <si>
    <t>Mañ/Tar</t>
  </si>
  <si>
    <t>Mañ/Noc</t>
  </si>
  <si>
    <t>Tar/Noc</t>
  </si>
  <si>
    <t>Monumentos</t>
  </si>
  <si>
    <t>Obras de Pintura</t>
  </si>
  <si>
    <t>Sitios Historicos</t>
  </si>
  <si>
    <t>Patrimonio Urbano</t>
  </si>
  <si>
    <t>Patrimonio Arquitectonico</t>
  </si>
  <si>
    <t>Actos Folclóricos</t>
  </si>
  <si>
    <t>Eventos Religiosos</t>
  </si>
  <si>
    <t>Artesanias</t>
  </si>
  <si>
    <t>Medicina Tradicional</t>
  </si>
  <si>
    <t>Cultura Culinaria</t>
  </si>
  <si>
    <t>Lenguas y Tradicional</t>
  </si>
  <si>
    <t>Habitad</t>
  </si>
  <si>
    <t>Obras de Arquitectura</t>
  </si>
  <si>
    <t>Mañ/Tar/Noc</t>
  </si>
  <si>
    <t>Univer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</si>
</sst>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9" fontId="1" fillId="3" borderId="1" xfId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quotePrefix="1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9" fontId="1" fillId="6" borderId="1" xfId="1" applyFont="1" applyFill="1" applyBorder="1" applyAlignment="1">
      <alignment horizontal="center"/>
    </xf>
    <xf numFmtId="9" fontId="0" fillId="0" borderId="0" xfId="0" applyNumberFormat="1"/>
    <xf numFmtId="0" fontId="1" fillId="0" borderId="1" xfId="1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/>
    <xf numFmtId="9" fontId="0" fillId="0" borderId="0" xfId="1" applyFont="1"/>
    <xf numFmtId="0" fontId="3" fillId="6" borderId="1" xfId="0" applyFon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1" fillId="0" borderId="1" xfId="1" applyFont="1" applyFill="1" applyBorder="1" applyAlignment="1">
      <alignment horizontal="center"/>
    </xf>
    <xf numFmtId="9" fontId="1" fillId="4" borderId="1" xfId="1" applyFont="1" applyFill="1" applyBorder="1" applyAlignment="1">
      <alignment horizontal="center"/>
    </xf>
    <xf numFmtId="9" fontId="1" fillId="8" borderId="1" xfId="1" applyFont="1" applyFill="1" applyBorder="1" applyAlignment="1">
      <alignment horizontal="center"/>
    </xf>
    <xf numFmtId="9" fontId="1" fillId="9" borderId="0" xfId="1" applyFont="1" applyFill="1" applyBorder="1" applyAlignment="1">
      <alignment horizontal="center"/>
    </xf>
    <xf numFmtId="9" fontId="1" fillId="9" borderId="1" xfId="1" applyFont="1" applyFill="1" applyBorder="1" applyAlignment="1">
      <alignment horizontal="center"/>
    </xf>
    <xf numFmtId="0" fontId="0" fillId="0" borderId="0" xfId="0" applyFill="1"/>
    <xf numFmtId="9" fontId="1" fillId="0" borderId="1" xfId="1" applyFont="1" applyBorder="1"/>
    <xf numFmtId="9" fontId="1" fillId="3" borderId="2" xfId="1" applyFont="1" applyFill="1" applyBorder="1"/>
    <xf numFmtId="9" fontId="1" fillId="0" borderId="1" xfId="1" applyFont="1" applyFill="1" applyBorder="1"/>
    <xf numFmtId="9" fontId="1" fillId="9" borderId="1" xfId="1" applyFont="1" applyFill="1" applyBorder="1"/>
    <xf numFmtId="9" fontId="0" fillId="9" borderId="1" xfId="1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9" fontId="1" fillId="0" borderId="1" xfId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1" applyNumberFormat="1" applyFont="1" applyFill="1"/>
    <xf numFmtId="9" fontId="1" fillId="4" borderId="1" xfId="0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AP11"/>
  <sheetViews>
    <sheetView tabSelected="1" zoomScale="90" zoomScaleNormal="90" workbookViewId="0">
      <selection activeCell="F14" sqref="F14"/>
    </sheetView>
  </sheetViews>
  <sheetFormatPr baseColWidth="10" defaultColWidth="10.7109375" defaultRowHeight="15" x14ac:dyDescent="0.25"/>
  <cols>
    <col min="1" max="1" width="4.5703125" customWidth="1"/>
    <col min="2" max="2" width="5.85546875" customWidth="1"/>
    <col min="3" max="3" width="4.7109375" customWidth="1"/>
    <col min="4" max="4" width="5.42578125" customWidth="1"/>
    <col min="5" max="5" width="4.140625" customWidth="1"/>
    <col min="6" max="6" width="8.5703125" customWidth="1"/>
    <col min="7" max="7" width="9.42578125" customWidth="1"/>
    <col min="9" max="9" width="9.28515625" customWidth="1"/>
    <col min="11" max="11" width="9.28515625" bestFit="1" customWidth="1"/>
    <col min="12" max="12" width="7.140625" bestFit="1" customWidth="1"/>
    <col min="15" max="15" width="8.140625" customWidth="1"/>
    <col min="16" max="16" width="11.42578125" customWidth="1"/>
    <col min="17" max="17" width="7.85546875" customWidth="1"/>
    <col min="18" max="18" width="6.5703125" bestFit="1" customWidth="1"/>
    <col min="19" max="19" width="4.7109375" bestFit="1" customWidth="1"/>
    <col min="20" max="20" width="5.28515625" bestFit="1" customWidth="1"/>
    <col min="21" max="21" width="6.85546875" bestFit="1" customWidth="1"/>
    <col min="22" max="22" width="7.42578125" bestFit="1" customWidth="1"/>
    <col min="23" max="23" width="6.42578125" bestFit="1" customWidth="1"/>
    <col min="25" max="25" width="8.42578125" bestFit="1" customWidth="1"/>
    <col min="26" max="26" width="6" customWidth="1"/>
    <col min="27" max="27" width="6.42578125" bestFit="1" customWidth="1"/>
    <col min="28" max="32" width="5.7109375" bestFit="1" customWidth="1"/>
  </cols>
  <sheetData>
    <row r="1" spans="1:42" ht="45" x14ac:dyDescent="0.25">
      <c r="A1" s="7" t="s">
        <v>17</v>
      </c>
      <c r="B1" s="7" t="s">
        <v>2</v>
      </c>
      <c r="C1" s="7" t="s">
        <v>0</v>
      </c>
      <c r="D1" s="7" t="s">
        <v>44</v>
      </c>
      <c r="E1" s="7" t="s">
        <v>1</v>
      </c>
      <c r="F1" s="10" t="s">
        <v>3</v>
      </c>
      <c r="G1" s="10" t="s">
        <v>4</v>
      </c>
      <c r="H1" s="10" t="s">
        <v>5</v>
      </c>
      <c r="I1" s="11" t="s">
        <v>6</v>
      </c>
      <c r="J1" s="11" t="s">
        <v>7</v>
      </c>
      <c r="K1" s="11" t="s">
        <v>8</v>
      </c>
      <c r="L1" s="12" t="s">
        <v>9</v>
      </c>
      <c r="M1" s="10" t="s">
        <v>10</v>
      </c>
      <c r="N1" s="10" t="s">
        <v>14</v>
      </c>
      <c r="O1" s="11" t="s">
        <v>11</v>
      </c>
      <c r="P1" s="10" t="s">
        <v>12</v>
      </c>
      <c r="Q1" s="13" t="s">
        <v>13</v>
      </c>
      <c r="R1" s="8" t="s">
        <v>24</v>
      </c>
      <c r="S1" s="9" t="s">
        <v>23</v>
      </c>
      <c r="T1" s="2" t="s">
        <v>25</v>
      </c>
      <c r="U1" s="2" t="s">
        <v>27</v>
      </c>
      <c r="V1" s="2" t="s">
        <v>28</v>
      </c>
      <c r="W1" s="2" t="s">
        <v>29</v>
      </c>
      <c r="X1" s="8" t="s">
        <v>43</v>
      </c>
      <c r="Y1" s="9" t="s">
        <v>26</v>
      </c>
      <c r="Z1" s="22" t="s">
        <v>15</v>
      </c>
      <c r="AA1" s="22" t="s">
        <v>16</v>
      </c>
      <c r="AB1" s="3" t="s">
        <v>18</v>
      </c>
      <c r="AC1" s="4" t="s">
        <v>19</v>
      </c>
      <c r="AD1" s="3" t="s">
        <v>20</v>
      </c>
      <c r="AE1" s="4" t="s">
        <v>21</v>
      </c>
      <c r="AF1" s="5" t="s">
        <v>22</v>
      </c>
    </row>
    <row r="2" spans="1:42" x14ac:dyDescent="0.25">
      <c r="A2" s="25">
        <f>0/48</f>
        <v>0</v>
      </c>
      <c r="B2" s="28">
        <f>(75/88)</f>
        <v>0.85227272727272729</v>
      </c>
      <c r="C2" s="25">
        <f>0/48</f>
        <v>0</v>
      </c>
      <c r="D2" s="28">
        <f>(13/88)</f>
        <v>0.14772727272727273</v>
      </c>
      <c r="E2" s="25">
        <f>0/48</f>
        <v>0</v>
      </c>
      <c r="F2" s="32">
        <v>0</v>
      </c>
      <c r="G2" s="34">
        <f>94/94</f>
        <v>1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>
        <v>0</v>
      </c>
      <c r="P2" s="32">
        <v>0</v>
      </c>
      <c r="Q2" s="32">
        <v>0</v>
      </c>
      <c r="R2" s="26">
        <v>0.30666666666666664</v>
      </c>
      <c r="S2" s="1">
        <v>0</v>
      </c>
      <c r="T2" s="26">
        <v>0.25333333333333335</v>
      </c>
      <c r="U2" s="16">
        <v>0</v>
      </c>
      <c r="V2" s="16">
        <v>0</v>
      </c>
      <c r="W2" s="16">
        <v>0</v>
      </c>
      <c r="X2" s="16">
        <v>0</v>
      </c>
      <c r="Y2" s="26">
        <v>0.44</v>
      </c>
      <c r="Z2" s="27">
        <v>0.64583333333333337</v>
      </c>
      <c r="AA2" s="14">
        <v>0.35416666666666669</v>
      </c>
      <c r="AB2" s="6">
        <v>0</v>
      </c>
      <c r="AC2" s="14">
        <v>1</v>
      </c>
      <c r="AD2" s="6">
        <v>0</v>
      </c>
      <c r="AE2" s="6">
        <v>0</v>
      </c>
      <c r="AF2" s="6">
        <v>0</v>
      </c>
      <c r="AG2" s="40"/>
      <c r="AH2" s="41"/>
      <c r="AI2" s="21"/>
      <c r="AJ2" s="21"/>
      <c r="AK2" s="15"/>
      <c r="AL2" s="21"/>
      <c r="AM2" s="21"/>
      <c r="AN2" s="21"/>
      <c r="AO2" s="21"/>
      <c r="AP2" s="15"/>
    </row>
    <row r="3" spans="1:42" x14ac:dyDescent="0.25">
      <c r="A3" s="25">
        <v>0</v>
      </c>
      <c r="B3" s="29">
        <f>67/98</f>
        <v>0.68367346938775508</v>
      </c>
      <c r="C3" s="25">
        <v>0</v>
      </c>
      <c r="D3" s="29">
        <f>31/98</f>
        <v>0.31632653061224492</v>
      </c>
      <c r="E3" s="25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4">
        <v>1</v>
      </c>
      <c r="O3" s="33">
        <v>0</v>
      </c>
      <c r="P3" s="33">
        <v>0</v>
      </c>
      <c r="Q3" s="33">
        <v>0</v>
      </c>
      <c r="R3" s="38">
        <v>0</v>
      </c>
      <c r="S3" s="42">
        <v>0.72826086956521741</v>
      </c>
      <c r="T3" s="26">
        <v>0.27173913043478259</v>
      </c>
      <c r="U3" s="38">
        <v>0</v>
      </c>
      <c r="V3" s="38">
        <v>0</v>
      </c>
      <c r="W3" s="38">
        <v>0</v>
      </c>
      <c r="X3" s="38">
        <v>0</v>
      </c>
      <c r="Y3" s="38">
        <v>0</v>
      </c>
      <c r="Z3" s="14">
        <v>0.54166666666666663</v>
      </c>
      <c r="AA3" s="14">
        <v>0.45833333333333331</v>
      </c>
      <c r="AB3" s="26">
        <v>1</v>
      </c>
      <c r="AC3" s="6">
        <v>0</v>
      </c>
      <c r="AD3" s="6">
        <v>0</v>
      </c>
      <c r="AE3" s="6">
        <v>0</v>
      </c>
      <c r="AF3" s="6">
        <v>0</v>
      </c>
      <c r="AG3" s="40"/>
      <c r="AH3" s="30"/>
    </row>
    <row r="4" spans="1:42" x14ac:dyDescent="0.25">
      <c r="A4" s="25">
        <v>0</v>
      </c>
      <c r="B4" s="29">
        <f>31/95</f>
        <v>0.32631578947368423</v>
      </c>
      <c r="C4" s="25">
        <v>0</v>
      </c>
      <c r="D4" s="29">
        <f>64/95</f>
        <v>0.67368421052631577</v>
      </c>
      <c r="E4" s="25">
        <v>0</v>
      </c>
      <c r="F4" s="31">
        <f>14/67</f>
        <v>0.20895522388059701</v>
      </c>
      <c r="G4" s="33">
        <v>0</v>
      </c>
      <c r="H4" s="33">
        <v>0</v>
      </c>
      <c r="I4" s="33">
        <v>0</v>
      </c>
      <c r="J4" s="31">
        <f>53/67</f>
        <v>0.79104477611940294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8">
        <v>0</v>
      </c>
      <c r="S4" s="42">
        <v>0.85333333333333339</v>
      </c>
      <c r="T4" s="38">
        <v>0</v>
      </c>
      <c r="U4" s="38">
        <v>0</v>
      </c>
      <c r="V4" s="38">
        <v>0</v>
      </c>
      <c r="W4" s="26">
        <v>0.14666666666666667</v>
      </c>
      <c r="X4" s="38">
        <v>0</v>
      </c>
      <c r="Y4" s="38">
        <v>0</v>
      </c>
      <c r="Z4" s="14">
        <v>0.47222222222222221</v>
      </c>
      <c r="AA4" s="14">
        <v>0.52777777777777779</v>
      </c>
      <c r="AB4" s="6">
        <v>0</v>
      </c>
      <c r="AC4" s="26">
        <v>1</v>
      </c>
      <c r="AD4" s="6">
        <v>0</v>
      </c>
      <c r="AE4" s="6">
        <v>0</v>
      </c>
      <c r="AF4" s="6">
        <v>0</v>
      </c>
      <c r="AG4" s="40"/>
      <c r="AH4" s="21"/>
      <c r="AI4" s="21"/>
      <c r="AJ4" s="21"/>
      <c r="AK4" s="21"/>
      <c r="AL4" s="21"/>
    </row>
    <row r="5" spans="1:42" x14ac:dyDescent="0.25">
      <c r="A5" s="29">
        <f>17/97</f>
        <v>0.17525773195876287</v>
      </c>
      <c r="B5" s="29">
        <f>60/97</f>
        <v>0.61855670103092786</v>
      </c>
      <c r="C5" s="25">
        <v>0</v>
      </c>
      <c r="D5" s="29">
        <f>20/97</f>
        <v>0.20618556701030927</v>
      </c>
      <c r="E5" s="25">
        <v>0</v>
      </c>
      <c r="F5" s="33">
        <v>0</v>
      </c>
      <c r="G5" s="34">
        <f>26/94</f>
        <v>0.27659574468085107</v>
      </c>
      <c r="H5" s="33">
        <v>0</v>
      </c>
      <c r="I5" s="33">
        <v>0</v>
      </c>
      <c r="J5" s="34">
        <f>17/94</f>
        <v>0.18085106382978725</v>
      </c>
      <c r="K5" s="33">
        <v>0</v>
      </c>
      <c r="L5" s="34">
        <f>29/94</f>
        <v>0.30851063829787234</v>
      </c>
      <c r="M5" s="33">
        <v>0</v>
      </c>
      <c r="N5" s="33">
        <v>0</v>
      </c>
      <c r="O5" s="33">
        <v>0</v>
      </c>
      <c r="P5" s="34">
        <f>11/94</f>
        <v>0.11702127659574468</v>
      </c>
      <c r="Q5" s="34">
        <f>11/94</f>
        <v>0.11702127659574468</v>
      </c>
      <c r="R5" s="38">
        <v>0</v>
      </c>
      <c r="S5" s="42">
        <v>0.25842696629213485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26">
        <v>0.7415730337078652</v>
      </c>
      <c r="Z5" s="14">
        <v>0.51428571428571423</v>
      </c>
      <c r="AA5" s="14">
        <v>0.48571428571428571</v>
      </c>
      <c r="AB5" s="6">
        <v>0</v>
      </c>
      <c r="AC5" s="6">
        <v>0</v>
      </c>
      <c r="AD5" s="6">
        <v>0</v>
      </c>
      <c r="AE5" s="14">
        <v>1</v>
      </c>
      <c r="AF5" s="6">
        <v>0</v>
      </c>
      <c r="AG5" s="40"/>
      <c r="AH5" s="30"/>
    </row>
    <row r="6" spans="1:42" x14ac:dyDescent="0.25">
      <c r="A6" s="29">
        <f>11/100</f>
        <v>0.11</v>
      </c>
      <c r="B6" s="29">
        <f>28/46</f>
        <v>0.60869565217391308</v>
      </c>
      <c r="C6" s="25">
        <v>0</v>
      </c>
      <c r="D6" s="29">
        <f>13/46</f>
        <v>0.28260869565217389</v>
      </c>
      <c r="E6" s="25">
        <v>0</v>
      </c>
      <c r="F6" s="34">
        <f>11/67</f>
        <v>0.16417910447761194</v>
      </c>
      <c r="G6" s="34">
        <f>41/67</f>
        <v>0.61194029850746268</v>
      </c>
      <c r="H6" s="33">
        <v>0</v>
      </c>
      <c r="I6" s="33">
        <v>0</v>
      </c>
      <c r="J6" s="34">
        <f>15/67</f>
        <v>0.22388059701492538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8">
        <v>0</v>
      </c>
      <c r="S6" s="39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26">
        <v>1</v>
      </c>
      <c r="Z6" s="14">
        <v>0.45652173913043476</v>
      </c>
      <c r="AA6" s="14">
        <v>0.54347826086956519</v>
      </c>
      <c r="AB6" s="6">
        <v>0</v>
      </c>
      <c r="AC6" s="6">
        <v>0</v>
      </c>
      <c r="AD6" s="14">
        <v>1</v>
      </c>
      <c r="AE6" s="6">
        <v>0</v>
      </c>
      <c r="AF6" s="6">
        <v>0</v>
      </c>
      <c r="AG6" s="40"/>
      <c r="AH6" s="30"/>
    </row>
    <row r="7" spans="1:42" x14ac:dyDescent="0.25">
      <c r="A7" s="25">
        <v>0</v>
      </c>
      <c r="B7" s="29">
        <f>27/42</f>
        <v>0.6428571428571429</v>
      </c>
      <c r="C7" s="25">
        <v>0</v>
      </c>
      <c r="D7" s="29">
        <f>15/42</f>
        <v>0.35714285714285715</v>
      </c>
      <c r="E7" s="25">
        <v>0</v>
      </c>
      <c r="F7" s="33">
        <v>0</v>
      </c>
      <c r="G7" s="34">
        <f>16/73</f>
        <v>0.21917808219178081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4">
        <f>57/73</f>
        <v>0.78082191780821919</v>
      </c>
      <c r="O7" s="33">
        <v>0</v>
      </c>
      <c r="P7" s="33">
        <v>0</v>
      </c>
      <c r="Q7" s="33">
        <v>0</v>
      </c>
      <c r="R7" s="38">
        <v>0</v>
      </c>
      <c r="S7" s="39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26">
        <v>0</v>
      </c>
      <c r="Z7" s="27">
        <v>0.64864864864864868</v>
      </c>
      <c r="AA7" s="14">
        <v>0.35135135135135137</v>
      </c>
      <c r="AB7" s="14">
        <v>1</v>
      </c>
      <c r="AC7" s="6">
        <v>0</v>
      </c>
      <c r="AD7" s="6">
        <v>0</v>
      </c>
      <c r="AE7" s="6">
        <v>0</v>
      </c>
      <c r="AF7" s="6">
        <v>0</v>
      </c>
      <c r="AG7" s="40"/>
      <c r="AH7" s="30"/>
    </row>
    <row r="8" spans="1:42" x14ac:dyDescent="0.25">
      <c r="A8" s="29">
        <f>15/92</f>
        <v>0.16304347826086957</v>
      </c>
      <c r="B8" s="29">
        <f>52/92</f>
        <v>0.56521739130434778</v>
      </c>
      <c r="C8" s="25">
        <v>0</v>
      </c>
      <c r="D8" s="29">
        <f>25/92</f>
        <v>0.27173913043478259</v>
      </c>
      <c r="E8" s="25">
        <v>0</v>
      </c>
      <c r="F8" s="34">
        <f>12/98</f>
        <v>0.12244897959183673</v>
      </c>
      <c r="G8" s="34">
        <f>16/98</f>
        <v>0.16326530612244897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4">
        <f>28/98</f>
        <v>0.2857142857142857</v>
      </c>
      <c r="O8" s="33">
        <v>0</v>
      </c>
      <c r="P8" s="34">
        <f>28/98</f>
        <v>0.2857142857142857</v>
      </c>
      <c r="Q8" s="34">
        <f>14/98</f>
        <v>0.14285714285714285</v>
      </c>
      <c r="R8" s="38">
        <v>1</v>
      </c>
      <c r="S8" s="39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27">
        <v>0.88372093023255816</v>
      </c>
      <c r="AA8" s="14">
        <v>0.11627906976744186</v>
      </c>
      <c r="AB8" s="6">
        <v>0.27906976744186046</v>
      </c>
      <c r="AC8" s="6">
        <v>0.11627906976744186</v>
      </c>
      <c r="AD8" s="6">
        <v>0.11627906976744186</v>
      </c>
      <c r="AE8" s="6">
        <v>0.34883720930232559</v>
      </c>
      <c r="AF8" s="6">
        <v>0.13953488372093023</v>
      </c>
      <c r="AG8" s="40"/>
      <c r="AH8" s="30"/>
    </row>
    <row r="9" spans="1:42" x14ac:dyDescent="0.25">
      <c r="A9" s="29">
        <f>22/94</f>
        <v>0.23404255319148937</v>
      </c>
      <c r="B9" s="29">
        <f>44/94</f>
        <v>0.46808510638297873</v>
      </c>
      <c r="C9" s="25">
        <v>0</v>
      </c>
      <c r="D9" s="29">
        <f>28/94</f>
        <v>0.2978723404255319</v>
      </c>
      <c r="E9" s="25">
        <v>0</v>
      </c>
      <c r="F9" s="34">
        <f>11/83</f>
        <v>0.13253012048192772</v>
      </c>
      <c r="G9" s="34">
        <f>36/83</f>
        <v>0.43373493975903615</v>
      </c>
      <c r="H9" s="33">
        <v>0</v>
      </c>
      <c r="I9" s="33">
        <v>0</v>
      </c>
      <c r="J9" s="34">
        <f>17/83</f>
        <v>0.20481927710843373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4">
        <f>19/83</f>
        <v>0.2289156626506024</v>
      </c>
      <c r="Q9" s="33">
        <v>0</v>
      </c>
      <c r="R9" s="38">
        <v>0</v>
      </c>
      <c r="S9" s="42">
        <v>0.70422535211267601</v>
      </c>
      <c r="T9" s="38">
        <v>0</v>
      </c>
      <c r="U9" s="26">
        <v>0.15492957746478872</v>
      </c>
      <c r="V9" s="38">
        <v>0</v>
      </c>
      <c r="W9" s="26">
        <v>0.15492957746478872</v>
      </c>
      <c r="X9" s="38">
        <v>0</v>
      </c>
      <c r="Y9" s="38">
        <v>0</v>
      </c>
      <c r="Z9" s="14">
        <v>0.30555555555555558</v>
      </c>
      <c r="AA9" s="27">
        <v>0.69444444444444442</v>
      </c>
      <c r="AB9" s="6">
        <v>0</v>
      </c>
      <c r="AC9" s="6">
        <v>0</v>
      </c>
      <c r="AD9" s="26">
        <v>1</v>
      </c>
      <c r="AE9" s="6">
        <v>0</v>
      </c>
      <c r="AF9" s="6">
        <v>0</v>
      </c>
      <c r="AG9" s="40"/>
      <c r="AH9" s="30"/>
    </row>
    <row r="10" spans="1:42" x14ac:dyDescent="0.25">
      <c r="A10" s="25">
        <v>0</v>
      </c>
      <c r="B10" s="29">
        <f>48/93</f>
        <v>0.5161290322580645</v>
      </c>
      <c r="C10" s="25">
        <v>0</v>
      </c>
      <c r="D10" s="29">
        <f>45/93</f>
        <v>0.4838709677419355</v>
      </c>
      <c r="E10" s="25">
        <v>0</v>
      </c>
      <c r="F10" s="34">
        <f>13/58</f>
        <v>0.22413793103448276</v>
      </c>
      <c r="G10" s="34">
        <f>29/58</f>
        <v>0.5</v>
      </c>
      <c r="H10" s="33">
        <v>0</v>
      </c>
      <c r="I10" s="33">
        <v>0</v>
      </c>
      <c r="J10" s="34">
        <f>16/58</f>
        <v>0.27586206896551724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38">
        <v>0</v>
      </c>
      <c r="S10" s="39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1</v>
      </c>
      <c r="Z10" s="27">
        <v>0.61290322580645162</v>
      </c>
      <c r="AA10" s="14">
        <v>0.38709677419354838</v>
      </c>
      <c r="AB10" s="26">
        <v>1</v>
      </c>
      <c r="AC10" s="6">
        <v>0</v>
      </c>
      <c r="AD10" s="6">
        <v>0</v>
      </c>
      <c r="AE10" s="6">
        <v>0</v>
      </c>
      <c r="AF10" s="6">
        <v>0</v>
      </c>
      <c r="AG10" s="40"/>
      <c r="AH10" s="30"/>
    </row>
    <row r="11" spans="1:42" x14ac:dyDescent="0.25">
      <c r="A11" s="25">
        <v>0</v>
      </c>
      <c r="B11" s="29">
        <f>51/94</f>
        <v>0.54255319148936165</v>
      </c>
      <c r="C11" s="25">
        <v>0</v>
      </c>
      <c r="D11" s="29">
        <f>43/94</f>
        <v>0.45744680851063829</v>
      </c>
      <c r="E11" s="25">
        <v>0</v>
      </c>
      <c r="F11" s="34">
        <f>17/70</f>
        <v>0.24285714285714285</v>
      </c>
      <c r="G11" s="33">
        <v>0</v>
      </c>
      <c r="H11" s="34">
        <f>11/70</f>
        <v>0.15714285714285714</v>
      </c>
      <c r="I11" s="33">
        <v>0</v>
      </c>
      <c r="J11" s="34">
        <f>31/70</f>
        <v>0.44285714285714284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4">
        <f>11/70</f>
        <v>0.15714285714285714</v>
      </c>
      <c r="Q11" s="33">
        <v>0</v>
      </c>
      <c r="R11" s="38">
        <v>0</v>
      </c>
      <c r="S11" s="39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26">
        <v>1</v>
      </c>
      <c r="Z11" s="14">
        <v>0.48571428571428571</v>
      </c>
      <c r="AA11" s="14">
        <v>0.51428571428571423</v>
      </c>
      <c r="AB11" s="6">
        <v>0</v>
      </c>
      <c r="AC11" s="14">
        <v>1</v>
      </c>
      <c r="AD11" s="6">
        <v>0</v>
      </c>
      <c r="AE11" s="6">
        <v>0</v>
      </c>
      <c r="AF11" s="6">
        <v>0</v>
      </c>
      <c r="AG11" s="40"/>
      <c r="AH11" s="30"/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M13"/>
  <sheetViews>
    <sheetView zoomScale="90" zoomScaleNormal="90" workbookViewId="0">
      <selection activeCell="A11" sqref="A11"/>
    </sheetView>
  </sheetViews>
  <sheetFormatPr baseColWidth="10" defaultColWidth="10.7109375" defaultRowHeight="15" x14ac:dyDescent="0.25"/>
  <cols>
    <col min="1" max="1" width="12.42578125" customWidth="1"/>
    <col min="5" max="5" width="12.42578125" customWidth="1"/>
    <col min="8" max="8" width="9.7109375" customWidth="1"/>
    <col min="12" max="12" width="8.85546875" customWidth="1"/>
    <col min="13" max="13" width="11.140625" customWidth="1"/>
    <col min="15" max="15" width="28.42578125" customWidth="1"/>
  </cols>
  <sheetData>
    <row r="1" spans="1:13" ht="38.25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17" t="s">
        <v>36</v>
      </c>
      <c r="H1" s="17" t="s">
        <v>37</v>
      </c>
      <c r="I1" s="17" t="s">
        <v>38</v>
      </c>
      <c r="J1" s="17" t="s">
        <v>39</v>
      </c>
      <c r="K1" s="17" t="s">
        <v>40</v>
      </c>
      <c r="L1" s="17" t="s">
        <v>41</v>
      </c>
      <c r="M1" s="17" t="s">
        <v>42</v>
      </c>
    </row>
    <row r="2" spans="1:13" x14ac:dyDescent="0.25">
      <c r="A2" s="37">
        <v>33</v>
      </c>
      <c r="B2" s="37">
        <v>15</v>
      </c>
      <c r="C2" s="37">
        <v>25</v>
      </c>
      <c r="D2" s="37">
        <v>7</v>
      </c>
      <c r="E2" s="37">
        <v>9</v>
      </c>
      <c r="F2" s="37">
        <v>8</v>
      </c>
      <c r="G2" s="37">
        <v>2</v>
      </c>
      <c r="H2" s="37">
        <v>38</v>
      </c>
      <c r="I2" s="37">
        <v>4</v>
      </c>
      <c r="J2" s="37">
        <v>27</v>
      </c>
      <c r="K2" s="37">
        <v>17</v>
      </c>
      <c r="L2" s="18">
        <v>14</v>
      </c>
      <c r="M2" s="18">
        <v>5</v>
      </c>
    </row>
    <row r="3" spans="1:13" x14ac:dyDescent="0.25">
      <c r="A3" s="18">
        <v>16</v>
      </c>
      <c r="B3" s="18">
        <v>5</v>
      </c>
      <c r="C3" s="18">
        <v>18</v>
      </c>
      <c r="D3" s="18">
        <v>8</v>
      </c>
      <c r="E3" s="18">
        <v>6</v>
      </c>
      <c r="F3" s="18">
        <v>20</v>
      </c>
      <c r="G3" s="18">
        <v>2</v>
      </c>
      <c r="H3" s="18">
        <v>27</v>
      </c>
      <c r="I3" s="18">
        <v>3</v>
      </c>
      <c r="J3" s="18">
        <v>20</v>
      </c>
      <c r="K3" s="18">
        <v>19</v>
      </c>
      <c r="L3" s="18">
        <v>3</v>
      </c>
      <c r="M3" s="18">
        <v>4</v>
      </c>
    </row>
    <row r="4" spans="1:13" x14ac:dyDescent="0.25">
      <c r="A4" s="18">
        <v>23</v>
      </c>
      <c r="B4" s="18">
        <v>7</v>
      </c>
      <c r="C4" s="18">
        <v>14</v>
      </c>
      <c r="D4" s="18">
        <v>9</v>
      </c>
      <c r="E4" s="18">
        <v>8</v>
      </c>
      <c r="F4" s="18">
        <v>13</v>
      </c>
      <c r="G4" s="18">
        <v>4</v>
      </c>
      <c r="H4" s="18">
        <v>31</v>
      </c>
      <c r="I4" s="18">
        <v>3</v>
      </c>
      <c r="J4" s="18">
        <v>21</v>
      </c>
      <c r="K4" s="18">
        <v>16</v>
      </c>
      <c r="L4" s="18">
        <v>8</v>
      </c>
      <c r="M4" s="18">
        <v>2</v>
      </c>
    </row>
    <row r="5" spans="1:13" x14ac:dyDescent="0.25">
      <c r="A5" s="18">
        <v>25</v>
      </c>
      <c r="B5" s="18">
        <v>5</v>
      </c>
      <c r="C5" s="18">
        <v>21</v>
      </c>
      <c r="D5" s="18">
        <v>10</v>
      </c>
      <c r="E5" s="18">
        <v>5</v>
      </c>
      <c r="F5" s="18">
        <v>8</v>
      </c>
      <c r="G5" s="18">
        <v>1</v>
      </c>
      <c r="H5" s="18">
        <v>32</v>
      </c>
      <c r="I5" s="18">
        <v>2</v>
      </c>
      <c r="J5" s="18">
        <v>18</v>
      </c>
      <c r="K5" s="18">
        <v>15</v>
      </c>
      <c r="L5" s="18">
        <v>11</v>
      </c>
      <c r="M5" s="18">
        <v>4</v>
      </c>
    </row>
    <row r="6" spans="1:13" x14ac:dyDescent="0.25">
      <c r="A6" s="18">
        <v>34</v>
      </c>
      <c r="B6" s="18">
        <v>12</v>
      </c>
      <c r="C6" s="18">
        <v>20</v>
      </c>
      <c r="D6" s="18">
        <v>12</v>
      </c>
      <c r="E6" s="18">
        <v>9</v>
      </c>
      <c r="F6" s="18">
        <v>9</v>
      </c>
      <c r="G6" s="18">
        <v>2</v>
      </c>
      <c r="H6" s="18">
        <v>41</v>
      </c>
      <c r="I6" s="18">
        <v>5</v>
      </c>
      <c r="J6" s="18">
        <v>24</v>
      </c>
      <c r="K6" s="18">
        <v>24</v>
      </c>
      <c r="L6" s="18">
        <v>8</v>
      </c>
      <c r="M6" s="18">
        <v>5</v>
      </c>
    </row>
    <row r="7" spans="1:13" x14ac:dyDescent="0.25">
      <c r="A7" s="18">
        <v>32</v>
      </c>
      <c r="B7" s="18">
        <v>11</v>
      </c>
      <c r="C7" s="18">
        <v>23</v>
      </c>
      <c r="D7" s="18">
        <v>9</v>
      </c>
      <c r="E7" s="18">
        <v>10</v>
      </c>
      <c r="F7" s="18">
        <v>9</v>
      </c>
      <c r="G7" s="18">
        <v>6</v>
      </c>
      <c r="H7" s="18">
        <v>35</v>
      </c>
      <c r="I7" s="18">
        <v>5</v>
      </c>
      <c r="J7" s="18">
        <v>20</v>
      </c>
      <c r="K7" s="18">
        <v>20</v>
      </c>
      <c r="L7" s="18">
        <v>7</v>
      </c>
      <c r="M7" s="18">
        <v>9</v>
      </c>
    </row>
    <row r="8" spans="1:13" x14ac:dyDescent="0.25">
      <c r="A8" s="18">
        <v>29</v>
      </c>
      <c r="B8" s="18">
        <v>9</v>
      </c>
      <c r="C8" s="18">
        <v>26</v>
      </c>
      <c r="D8" s="18">
        <v>11</v>
      </c>
      <c r="E8" s="18">
        <v>9</v>
      </c>
      <c r="F8" s="18">
        <v>17</v>
      </c>
      <c r="G8" s="18">
        <v>6</v>
      </c>
      <c r="H8" s="18">
        <v>41</v>
      </c>
      <c r="I8" s="18">
        <v>6</v>
      </c>
      <c r="J8" s="18">
        <v>26</v>
      </c>
      <c r="K8" s="18">
        <v>19</v>
      </c>
      <c r="L8" s="18">
        <v>10</v>
      </c>
      <c r="M8" s="18">
        <v>6</v>
      </c>
    </row>
    <row r="9" spans="1:13" x14ac:dyDescent="0.25">
      <c r="A9" s="18">
        <v>21</v>
      </c>
      <c r="B9" s="18">
        <v>3</v>
      </c>
      <c r="C9" s="18">
        <v>16</v>
      </c>
      <c r="D9" s="18">
        <v>11</v>
      </c>
      <c r="E9" s="18">
        <v>7</v>
      </c>
      <c r="F9" s="18">
        <v>12</v>
      </c>
      <c r="G9" s="18">
        <v>3</v>
      </c>
      <c r="H9" s="18">
        <v>31</v>
      </c>
      <c r="I9" s="18">
        <v>2</v>
      </c>
      <c r="J9" s="18">
        <v>16</v>
      </c>
      <c r="K9" s="18">
        <v>10</v>
      </c>
      <c r="L9" s="18">
        <v>7</v>
      </c>
      <c r="M9" s="18">
        <v>5</v>
      </c>
    </row>
    <row r="10" spans="1:13" x14ac:dyDescent="0.25">
      <c r="A10" s="18">
        <v>13</v>
      </c>
      <c r="B10" s="18">
        <v>8</v>
      </c>
      <c r="C10" s="18">
        <v>10</v>
      </c>
      <c r="D10" s="18">
        <v>6</v>
      </c>
      <c r="E10" s="18">
        <v>6</v>
      </c>
      <c r="F10" s="18">
        <v>11</v>
      </c>
      <c r="G10" s="18">
        <v>2</v>
      </c>
      <c r="H10" s="18">
        <v>26</v>
      </c>
      <c r="I10" s="18">
        <v>6</v>
      </c>
      <c r="J10" s="18">
        <v>18</v>
      </c>
      <c r="K10" s="18">
        <v>15</v>
      </c>
      <c r="L10" s="18">
        <v>5</v>
      </c>
      <c r="M10" s="18">
        <v>6</v>
      </c>
    </row>
    <row r="11" spans="1:13" x14ac:dyDescent="0.25">
      <c r="A11" s="18">
        <v>27</v>
      </c>
      <c r="B11" s="18">
        <v>5</v>
      </c>
      <c r="C11" s="18">
        <v>12</v>
      </c>
      <c r="D11" s="18">
        <v>5</v>
      </c>
      <c r="E11" s="18">
        <v>4</v>
      </c>
      <c r="F11" s="18">
        <v>11</v>
      </c>
      <c r="G11" s="18">
        <v>1</v>
      </c>
      <c r="H11" s="18">
        <v>29</v>
      </c>
      <c r="I11" s="18">
        <v>4</v>
      </c>
      <c r="J11" s="18">
        <v>18</v>
      </c>
      <c r="K11" s="18">
        <v>18</v>
      </c>
      <c r="L11" s="18">
        <v>5</v>
      </c>
      <c r="M11" s="18">
        <v>2</v>
      </c>
    </row>
    <row r="13" spans="1:13" ht="15.75" customHeight="1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"/>
  <sheetViews>
    <sheetView topLeftCell="G1" workbookViewId="0">
      <selection activeCell="C13" sqref="C13"/>
    </sheetView>
  </sheetViews>
  <sheetFormatPr baseColWidth="10" defaultColWidth="10.7109375" defaultRowHeight="15" x14ac:dyDescent="0.25"/>
  <sheetData>
    <row r="1" spans="1:15" ht="38.25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17" t="s">
        <v>36</v>
      </c>
      <c r="H1" s="17" t="s">
        <v>37</v>
      </c>
      <c r="I1" s="17" t="s">
        <v>38</v>
      </c>
      <c r="J1" s="17" t="s">
        <v>39</v>
      </c>
      <c r="K1" s="17" t="s">
        <v>40</v>
      </c>
      <c r="L1" s="17" t="s">
        <v>41</v>
      </c>
      <c r="M1" s="17" t="s">
        <v>42</v>
      </c>
      <c r="O1" s="36"/>
    </row>
    <row r="2" spans="1:15" x14ac:dyDescent="0.25">
      <c r="A2" s="35">
        <v>0.6875</v>
      </c>
      <c r="B2" s="35">
        <v>0.3125</v>
      </c>
      <c r="C2" s="35">
        <v>0.52083333333333337</v>
      </c>
      <c r="D2" s="23">
        <v>0.14583333333333334</v>
      </c>
      <c r="E2" s="23">
        <v>0.1875</v>
      </c>
      <c r="F2" s="23">
        <v>0.16666666666666666</v>
      </c>
      <c r="G2" s="23">
        <v>4.1666666666666664E-2</v>
      </c>
      <c r="H2" s="35">
        <v>0.79166666666666663</v>
      </c>
      <c r="I2" s="23">
        <v>8.3333333333333329E-2</v>
      </c>
      <c r="J2" s="35">
        <v>0.5625</v>
      </c>
      <c r="K2" s="23">
        <v>0.35416666666666669</v>
      </c>
      <c r="L2" s="35">
        <v>0.29166666666666669</v>
      </c>
      <c r="M2" s="23">
        <v>0.10416666666666667</v>
      </c>
    </row>
    <row r="3" spans="1:15" x14ac:dyDescent="0.25">
      <c r="A3" s="23">
        <v>0.44444444444444442</v>
      </c>
      <c r="B3" s="23">
        <v>0.1388888888888889</v>
      </c>
      <c r="C3" s="35">
        <v>0.5</v>
      </c>
      <c r="D3" s="23">
        <v>0.22222222222222221</v>
      </c>
      <c r="E3" s="23">
        <v>0.16666666666666666</v>
      </c>
      <c r="F3" s="35">
        <v>0.55555555555555558</v>
      </c>
      <c r="G3" s="23">
        <v>5.5555555555555552E-2</v>
      </c>
      <c r="H3" s="35">
        <v>0.75</v>
      </c>
      <c r="I3" s="23">
        <v>8.3333333333333329E-2</v>
      </c>
      <c r="J3" s="35">
        <v>0.55555555555555558</v>
      </c>
      <c r="K3" s="35">
        <v>0.52777777777777779</v>
      </c>
      <c r="L3" s="23">
        <v>8.3333333333333329E-2</v>
      </c>
      <c r="M3" s="23">
        <v>0.1111111111111111</v>
      </c>
      <c r="N3" s="19"/>
      <c r="O3" s="20"/>
    </row>
    <row r="4" spans="1:15" x14ac:dyDescent="0.25">
      <c r="A4" s="35">
        <v>0.63888888888888884</v>
      </c>
      <c r="B4" s="23">
        <v>0.19444444444444445</v>
      </c>
      <c r="C4" s="23">
        <v>0.3888888888888889</v>
      </c>
      <c r="D4" s="23">
        <v>0.25</v>
      </c>
      <c r="E4" s="35">
        <v>0.22222222222222221</v>
      </c>
      <c r="F4" s="23">
        <v>0.3611111111111111</v>
      </c>
      <c r="G4" s="23">
        <v>0.1111111111111111</v>
      </c>
      <c r="H4" s="35">
        <v>0.86111111111111116</v>
      </c>
      <c r="I4" s="23">
        <v>8.3333333333333329E-2</v>
      </c>
      <c r="J4" s="35">
        <v>0.58333333333333337</v>
      </c>
      <c r="K4" s="23">
        <v>0.44444444444444442</v>
      </c>
      <c r="L4" s="35">
        <v>0.22222222222222221</v>
      </c>
      <c r="M4" s="23">
        <v>5.5555555555555552E-2</v>
      </c>
    </row>
    <row r="5" spans="1:15" x14ac:dyDescent="0.25">
      <c r="A5" s="35">
        <v>0.7142857142857143</v>
      </c>
      <c r="B5" s="23">
        <v>0.14285714285714285</v>
      </c>
      <c r="C5" s="35">
        <v>0.6</v>
      </c>
      <c r="D5" s="35">
        <v>0.2857142857142857</v>
      </c>
      <c r="E5" s="23">
        <v>0.14285714285714285</v>
      </c>
      <c r="F5" s="23">
        <v>0.22857142857142856</v>
      </c>
      <c r="G5" s="23">
        <v>2.8571428571428571E-2</v>
      </c>
      <c r="H5" s="35">
        <v>0.91428571428571426</v>
      </c>
      <c r="I5" s="23">
        <v>5.7142857142857141E-2</v>
      </c>
      <c r="J5" s="35">
        <v>0.51428571428571423</v>
      </c>
      <c r="K5" s="23">
        <v>0.42857142857142855</v>
      </c>
      <c r="L5" s="23">
        <v>0.31428571428571428</v>
      </c>
      <c r="M5" s="23">
        <v>0.11428571428571428</v>
      </c>
    </row>
    <row r="6" spans="1:15" x14ac:dyDescent="0.25">
      <c r="A6" s="35">
        <v>0.73913043478260865</v>
      </c>
      <c r="B6" s="35">
        <v>0.2608695652173913</v>
      </c>
      <c r="C6" s="23">
        <v>0.43478260869565216</v>
      </c>
      <c r="D6" s="24">
        <v>0.2608695652173913</v>
      </c>
      <c r="E6" s="35">
        <v>0.19565217391304349</v>
      </c>
      <c r="F6" s="23">
        <v>0.19565217391304349</v>
      </c>
      <c r="G6" s="23">
        <v>4.3478260869565216E-2</v>
      </c>
      <c r="H6" s="35">
        <v>0.89130434782608692</v>
      </c>
      <c r="I6" s="23">
        <v>0.10869565217391304</v>
      </c>
      <c r="J6" s="35">
        <v>0.52173913043478259</v>
      </c>
      <c r="K6" s="35">
        <v>0.52173913043478259</v>
      </c>
      <c r="L6" s="23">
        <v>0.17391304347826086</v>
      </c>
      <c r="M6" s="23">
        <v>0.10869565217391304</v>
      </c>
    </row>
    <row r="7" spans="1:15" x14ac:dyDescent="0.25">
      <c r="A7" s="35">
        <v>0.76190476190476186</v>
      </c>
      <c r="B7" s="35">
        <v>0.26190476190476192</v>
      </c>
      <c r="C7" s="35">
        <v>0.54761904761904767</v>
      </c>
      <c r="D7" s="23">
        <v>0.21428571428571427</v>
      </c>
      <c r="E7" s="35">
        <v>0.23809523809523808</v>
      </c>
      <c r="F7" s="23">
        <v>0.21428571428571427</v>
      </c>
      <c r="G7" s="35">
        <v>0.14285714285714285</v>
      </c>
      <c r="H7" s="35">
        <v>0.83333333333333337</v>
      </c>
      <c r="I7" s="23">
        <v>0.11904761904761904</v>
      </c>
      <c r="J7" s="23">
        <v>0.47619047619047616</v>
      </c>
      <c r="K7" s="23">
        <v>0.47619047619047616</v>
      </c>
      <c r="L7" s="23">
        <v>0.16666666666666666</v>
      </c>
      <c r="M7" s="35">
        <v>0.21428571428571427</v>
      </c>
    </row>
    <row r="8" spans="1:15" x14ac:dyDescent="0.25">
      <c r="A8" s="35">
        <v>0.60416666666666663</v>
      </c>
      <c r="B8" s="23">
        <v>0.1875</v>
      </c>
      <c r="C8" s="35">
        <v>0.54166666666666663</v>
      </c>
      <c r="D8" s="23">
        <v>0.22916666666666666</v>
      </c>
      <c r="E8" s="23">
        <v>0.1875</v>
      </c>
      <c r="F8" s="23">
        <v>0.35416666666666669</v>
      </c>
      <c r="G8" s="35">
        <v>0.125</v>
      </c>
      <c r="H8" s="35">
        <v>0.85416666666666663</v>
      </c>
      <c r="I8" s="23">
        <v>0.125</v>
      </c>
      <c r="J8" s="35">
        <v>0.54166666666666663</v>
      </c>
      <c r="K8" s="23">
        <v>0.39583333333333331</v>
      </c>
      <c r="L8" s="35">
        <v>0.20833333333333334</v>
      </c>
      <c r="M8" s="23">
        <v>0.125</v>
      </c>
    </row>
    <row r="9" spans="1:15" x14ac:dyDescent="0.25">
      <c r="A9" s="35">
        <v>0.58333333333333337</v>
      </c>
      <c r="B9" s="23">
        <v>8.3333333333333329E-2</v>
      </c>
      <c r="C9" s="23">
        <v>0.44444444444444442</v>
      </c>
      <c r="D9" s="35">
        <v>0.30555555555555558</v>
      </c>
      <c r="E9" s="23">
        <v>0.19444444444444445</v>
      </c>
      <c r="F9" s="23">
        <v>0.33333333333333331</v>
      </c>
      <c r="G9" s="23">
        <v>8.3333333333333329E-2</v>
      </c>
      <c r="H9" s="35">
        <v>0.86111111111111116</v>
      </c>
      <c r="I9" s="23">
        <v>5.5555555555555552E-2</v>
      </c>
      <c r="J9" s="23">
        <v>0.44444444444444442</v>
      </c>
      <c r="K9" s="23">
        <v>0.27777777777777779</v>
      </c>
      <c r="L9" s="23">
        <v>0.19444444444444445</v>
      </c>
      <c r="M9" s="23">
        <v>0.1388888888888889</v>
      </c>
    </row>
    <row r="10" spans="1:15" x14ac:dyDescent="0.25">
      <c r="A10" s="23">
        <v>0.41935483870967744</v>
      </c>
      <c r="B10" s="35">
        <v>0.25806451612903225</v>
      </c>
      <c r="C10" s="23">
        <v>0.32258064516129031</v>
      </c>
      <c r="D10" s="23">
        <v>0.19354838709677419</v>
      </c>
      <c r="E10" s="23">
        <v>0.19354838709677419</v>
      </c>
      <c r="F10" s="23">
        <v>0.35483870967741937</v>
      </c>
      <c r="G10" s="23">
        <v>6.4516129032258063E-2</v>
      </c>
      <c r="H10" s="35">
        <v>0.83870967741935487</v>
      </c>
      <c r="I10" s="35">
        <v>0.19354838709677419</v>
      </c>
      <c r="J10" s="35">
        <v>0.58064516129032262</v>
      </c>
      <c r="K10" s="23">
        <v>0.4838709677419355</v>
      </c>
      <c r="L10" s="23">
        <v>0.16129032258064516</v>
      </c>
      <c r="M10" s="35">
        <v>0.19354838709677419</v>
      </c>
    </row>
    <row r="11" spans="1:15" x14ac:dyDescent="0.25">
      <c r="A11" s="35">
        <v>0.77142857142857146</v>
      </c>
      <c r="B11" s="23">
        <v>0.14285714285714285</v>
      </c>
      <c r="C11" s="23">
        <v>0.34285714285714286</v>
      </c>
      <c r="D11" s="23">
        <v>0.14285714285714285</v>
      </c>
      <c r="E11" s="23">
        <v>0.11428571428571428</v>
      </c>
      <c r="F11" s="23">
        <v>0.31428571428571428</v>
      </c>
      <c r="G11" s="23">
        <v>2.8571428571428571E-2</v>
      </c>
      <c r="H11" s="35">
        <v>0.82857142857142863</v>
      </c>
      <c r="I11" s="23">
        <v>0.11428571428571428</v>
      </c>
      <c r="J11" s="35">
        <v>0.51428571428571423</v>
      </c>
      <c r="K11" s="35">
        <v>0.51428571428571423</v>
      </c>
      <c r="L11" s="23">
        <v>0.14285714285714285</v>
      </c>
      <c r="M11" s="23">
        <v>5.7142857142857141E-2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Perfil_Esc</vt:lpstr>
      <vt:lpstr>Sitios_cant</vt:lpstr>
      <vt:lpstr>Sitios_Porc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2024-09-18T02:07:44Z</dcterms:modified>
</cp:coreProperties>
</file>