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pil\Data Pegawai\"/>
    </mc:Choice>
  </mc:AlternateContent>
  <bookViews>
    <workbookView xWindow="0" yWindow="0" windowWidth="20490" windowHeight="7755" activeTab="1"/>
  </bookViews>
  <sheets>
    <sheet name="Data Set" sheetId="1" r:id="rId1"/>
    <sheet name="Perhitungan" sheetId="2" r:id="rId2"/>
  </sheets>
  <calcPr calcId="152511"/>
</workbook>
</file>

<file path=xl/calcChain.xml><?xml version="1.0" encoding="utf-8"?>
<calcChain xmlns="http://schemas.openxmlformats.org/spreadsheetml/2006/main">
  <c r="O4" i="2" l="1"/>
  <c r="O3" i="2"/>
  <c r="O7" i="2"/>
  <c r="P27" i="2" l="1"/>
  <c r="P26" i="2"/>
  <c r="P25" i="2"/>
  <c r="P24" i="2"/>
  <c r="P23" i="2"/>
  <c r="O27" i="2"/>
  <c r="O26" i="2"/>
  <c r="O25" i="2"/>
  <c r="O24" i="2"/>
  <c r="O23" i="2"/>
  <c r="O20" i="2"/>
  <c r="O19" i="2"/>
  <c r="O18" i="2"/>
  <c r="P20" i="2"/>
  <c r="P19" i="2"/>
  <c r="P18" i="2"/>
  <c r="P17" i="2"/>
  <c r="O17" i="2"/>
  <c r="P14" i="2"/>
  <c r="P13" i="2"/>
  <c r="P12" i="2"/>
  <c r="O14" i="2"/>
  <c r="O13" i="2"/>
  <c r="O12" i="2"/>
  <c r="P9" i="2"/>
  <c r="P8" i="2"/>
  <c r="P7" i="2"/>
  <c r="O9" i="2"/>
  <c r="O8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O3" i="1" s="1"/>
  <c r="I3" i="1" s="1"/>
  <c r="K4" i="1"/>
  <c r="O4" i="1" s="1"/>
  <c r="I4" i="1" s="1"/>
  <c r="K5" i="1"/>
  <c r="O5" i="1" s="1"/>
  <c r="I5" i="1" s="1"/>
  <c r="K6" i="1"/>
  <c r="O6" i="1" s="1"/>
  <c r="I6" i="1" s="1"/>
  <c r="K7" i="1"/>
  <c r="O7" i="1" s="1"/>
  <c r="I7" i="1" s="1"/>
  <c r="K8" i="1"/>
  <c r="O8" i="1" s="1"/>
  <c r="I8" i="1" s="1"/>
  <c r="K9" i="1"/>
  <c r="O9" i="1" s="1"/>
  <c r="I9" i="1" s="1"/>
  <c r="K10" i="1"/>
  <c r="O10" i="1" s="1"/>
  <c r="I10" i="1" s="1"/>
  <c r="K11" i="1"/>
  <c r="O11" i="1" s="1"/>
  <c r="I11" i="1" s="1"/>
  <c r="K12" i="1"/>
  <c r="O12" i="1" s="1"/>
  <c r="I12" i="1" s="1"/>
  <c r="K13" i="1"/>
  <c r="O13" i="1" s="1"/>
  <c r="I13" i="1" s="1"/>
  <c r="K14" i="1"/>
  <c r="O14" i="1" s="1"/>
  <c r="I14" i="1" s="1"/>
  <c r="K15" i="1"/>
  <c r="O15" i="1" s="1"/>
  <c r="I15" i="1" s="1"/>
  <c r="K16" i="1"/>
  <c r="O16" i="1" s="1"/>
  <c r="I16" i="1" s="1"/>
  <c r="K17" i="1"/>
  <c r="O17" i="1" s="1"/>
  <c r="I17" i="1" s="1"/>
  <c r="K18" i="1"/>
  <c r="O18" i="1" s="1"/>
  <c r="I18" i="1" s="1"/>
  <c r="K19" i="1"/>
  <c r="O19" i="1" s="1"/>
  <c r="I19" i="1" s="1"/>
  <c r="K20" i="1"/>
  <c r="O20" i="1" s="1"/>
  <c r="I20" i="1" s="1"/>
  <c r="K21" i="1"/>
  <c r="O21" i="1" s="1"/>
  <c r="I21" i="1" s="1"/>
  <c r="K2" i="1"/>
  <c r="O2" i="1" s="1"/>
  <c r="I2" i="1" s="1"/>
  <c r="J10" i="2" l="1"/>
  <c r="J12" i="2"/>
  <c r="K21" i="2"/>
  <c r="J20" i="2"/>
  <c r="K15" i="2"/>
  <c r="K19" i="2"/>
  <c r="J2" i="2"/>
  <c r="J3" i="2"/>
  <c r="J5" i="2"/>
  <c r="J7" i="2"/>
  <c r="J9" i="2"/>
  <c r="J11" i="2"/>
  <c r="J13" i="2"/>
  <c r="J15" i="2"/>
  <c r="J17" i="2"/>
  <c r="J19" i="2"/>
  <c r="L19" i="2" s="1"/>
  <c r="J21" i="2"/>
  <c r="L21" i="2" s="1"/>
  <c r="K4" i="2"/>
  <c r="K6" i="2"/>
  <c r="K8" i="2"/>
  <c r="K10" i="2"/>
  <c r="L10" i="2" s="1"/>
  <c r="K12" i="2"/>
  <c r="L12" i="2" s="1"/>
  <c r="K14" i="2"/>
  <c r="K16" i="2"/>
  <c r="K18" i="2"/>
  <c r="K20" i="2"/>
  <c r="L20" i="2" s="1"/>
  <c r="K2" i="2"/>
  <c r="J4" i="2"/>
  <c r="L4" i="2" s="1"/>
  <c r="J6" i="2"/>
  <c r="L6" i="2" s="1"/>
  <c r="J8" i="2"/>
  <c r="L8" i="2" s="1"/>
  <c r="J14" i="2"/>
  <c r="L14" i="2" s="1"/>
  <c r="J16" i="2"/>
  <c r="L16" i="2" s="1"/>
  <c r="J18" i="2"/>
  <c r="L18" i="2" s="1"/>
  <c r="K3" i="2"/>
  <c r="K5" i="2"/>
  <c r="K7" i="2"/>
  <c r="K9" i="2"/>
  <c r="K11" i="2"/>
  <c r="K13" i="2"/>
  <c r="K17" i="2"/>
  <c r="L15" i="2" l="1"/>
  <c r="L17" i="2"/>
  <c r="L13" i="2"/>
  <c r="L9" i="2"/>
  <c r="L5" i="2"/>
  <c r="L2" i="2"/>
  <c r="L11" i="2"/>
  <c r="L7" i="2"/>
  <c r="L3" i="2"/>
</calcChain>
</file>

<file path=xl/sharedStrings.xml><?xml version="1.0" encoding="utf-8"?>
<sst xmlns="http://schemas.openxmlformats.org/spreadsheetml/2006/main" count="318" uniqueCount="61">
  <si>
    <t>nama</t>
  </si>
  <si>
    <t>usia</t>
  </si>
  <si>
    <t>jenis_kelamin</t>
  </si>
  <si>
    <t>Bambang Yudistira</t>
  </si>
  <si>
    <t>Pria</t>
  </si>
  <si>
    <t>Ariska Natalia Nababan</t>
  </si>
  <si>
    <t>Wanita</t>
  </si>
  <si>
    <t>Zikri Rafansyah Hasibuan</t>
  </si>
  <si>
    <t>Fiza Hermansyah</t>
  </si>
  <si>
    <t>Nurul aida</t>
  </si>
  <si>
    <t>Giara Latifa</t>
  </si>
  <si>
    <t>Kiara Adiba</t>
  </si>
  <si>
    <t>julianto</t>
  </si>
  <si>
    <t>Egi Wardana</t>
  </si>
  <si>
    <t>Tiara Andini</t>
  </si>
  <si>
    <t xml:space="preserve">Suherman </t>
  </si>
  <si>
    <t>Heri Napitupuluh</t>
  </si>
  <si>
    <t>Saipul Siregar</t>
  </si>
  <si>
    <t>Tari Natasya</t>
  </si>
  <si>
    <t>Ari Widayanto</t>
  </si>
  <si>
    <t>Alfiansya Harahap</t>
  </si>
  <si>
    <t>Kurniawan harahap</t>
  </si>
  <si>
    <t>Rara Kinanti</t>
  </si>
  <si>
    <t>Raniati Dalimunthe</t>
  </si>
  <si>
    <t>Ibnu Hakin Rambe</t>
  </si>
  <si>
    <t>Lama Bekerja</t>
  </si>
  <si>
    <t>Pendidikan Terakhir</t>
  </si>
  <si>
    <t>Jumlah Pelatihan</t>
  </si>
  <si>
    <t>Kinerja</t>
  </si>
  <si>
    <t>Hasil Klasifikasi</t>
  </si>
  <si>
    <t>No</t>
  </si>
  <si>
    <t>0-2 Tahun</t>
  </si>
  <si>
    <t>Sarjana (S1)</t>
  </si>
  <si>
    <t>2-3 Pelatihan</t>
  </si>
  <si>
    <t>Baik</t>
  </si>
  <si>
    <t>0-1 Pelatihan</t>
  </si>
  <si>
    <t>3-5 Tahun</t>
  </si>
  <si>
    <t>SMK/SMA</t>
  </si>
  <si>
    <t>Sangat Baik</t>
  </si>
  <si>
    <t>6-10 Tahun</t>
  </si>
  <si>
    <t>4-5 Pelatihan</t>
  </si>
  <si>
    <t>Magister (S2)</t>
  </si>
  <si>
    <t>Cukup</t>
  </si>
  <si>
    <t>Buruk</t>
  </si>
  <si>
    <t>Sangat Buruk</t>
  </si>
  <si>
    <t>&gt;5 Pelatihan</t>
  </si>
  <si>
    <t>N. PT</t>
  </si>
  <si>
    <t>N. LB</t>
  </si>
  <si>
    <t>N. JP</t>
  </si>
  <si>
    <t>N.K</t>
  </si>
  <si>
    <t>Total Nilai</t>
  </si>
  <si>
    <t>Tidak Naik</t>
  </si>
  <si>
    <t>Naik</t>
  </si>
  <si>
    <t>Probabilitas Kelas</t>
  </si>
  <si>
    <t>Status</t>
  </si>
  <si>
    <t>Nilai</t>
  </si>
  <si>
    <t>P(LB= | …</t>
  </si>
  <si>
    <t>P(PT=|…</t>
  </si>
  <si>
    <t>P(JP=|…</t>
  </si>
  <si>
    <t>5 Pelatihan</t>
  </si>
  <si>
    <t>P(K=|…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</si>
</sst>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1" xfId="0" applyFont="1" applyBorder="1"/>
    <xf numFmtId="0" fontId="18" fillId="0" borderId="10" xfId="0" applyFont="1" applyFill="1" applyBorder="1"/>
    <xf numFmtId="0" fontId="0" fillId="0" borderId="0" xfId="0" applyBorder="1"/>
    <xf numFmtId="0" fontId="18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0" fillId="0" borderId="0" xfId="0" applyFill="1" applyBorder="1"/>
    <xf numFmtId="0" fontId="18" fillId="0" borderId="0" xfId="0" applyFont="1" applyFill="1" applyBorder="1" applyAlignment="1">
      <alignment vertical="center"/>
    </xf>
    <xf numFmtId="0" fontId="19" fillId="36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right"/>
    </xf>
    <xf numFmtId="0" fontId="19" fillId="37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/>
    </xf>
    <xf numFmtId="0" fontId="19" fillId="0" borderId="0" xfId="0" applyFont="1" applyFill="1" applyBorder="1"/>
    <xf numFmtId="0" fontId="16" fillId="42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/>
    <xf numFmtId="0" fontId="16" fillId="40" borderId="10" xfId="0" applyFont="1" applyFill="1" applyBorder="1" applyAlignment="1">
      <alignment horizontal="center" vertical="center"/>
    </xf>
    <xf numFmtId="0" fontId="16" fillId="41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2" sqref="I2"/>
    </sheetView>
  </sheetViews>
  <sheetFormatPr defaultRowHeight="15" x14ac:dyDescent="0.25"/>
  <cols>
    <col min="1" max="1" width="3.28515625" bestFit="1" customWidth="1"/>
    <col min="2" max="2" width="23.28515625" style="5" bestFit="1" customWidth="1"/>
    <col min="3" max="3" width="4.85546875" bestFit="1" customWidth="1"/>
    <col min="4" max="4" width="14" style="5" bestFit="1" customWidth="1"/>
    <col min="5" max="5" width="13.7109375" bestFit="1" customWidth="1"/>
    <col min="6" max="6" width="19.42578125" bestFit="1" customWidth="1"/>
    <col min="7" max="7" width="17" bestFit="1" customWidth="1"/>
    <col min="8" max="8" width="13.140625" bestFit="1" customWidth="1"/>
    <col min="9" max="9" width="16" bestFit="1" customWidth="1"/>
    <col min="15" max="15" width="10.42578125" bestFit="1" customWidth="1"/>
  </cols>
  <sheetData>
    <row r="1" spans="1:15" x14ac:dyDescent="0.25">
      <c r="A1" s="3" t="s">
        <v>30</v>
      </c>
      <c r="B1" s="4" t="s">
        <v>0</v>
      </c>
      <c r="C1" s="3" t="s">
        <v>1</v>
      </c>
      <c r="D1" s="4" t="s">
        <v>2</v>
      </c>
      <c r="E1" s="2" t="s">
        <v>25</v>
      </c>
      <c r="F1" s="2" t="s">
        <v>26</v>
      </c>
      <c r="G1" s="2" t="s">
        <v>27</v>
      </c>
      <c r="H1" s="6" t="s">
        <v>28</v>
      </c>
      <c r="I1" s="7" t="s">
        <v>29</v>
      </c>
      <c r="K1" s="9" t="s">
        <v>47</v>
      </c>
      <c r="L1" s="9" t="s">
        <v>46</v>
      </c>
      <c r="M1" s="9" t="s">
        <v>48</v>
      </c>
      <c r="N1" s="9" t="s">
        <v>49</v>
      </c>
      <c r="O1" s="9" t="s">
        <v>50</v>
      </c>
    </row>
    <row r="2" spans="1:15" x14ac:dyDescent="0.25">
      <c r="A2" s="3">
        <v>1</v>
      </c>
      <c r="B2" s="4" t="s">
        <v>3</v>
      </c>
      <c r="C2" s="3">
        <v>35</v>
      </c>
      <c r="D2" s="4" t="s">
        <v>4</v>
      </c>
      <c r="E2" s="2" t="s">
        <v>31</v>
      </c>
      <c r="F2" s="2" t="s">
        <v>32</v>
      </c>
      <c r="G2" s="2" t="s">
        <v>33</v>
      </c>
      <c r="H2" s="6" t="s">
        <v>34</v>
      </c>
      <c r="I2" s="1" t="str">
        <f>IF(O2 &gt; 10, "Naik", "Tidak Naik")</f>
        <v>Tidak Naik</v>
      </c>
      <c r="K2" s="3">
        <f>IF(E2="0-2 Tahun", 1, IF(E2="3-5 Tahun", 2, IF(E2="6-10 Tahun", 3, IF(E2="&gt; 10 Tahun", 4, 0))))</f>
        <v>1</v>
      </c>
      <c r="L2" s="3">
        <f>IF(F2="SMK/SMA", 1, IF(F2="Diploma (D3)", 2, IF(F2="Sarjana (S1)", 3, IF(F2="Magister (S2)", 4, IF(F2="Doktor (S3)", 5, 0)))))</f>
        <v>3</v>
      </c>
      <c r="M2" s="3">
        <f>IF(G2="0-1 Pelatihan", 1, IF(G2="2-3 Pelatihan", 2, IF(G2="4-5 Pelatihan", 3, IF(G2="&gt;5 Pelatihan", 4, 0))))</f>
        <v>2</v>
      </c>
      <c r="N2" s="3">
        <f>IF(H2="Sangat Buruk", 1, IF(H2="Buruk",2, IF(H2="Cukup", 3, IF(H2="Baik", 4, IF(H2="Sangat Baik", 5, 0)))))</f>
        <v>4</v>
      </c>
      <c r="O2" s="11">
        <f>SUM(K2:N2)</f>
        <v>10</v>
      </c>
    </row>
    <row r="3" spans="1:15" x14ac:dyDescent="0.25">
      <c r="A3" s="3">
        <v>2</v>
      </c>
      <c r="B3" s="4" t="s">
        <v>5</v>
      </c>
      <c r="C3" s="3">
        <v>27</v>
      </c>
      <c r="D3" s="4" t="s">
        <v>6</v>
      </c>
      <c r="E3" s="2" t="s">
        <v>31</v>
      </c>
      <c r="F3" s="2" t="s">
        <v>32</v>
      </c>
      <c r="G3" s="2" t="s">
        <v>35</v>
      </c>
      <c r="H3" s="6" t="s">
        <v>34</v>
      </c>
      <c r="I3" s="1" t="str">
        <f t="shared" ref="I3:I21" si="0">IF(O3 &gt; 10, "Naik", "Tidak Naik")</f>
        <v>Tidak Naik</v>
      </c>
      <c r="K3" s="3">
        <f t="shared" ref="K3:K21" si="1">IF(E3="0-2 Tahun", 1, IF(E3="3-5 Tahun", 2, IF(E3="6-10 Tahun", 3, IF(E3="&gt; 10 Tahun", 4, 0))))</f>
        <v>1</v>
      </c>
      <c r="L3" s="3">
        <f t="shared" ref="L3:L21" si="2">IF(F3="SMK/SMA", 1, IF(F3="Diploma (D3)", 2, IF(F3="Sarjana (S1)", 3, IF(F3="Magister (S2)", 4, IF(F3="Doktor (S3)", 5, 0)))))</f>
        <v>3</v>
      </c>
      <c r="M3" s="3">
        <f t="shared" ref="M3:M21" si="3">IF(G3="0-1 Pelatihan", 1, IF(G3="2-3 Pelatihan", 2, IF(G3="4-5 Pelatihan", 3, IF(G3="&gt;5 Pelatihan", 4, 0))))</f>
        <v>1</v>
      </c>
      <c r="N3" s="3">
        <f t="shared" ref="N3:N21" si="4">IF(H3="Sangat Buruk", 1, IF(H3="Buruk",2, IF(H3="Cukup", 3, IF(H3="Baik", 4, IF(H3="Sangat Baik", 5, 0)))))</f>
        <v>4</v>
      </c>
      <c r="O3" s="11">
        <f t="shared" ref="O3:O21" si="5">SUM(K3:N3)</f>
        <v>9</v>
      </c>
    </row>
    <row r="4" spans="1:15" x14ac:dyDescent="0.25">
      <c r="A4" s="3">
        <v>3</v>
      </c>
      <c r="B4" s="4" t="s">
        <v>7</v>
      </c>
      <c r="C4" s="3">
        <v>28</v>
      </c>
      <c r="D4" s="4" t="s">
        <v>4</v>
      </c>
      <c r="E4" s="2" t="s">
        <v>31</v>
      </c>
      <c r="F4" s="2" t="s">
        <v>32</v>
      </c>
      <c r="G4" s="2" t="s">
        <v>35</v>
      </c>
      <c r="H4" s="6" t="s">
        <v>34</v>
      </c>
      <c r="I4" s="1" t="str">
        <f t="shared" si="0"/>
        <v>Tidak Naik</v>
      </c>
      <c r="K4" s="3">
        <f t="shared" si="1"/>
        <v>1</v>
      </c>
      <c r="L4" s="3">
        <f t="shared" si="2"/>
        <v>3</v>
      </c>
      <c r="M4" s="3">
        <f t="shared" si="3"/>
        <v>1</v>
      </c>
      <c r="N4" s="3">
        <f t="shared" si="4"/>
        <v>4</v>
      </c>
      <c r="O4" s="11">
        <f t="shared" si="5"/>
        <v>9</v>
      </c>
    </row>
    <row r="5" spans="1:15" x14ac:dyDescent="0.25">
      <c r="A5" s="3">
        <v>4</v>
      </c>
      <c r="B5" s="4" t="s">
        <v>8</v>
      </c>
      <c r="C5" s="3">
        <v>28</v>
      </c>
      <c r="D5" s="4" t="s">
        <v>4</v>
      </c>
      <c r="E5" s="2" t="s">
        <v>36</v>
      </c>
      <c r="F5" s="2" t="s">
        <v>37</v>
      </c>
      <c r="G5" s="2" t="s">
        <v>35</v>
      </c>
      <c r="H5" s="6" t="s">
        <v>34</v>
      </c>
      <c r="I5" s="1" t="str">
        <f t="shared" si="0"/>
        <v>Tidak Naik</v>
      </c>
      <c r="K5" s="3">
        <f t="shared" si="1"/>
        <v>2</v>
      </c>
      <c r="L5" s="3">
        <f t="shared" si="2"/>
        <v>1</v>
      </c>
      <c r="M5" s="3">
        <f t="shared" si="3"/>
        <v>1</v>
      </c>
      <c r="N5" s="3">
        <f t="shared" si="4"/>
        <v>4</v>
      </c>
      <c r="O5" s="11">
        <f t="shared" si="5"/>
        <v>8</v>
      </c>
    </row>
    <row r="6" spans="1:15" x14ac:dyDescent="0.25">
      <c r="A6" s="3">
        <v>5</v>
      </c>
      <c r="B6" s="4" t="s">
        <v>9</v>
      </c>
      <c r="C6" s="3">
        <v>25</v>
      </c>
      <c r="D6" s="4" t="s">
        <v>6</v>
      </c>
      <c r="E6" s="2" t="s">
        <v>31</v>
      </c>
      <c r="F6" s="2" t="s">
        <v>37</v>
      </c>
      <c r="G6" s="2" t="s">
        <v>35</v>
      </c>
      <c r="H6" s="6" t="s">
        <v>34</v>
      </c>
      <c r="I6" s="1" t="str">
        <f t="shared" si="0"/>
        <v>Tidak Naik</v>
      </c>
      <c r="K6" s="3">
        <f t="shared" si="1"/>
        <v>1</v>
      </c>
      <c r="L6" s="3">
        <f t="shared" si="2"/>
        <v>1</v>
      </c>
      <c r="M6" s="3">
        <f t="shared" si="3"/>
        <v>1</v>
      </c>
      <c r="N6" s="3">
        <f t="shared" si="4"/>
        <v>4</v>
      </c>
      <c r="O6" s="11">
        <f t="shared" si="5"/>
        <v>7</v>
      </c>
    </row>
    <row r="7" spans="1:15" x14ac:dyDescent="0.25">
      <c r="A7" s="3">
        <v>6</v>
      </c>
      <c r="B7" s="4" t="s">
        <v>10</v>
      </c>
      <c r="C7" s="3">
        <v>25</v>
      </c>
      <c r="D7" s="4" t="s">
        <v>6</v>
      </c>
      <c r="E7" s="2" t="s">
        <v>31</v>
      </c>
      <c r="F7" s="2" t="s">
        <v>37</v>
      </c>
      <c r="G7" s="2" t="s">
        <v>35</v>
      </c>
      <c r="H7" s="6" t="s">
        <v>38</v>
      </c>
      <c r="I7" s="1" t="str">
        <f t="shared" si="0"/>
        <v>Tidak Naik</v>
      </c>
      <c r="K7" s="3">
        <f t="shared" si="1"/>
        <v>1</v>
      </c>
      <c r="L7" s="3">
        <f t="shared" si="2"/>
        <v>1</v>
      </c>
      <c r="M7" s="3">
        <f t="shared" si="3"/>
        <v>1</v>
      </c>
      <c r="N7" s="3">
        <f t="shared" si="4"/>
        <v>5</v>
      </c>
      <c r="O7" s="11">
        <f t="shared" si="5"/>
        <v>8</v>
      </c>
    </row>
    <row r="8" spans="1:15" x14ac:dyDescent="0.25">
      <c r="A8" s="3">
        <v>7</v>
      </c>
      <c r="B8" s="4" t="s">
        <v>11</v>
      </c>
      <c r="C8" s="3">
        <v>25</v>
      </c>
      <c r="D8" s="4" t="s">
        <v>6</v>
      </c>
      <c r="E8" s="2" t="s">
        <v>31</v>
      </c>
      <c r="F8" s="2" t="s">
        <v>32</v>
      </c>
      <c r="G8" s="2" t="s">
        <v>35</v>
      </c>
      <c r="H8" s="6" t="s">
        <v>34</v>
      </c>
      <c r="I8" s="1" t="str">
        <f t="shared" si="0"/>
        <v>Tidak Naik</v>
      </c>
      <c r="K8" s="3">
        <f t="shared" si="1"/>
        <v>1</v>
      </c>
      <c r="L8" s="3">
        <f t="shared" si="2"/>
        <v>3</v>
      </c>
      <c r="M8" s="3">
        <f t="shared" si="3"/>
        <v>1</v>
      </c>
      <c r="N8" s="3">
        <f t="shared" si="4"/>
        <v>4</v>
      </c>
      <c r="O8" s="11">
        <f t="shared" si="5"/>
        <v>9</v>
      </c>
    </row>
    <row r="9" spans="1:15" x14ac:dyDescent="0.25">
      <c r="A9" s="3">
        <v>8</v>
      </c>
      <c r="B9" s="4" t="s">
        <v>12</v>
      </c>
      <c r="C9" s="3">
        <v>30</v>
      </c>
      <c r="D9" s="4" t="s">
        <v>4</v>
      </c>
      <c r="E9" s="2" t="s">
        <v>31</v>
      </c>
      <c r="F9" s="2" t="s">
        <v>37</v>
      </c>
      <c r="G9" s="2" t="s">
        <v>35</v>
      </c>
      <c r="H9" s="6" t="s">
        <v>34</v>
      </c>
      <c r="I9" s="1" t="str">
        <f t="shared" si="0"/>
        <v>Tidak Naik</v>
      </c>
      <c r="K9" s="3">
        <f t="shared" si="1"/>
        <v>1</v>
      </c>
      <c r="L9" s="3">
        <f t="shared" si="2"/>
        <v>1</v>
      </c>
      <c r="M9" s="3">
        <f t="shared" si="3"/>
        <v>1</v>
      </c>
      <c r="N9" s="3">
        <f t="shared" si="4"/>
        <v>4</v>
      </c>
      <c r="O9" s="11">
        <f t="shared" si="5"/>
        <v>7</v>
      </c>
    </row>
    <row r="10" spans="1:15" x14ac:dyDescent="0.25">
      <c r="A10" s="3">
        <v>9</v>
      </c>
      <c r="B10" s="4" t="s">
        <v>13</v>
      </c>
      <c r="C10" s="3">
        <v>24</v>
      </c>
      <c r="D10" s="4" t="s">
        <v>4</v>
      </c>
      <c r="E10" s="2" t="s">
        <v>31</v>
      </c>
      <c r="F10" s="2" t="s">
        <v>37</v>
      </c>
      <c r="G10" s="2" t="s">
        <v>35</v>
      </c>
      <c r="H10" s="6" t="s">
        <v>34</v>
      </c>
      <c r="I10" s="1" t="str">
        <f t="shared" si="0"/>
        <v>Tidak Naik</v>
      </c>
      <c r="K10" s="3">
        <f t="shared" si="1"/>
        <v>1</v>
      </c>
      <c r="L10" s="3">
        <f t="shared" si="2"/>
        <v>1</v>
      </c>
      <c r="M10" s="3">
        <f t="shared" si="3"/>
        <v>1</v>
      </c>
      <c r="N10" s="3">
        <f t="shared" si="4"/>
        <v>4</v>
      </c>
      <c r="O10" s="11">
        <f t="shared" si="5"/>
        <v>7</v>
      </c>
    </row>
    <row r="11" spans="1:15" x14ac:dyDescent="0.25">
      <c r="A11" s="3">
        <v>10</v>
      </c>
      <c r="B11" s="4" t="s">
        <v>14</v>
      </c>
      <c r="C11" s="3">
        <v>35</v>
      </c>
      <c r="D11" s="4" t="s">
        <v>6</v>
      </c>
      <c r="E11" s="2" t="s">
        <v>36</v>
      </c>
      <c r="F11" s="2" t="s">
        <v>32</v>
      </c>
      <c r="G11" s="2" t="s">
        <v>33</v>
      </c>
      <c r="H11" s="6" t="s">
        <v>34</v>
      </c>
      <c r="I11" s="1" t="str">
        <f t="shared" si="0"/>
        <v>Naik</v>
      </c>
      <c r="K11" s="3">
        <f t="shared" si="1"/>
        <v>2</v>
      </c>
      <c r="L11" s="3">
        <f t="shared" si="2"/>
        <v>3</v>
      </c>
      <c r="M11" s="3">
        <f t="shared" si="3"/>
        <v>2</v>
      </c>
      <c r="N11" s="3">
        <f t="shared" si="4"/>
        <v>4</v>
      </c>
      <c r="O11" s="11">
        <f t="shared" si="5"/>
        <v>11</v>
      </c>
    </row>
    <row r="12" spans="1:15" x14ac:dyDescent="0.25">
      <c r="A12" s="3">
        <v>11</v>
      </c>
      <c r="B12" s="4" t="s">
        <v>15</v>
      </c>
      <c r="C12" s="3">
        <v>39</v>
      </c>
      <c r="D12" s="4" t="s">
        <v>4</v>
      </c>
      <c r="E12" s="2" t="s">
        <v>39</v>
      </c>
      <c r="F12" s="2" t="s">
        <v>32</v>
      </c>
      <c r="G12" s="2" t="s">
        <v>40</v>
      </c>
      <c r="H12" s="6" t="s">
        <v>38</v>
      </c>
      <c r="I12" s="1" t="str">
        <f t="shared" si="0"/>
        <v>Naik</v>
      </c>
      <c r="K12" s="3">
        <f t="shared" si="1"/>
        <v>3</v>
      </c>
      <c r="L12" s="3">
        <f t="shared" si="2"/>
        <v>3</v>
      </c>
      <c r="M12" s="3">
        <f t="shared" si="3"/>
        <v>3</v>
      </c>
      <c r="N12" s="3">
        <f t="shared" si="4"/>
        <v>5</v>
      </c>
      <c r="O12" s="11">
        <f t="shared" si="5"/>
        <v>14</v>
      </c>
    </row>
    <row r="13" spans="1:15" x14ac:dyDescent="0.25">
      <c r="A13" s="3">
        <v>12</v>
      </c>
      <c r="B13" s="4" t="s">
        <v>16</v>
      </c>
      <c r="C13" s="3">
        <v>40</v>
      </c>
      <c r="D13" s="4" t="s">
        <v>4</v>
      </c>
      <c r="E13" s="2" t="s">
        <v>39</v>
      </c>
      <c r="F13" s="2" t="s">
        <v>41</v>
      </c>
      <c r="G13" s="2" t="s">
        <v>40</v>
      </c>
      <c r="H13" s="6" t="s">
        <v>34</v>
      </c>
      <c r="I13" s="1" t="str">
        <f t="shared" si="0"/>
        <v>Naik</v>
      </c>
      <c r="K13" s="3">
        <f t="shared" si="1"/>
        <v>3</v>
      </c>
      <c r="L13" s="3">
        <f t="shared" si="2"/>
        <v>4</v>
      </c>
      <c r="M13" s="3">
        <f t="shared" si="3"/>
        <v>3</v>
      </c>
      <c r="N13" s="3">
        <f t="shared" si="4"/>
        <v>4</v>
      </c>
      <c r="O13" s="11">
        <f t="shared" si="5"/>
        <v>14</v>
      </c>
    </row>
    <row r="14" spans="1:15" x14ac:dyDescent="0.25">
      <c r="A14" s="3">
        <v>13</v>
      </c>
      <c r="B14" s="4" t="s">
        <v>17</v>
      </c>
      <c r="C14" s="3">
        <v>37</v>
      </c>
      <c r="D14" s="4" t="s">
        <v>4</v>
      </c>
      <c r="E14" s="2" t="s">
        <v>36</v>
      </c>
      <c r="F14" s="2" t="s">
        <v>32</v>
      </c>
      <c r="G14" s="2" t="s">
        <v>33</v>
      </c>
      <c r="H14" s="6" t="s">
        <v>34</v>
      </c>
      <c r="I14" s="1" t="str">
        <f t="shared" si="0"/>
        <v>Naik</v>
      </c>
      <c r="K14" s="3">
        <f t="shared" si="1"/>
        <v>2</v>
      </c>
      <c r="L14" s="3">
        <f t="shared" si="2"/>
        <v>3</v>
      </c>
      <c r="M14" s="3">
        <f t="shared" si="3"/>
        <v>2</v>
      </c>
      <c r="N14" s="3">
        <f t="shared" si="4"/>
        <v>4</v>
      </c>
      <c r="O14" s="11">
        <f t="shared" si="5"/>
        <v>11</v>
      </c>
    </row>
    <row r="15" spans="1:15" x14ac:dyDescent="0.25">
      <c r="A15" s="3">
        <v>14</v>
      </c>
      <c r="B15" s="4" t="s">
        <v>18</v>
      </c>
      <c r="C15" s="3">
        <v>28</v>
      </c>
      <c r="D15" s="4" t="s">
        <v>6</v>
      </c>
      <c r="E15" s="2" t="s">
        <v>31</v>
      </c>
      <c r="F15" s="2" t="s">
        <v>32</v>
      </c>
      <c r="G15" s="2" t="s">
        <v>35</v>
      </c>
      <c r="H15" s="6" t="s">
        <v>34</v>
      </c>
      <c r="I15" s="1" t="str">
        <f t="shared" si="0"/>
        <v>Tidak Naik</v>
      </c>
      <c r="K15" s="3">
        <f t="shared" si="1"/>
        <v>1</v>
      </c>
      <c r="L15" s="3">
        <f t="shared" si="2"/>
        <v>3</v>
      </c>
      <c r="M15" s="3">
        <f t="shared" si="3"/>
        <v>1</v>
      </c>
      <c r="N15" s="3">
        <f t="shared" si="4"/>
        <v>4</v>
      </c>
      <c r="O15" s="11">
        <f t="shared" si="5"/>
        <v>9</v>
      </c>
    </row>
    <row r="16" spans="1:15" x14ac:dyDescent="0.25">
      <c r="A16" s="3">
        <v>15</v>
      </c>
      <c r="B16" s="4" t="s">
        <v>19</v>
      </c>
      <c r="C16" s="3">
        <v>32</v>
      </c>
      <c r="D16" s="4" t="s">
        <v>4</v>
      </c>
      <c r="E16" s="2" t="s">
        <v>36</v>
      </c>
      <c r="F16" s="2" t="s">
        <v>32</v>
      </c>
      <c r="G16" s="2" t="s">
        <v>33</v>
      </c>
      <c r="H16" s="6" t="s">
        <v>34</v>
      </c>
      <c r="I16" s="1" t="str">
        <f t="shared" si="0"/>
        <v>Naik</v>
      </c>
      <c r="K16" s="3">
        <f t="shared" si="1"/>
        <v>2</v>
      </c>
      <c r="L16" s="3">
        <f t="shared" si="2"/>
        <v>3</v>
      </c>
      <c r="M16" s="3">
        <f t="shared" si="3"/>
        <v>2</v>
      </c>
      <c r="N16" s="3">
        <f t="shared" si="4"/>
        <v>4</v>
      </c>
      <c r="O16" s="11">
        <f t="shared" si="5"/>
        <v>11</v>
      </c>
    </row>
    <row r="17" spans="1:15" x14ac:dyDescent="0.25">
      <c r="A17" s="3">
        <v>16</v>
      </c>
      <c r="B17" s="4" t="s">
        <v>20</v>
      </c>
      <c r="C17" s="3">
        <v>31</v>
      </c>
      <c r="D17" s="4" t="s">
        <v>4</v>
      </c>
      <c r="E17" s="2" t="s">
        <v>36</v>
      </c>
      <c r="F17" s="2" t="s">
        <v>37</v>
      </c>
      <c r="G17" s="2" t="s">
        <v>33</v>
      </c>
      <c r="H17" s="6" t="s">
        <v>42</v>
      </c>
      <c r="I17" s="1" t="str">
        <f t="shared" si="0"/>
        <v>Tidak Naik</v>
      </c>
      <c r="K17" s="3">
        <f t="shared" si="1"/>
        <v>2</v>
      </c>
      <c r="L17" s="3">
        <f t="shared" si="2"/>
        <v>1</v>
      </c>
      <c r="M17" s="3">
        <f t="shared" si="3"/>
        <v>2</v>
      </c>
      <c r="N17" s="3">
        <f t="shared" si="4"/>
        <v>3</v>
      </c>
      <c r="O17" s="11">
        <f t="shared" si="5"/>
        <v>8</v>
      </c>
    </row>
    <row r="18" spans="1:15" x14ac:dyDescent="0.25">
      <c r="A18" s="3">
        <v>17</v>
      </c>
      <c r="B18" s="4" t="s">
        <v>21</v>
      </c>
      <c r="C18" s="3">
        <v>33</v>
      </c>
      <c r="D18" s="4" t="s">
        <v>4</v>
      </c>
      <c r="E18" s="2" t="s">
        <v>36</v>
      </c>
      <c r="F18" s="2" t="s">
        <v>37</v>
      </c>
      <c r="G18" s="2" t="s">
        <v>35</v>
      </c>
      <c r="H18" s="6" t="s">
        <v>43</v>
      </c>
      <c r="I18" s="1" t="str">
        <f t="shared" si="0"/>
        <v>Tidak Naik</v>
      </c>
      <c r="K18" s="3">
        <f t="shared" si="1"/>
        <v>2</v>
      </c>
      <c r="L18" s="3">
        <f t="shared" si="2"/>
        <v>1</v>
      </c>
      <c r="M18" s="3">
        <f t="shared" si="3"/>
        <v>1</v>
      </c>
      <c r="N18" s="3">
        <f t="shared" si="4"/>
        <v>2</v>
      </c>
      <c r="O18" s="11">
        <f t="shared" si="5"/>
        <v>6</v>
      </c>
    </row>
    <row r="19" spans="1:15" x14ac:dyDescent="0.25">
      <c r="A19" s="3">
        <v>18</v>
      </c>
      <c r="B19" s="4" t="s">
        <v>22</v>
      </c>
      <c r="C19" s="3">
        <v>30</v>
      </c>
      <c r="D19" s="4" t="s">
        <v>6</v>
      </c>
      <c r="E19" s="2" t="s">
        <v>36</v>
      </c>
      <c r="F19" s="2" t="s">
        <v>32</v>
      </c>
      <c r="G19" s="2" t="s">
        <v>33</v>
      </c>
      <c r="H19" s="6" t="s">
        <v>44</v>
      </c>
      <c r="I19" s="1" t="str">
        <f t="shared" si="0"/>
        <v>Tidak Naik</v>
      </c>
      <c r="K19" s="3">
        <f t="shared" si="1"/>
        <v>2</v>
      </c>
      <c r="L19" s="3">
        <f t="shared" si="2"/>
        <v>3</v>
      </c>
      <c r="M19" s="3">
        <f t="shared" si="3"/>
        <v>2</v>
      </c>
      <c r="N19" s="3">
        <f t="shared" si="4"/>
        <v>1</v>
      </c>
      <c r="O19" s="11">
        <f t="shared" si="5"/>
        <v>8</v>
      </c>
    </row>
    <row r="20" spans="1:15" x14ac:dyDescent="0.25">
      <c r="A20" s="3">
        <v>19</v>
      </c>
      <c r="B20" s="4" t="s">
        <v>23</v>
      </c>
      <c r="C20" s="3">
        <v>28</v>
      </c>
      <c r="D20" s="4" t="s">
        <v>6</v>
      </c>
      <c r="E20" s="2" t="s">
        <v>36</v>
      </c>
      <c r="F20" s="2" t="s">
        <v>32</v>
      </c>
      <c r="G20" s="2" t="s">
        <v>33</v>
      </c>
      <c r="H20" s="6" t="s">
        <v>34</v>
      </c>
      <c r="I20" s="1" t="str">
        <f t="shared" si="0"/>
        <v>Naik</v>
      </c>
      <c r="K20" s="3">
        <f t="shared" si="1"/>
        <v>2</v>
      </c>
      <c r="L20" s="3">
        <f t="shared" si="2"/>
        <v>3</v>
      </c>
      <c r="M20" s="3">
        <f t="shared" si="3"/>
        <v>2</v>
      </c>
      <c r="N20" s="3">
        <f t="shared" si="4"/>
        <v>4</v>
      </c>
      <c r="O20" s="11">
        <f t="shared" si="5"/>
        <v>11</v>
      </c>
    </row>
    <row r="21" spans="1:15" x14ac:dyDescent="0.25">
      <c r="A21" s="3">
        <v>20</v>
      </c>
      <c r="B21" s="4" t="s">
        <v>24</v>
      </c>
      <c r="C21" s="3">
        <v>34</v>
      </c>
      <c r="D21" s="4" t="s">
        <v>4</v>
      </c>
      <c r="E21" s="2" t="s">
        <v>39</v>
      </c>
      <c r="F21" s="2" t="s">
        <v>32</v>
      </c>
      <c r="G21" s="2" t="s">
        <v>45</v>
      </c>
      <c r="H21" s="6" t="s">
        <v>38</v>
      </c>
      <c r="I21" s="1" t="str">
        <f t="shared" si="0"/>
        <v>Naik</v>
      </c>
      <c r="K21" s="3">
        <f t="shared" si="1"/>
        <v>3</v>
      </c>
      <c r="L21" s="3">
        <f t="shared" si="2"/>
        <v>3</v>
      </c>
      <c r="M21" s="3">
        <f t="shared" si="3"/>
        <v>4</v>
      </c>
      <c r="N21" s="3">
        <f t="shared" si="4"/>
        <v>5</v>
      </c>
      <c r="O21" s="11">
        <f t="shared" si="5"/>
        <v>15</v>
      </c>
    </row>
    <row r="22" spans="1:15" x14ac:dyDescent="0.25">
      <c r="I22" s="8"/>
      <c r="K22" s="10"/>
    </row>
  </sheetData>
  <dataValidations count="4">
    <dataValidation type="list" allowBlank="1" showInputMessage="1" showErrorMessage="1" sqref="E2:E100">
      <formula1>"0-2 Tahun, 3-5 Tahun, 6-10 Tahun, &gt; 10 Tahun"</formula1>
    </dataValidation>
    <dataValidation type="list" allowBlank="1" showInputMessage="1" showErrorMessage="1" sqref="F2:F100">
      <formula1>"SMK/SMA, Diploma (D3), Sarjana (S1), Magister (S2), Doktor (S3)"</formula1>
    </dataValidation>
    <dataValidation type="list" allowBlank="1" showInputMessage="1" showErrorMessage="1" sqref="G2:G100">
      <formula1>"0-1 Pelatihan, 2-3 Pelatihan, 4-5 Pelatihan, &gt;5 Pelatihan"</formula1>
    </dataValidation>
    <dataValidation type="list" allowBlank="1" showInputMessage="1" showErrorMessage="1" sqref="H2:H100">
      <formula1>"Sangat Buruk, Buruk, Cukup, Baik, Sangat Baik"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="70" zoomScaleNormal="70" workbookViewId="0">
      <selection activeCell="K30" sqref="K30"/>
    </sheetView>
  </sheetViews>
  <sheetFormatPr defaultRowHeight="15" x14ac:dyDescent="0.25"/>
  <cols>
    <col min="1" max="1" width="3.7109375" bestFit="1" customWidth="1"/>
    <col min="2" max="2" width="24.85546875" bestFit="1" customWidth="1"/>
    <col min="3" max="3" width="4.85546875" bestFit="1" customWidth="1"/>
    <col min="4" max="4" width="14" bestFit="1" customWidth="1"/>
    <col min="5" max="5" width="13.7109375" bestFit="1" customWidth="1"/>
    <col min="6" max="6" width="19.42578125" bestFit="1" customWidth="1"/>
    <col min="7" max="7" width="17" bestFit="1" customWidth="1"/>
    <col min="8" max="8" width="13.140625" bestFit="1" customWidth="1"/>
    <col min="9" max="9" width="16" bestFit="1" customWidth="1"/>
    <col min="10" max="11" width="17.7109375" bestFit="1" customWidth="1"/>
    <col min="12" max="12" width="12.85546875" customWidth="1"/>
    <col min="14" max="14" width="13.5703125" bestFit="1" customWidth="1"/>
    <col min="15" max="16" width="13.7109375" bestFit="1" customWidth="1"/>
    <col min="18" max="18" width="10.5703125" bestFit="1" customWidth="1"/>
  </cols>
  <sheetData>
    <row r="1" spans="1:19" x14ac:dyDescent="0.25">
      <c r="A1" s="25" t="s">
        <v>30</v>
      </c>
      <c r="B1" s="25" t="s">
        <v>0</v>
      </c>
      <c r="C1" s="25" t="s">
        <v>1</v>
      </c>
      <c r="D1" s="25" t="s">
        <v>2</v>
      </c>
      <c r="E1" s="25" t="s">
        <v>25</v>
      </c>
      <c r="F1" s="25" t="s">
        <v>26</v>
      </c>
      <c r="G1" s="25" t="s">
        <v>27</v>
      </c>
      <c r="H1" s="25" t="s">
        <v>28</v>
      </c>
      <c r="I1" s="25" t="s">
        <v>29</v>
      </c>
      <c r="J1" s="24" t="s">
        <v>52</v>
      </c>
      <c r="K1" s="24" t="s">
        <v>51</v>
      </c>
      <c r="L1" s="24" t="s">
        <v>54</v>
      </c>
      <c r="N1" s="29" t="s">
        <v>53</v>
      </c>
      <c r="O1" s="30"/>
      <c r="P1" s="13"/>
      <c r="Q1" s="13"/>
      <c r="R1" s="14"/>
      <c r="S1" s="14"/>
    </row>
    <row r="2" spans="1:19" x14ac:dyDescent="0.25">
      <c r="A2" s="2">
        <v>1</v>
      </c>
      <c r="B2" s="2" t="s">
        <v>3</v>
      </c>
      <c r="C2" s="2">
        <v>35</v>
      </c>
      <c r="D2" s="2" t="s">
        <v>4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51</v>
      </c>
      <c r="J2" s="27">
        <f>O7*O12*O18*O24</f>
        <v>0</v>
      </c>
      <c r="K2" s="26">
        <f>P7*P12*P18*P24</f>
        <v>5.1048632750954101E-2</v>
      </c>
      <c r="L2" s="23" t="str">
        <f>IF(J2 &gt; K2,"Naik", "Tidak Naik")</f>
        <v>Tidak Naik</v>
      </c>
      <c r="N2" s="17" t="s">
        <v>54</v>
      </c>
      <c r="O2" s="17" t="s">
        <v>55</v>
      </c>
      <c r="P2" s="13"/>
      <c r="Q2" s="10"/>
      <c r="R2" s="22"/>
      <c r="S2" s="12"/>
    </row>
    <row r="3" spans="1:19" x14ac:dyDescent="0.25">
      <c r="A3" s="2">
        <v>2</v>
      </c>
      <c r="B3" s="2" t="s">
        <v>5</v>
      </c>
      <c r="C3" s="2">
        <v>27</v>
      </c>
      <c r="D3" s="2" t="s">
        <v>6</v>
      </c>
      <c r="E3" s="2" t="s">
        <v>31</v>
      </c>
      <c r="F3" s="2" t="s">
        <v>32</v>
      </c>
      <c r="G3" s="2" t="s">
        <v>35</v>
      </c>
      <c r="H3" s="2" t="s">
        <v>34</v>
      </c>
      <c r="I3" s="2" t="s">
        <v>51</v>
      </c>
      <c r="J3" s="27">
        <f>O7*O12*O17*O24</f>
        <v>0</v>
      </c>
      <c r="K3" s="26">
        <f>P7*P12*P17*P24</f>
        <v>0.170162109169847</v>
      </c>
      <c r="L3" s="23" t="str">
        <f t="shared" ref="L3:L21" si="0">IF(J3 &gt; K3,"Naik", "Tidak Naik")</f>
        <v>Tidak Naik</v>
      </c>
      <c r="N3" s="18" t="s">
        <v>52</v>
      </c>
      <c r="O3" s="9">
        <f>COUNTIF(I2:I21,I11)/COUNTA(I2:I21)</f>
        <v>0.35</v>
      </c>
      <c r="R3" s="22"/>
      <c r="S3" s="12"/>
    </row>
    <row r="4" spans="1:19" x14ac:dyDescent="0.25">
      <c r="A4" s="2">
        <v>3</v>
      </c>
      <c r="B4" s="2" t="s">
        <v>7</v>
      </c>
      <c r="C4" s="2">
        <v>28</v>
      </c>
      <c r="D4" s="2" t="s">
        <v>4</v>
      </c>
      <c r="E4" s="2" t="s">
        <v>31</v>
      </c>
      <c r="F4" s="2" t="s">
        <v>32</v>
      </c>
      <c r="G4" s="2" t="s">
        <v>35</v>
      </c>
      <c r="H4" s="2" t="s">
        <v>34</v>
      </c>
      <c r="I4" s="2" t="s">
        <v>51</v>
      </c>
      <c r="J4" s="27">
        <f>O7*O12*O17*O24</f>
        <v>0</v>
      </c>
      <c r="K4" s="26">
        <f>P7*P12*P17*P24</f>
        <v>0.170162109169847</v>
      </c>
      <c r="L4" s="23" t="str">
        <f t="shared" si="0"/>
        <v>Tidak Naik</v>
      </c>
      <c r="N4" s="18" t="s">
        <v>51</v>
      </c>
      <c r="O4" s="9">
        <f>COUNTIF(I2:I21,I6)/COUNTA(I2:I21)</f>
        <v>0.65</v>
      </c>
      <c r="P4" s="16"/>
    </row>
    <row r="5" spans="1:19" x14ac:dyDescent="0.25">
      <c r="A5" s="2">
        <v>4</v>
      </c>
      <c r="B5" s="2" t="s">
        <v>8</v>
      </c>
      <c r="C5" s="2">
        <v>28</v>
      </c>
      <c r="D5" s="2" t="s">
        <v>4</v>
      </c>
      <c r="E5" s="2" t="s">
        <v>36</v>
      </c>
      <c r="F5" s="2" t="s">
        <v>37</v>
      </c>
      <c r="G5" s="2" t="s">
        <v>35</v>
      </c>
      <c r="H5" s="2" t="s">
        <v>34</v>
      </c>
      <c r="I5" s="2" t="s">
        <v>51</v>
      </c>
      <c r="J5" s="27">
        <f>O8*O13*O17*O24</f>
        <v>0</v>
      </c>
      <c r="K5" s="26">
        <f>P8*P13*P17*P24</f>
        <v>8.8232204754735477E-2</v>
      </c>
      <c r="L5" s="23" t="str">
        <f t="shared" si="0"/>
        <v>Tidak Naik</v>
      </c>
      <c r="P5" s="15"/>
    </row>
    <row r="6" spans="1:19" x14ac:dyDescent="0.25">
      <c r="A6" s="2">
        <v>5</v>
      </c>
      <c r="B6" s="2" t="s">
        <v>9</v>
      </c>
      <c r="C6" s="2">
        <v>25</v>
      </c>
      <c r="D6" s="2" t="s">
        <v>6</v>
      </c>
      <c r="E6" s="2" t="s">
        <v>31</v>
      </c>
      <c r="F6" s="2" t="s">
        <v>37</v>
      </c>
      <c r="G6" s="2" t="s">
        <v>35</v>
      </c>
      <c r="H6" s="2" t="s">
        <v>34</v>
      </c>
      <c r="I6" s="2" t="s">
        <v>51</v>
      </c>
      <c r="J6" s="27">
        <f>O7*O13*O17*O24</f>
        <v>0</v>
      </c>
      <c r="K6" s="26">
        <f>P7*P13*P17*P24</f>
        <v>0.19852246069815482</v>
      </c>
      <c r="L6" s="23" t="str">
        <f t="shared" si="0"/>
        <v>Tidak Naik</v>
      </c>
      <c r="N6" s="20" t="s">
        <v>56</v>
      </c>
      <c r="O6" s="20" t="s">
        <v>52</v>
      </c>
      <c r="P6" s="20" t="s">
        <v>51</v>
      </c>
    </row>
    <row r="7" spans="1:19" x14ac:dyDescent="0.25">
      <c r="A7" s="2">
        <v>6</v>
      </c>
      <c r="B7" s="2" t="s">
        <v>10</v>
      </c>
      <c r="C7" s="2">
        <v>25</v>
      </c>
      <c r="D7" s="2" t="s">
        <v>6</v>
      </c>
      <c r="E7" s="2" t="s">
        <v>31</v>
      </c>
      <c r="F7" s="2" t="s">
        <v>37</v>
      </c>
      <c r="G7" s="2" t="s">
        <v>35</v>
      </c>
      <c r="H7" s="2" t="s">
        <v>38</v>
      </c>
      <c r="I7" s="2" t="s">
        <v>51</v>
      </c>
      <c r="J7" s="27">
        <f>O7*O13*O17*O23</f>
        <v>0</v>
      </c>
      <c r="K7" s="26">
        <f>P7*P13*P17*P23</f>
        <v>2.2058051188683869E-2</v>
      </c>
      <c r="L7" s="23" t="str">
        <f t="shared" si="0"/>
        <v>Tidak Naik</v>
      </c>
      <c r="N7" s="19" t="s">
        <v>31</v>
      </c>
      <c r="O7" s="3">
        <f>COUNTIFS(E2:E21,"0-2 Tahun",I2:I21,"Naik")/COUNTIF(I2:I21,"Naik")</f>
        <v>0</v>
      </c>
      <c r="P7" s="9">
        <f>COUNTIFS(E2:E21,N7,I2:I21,P6)/COUNTIF(I2:I21,P6)</f>
        <v>0.69230769230769229</v>
      </c>
    </row>
    <row r="8" spans="1:19" x14ac:dyDescent="0.25">
      <c r="A8" s="2">
        <v>7</v>
      </c>
      <c r="B8" s="2" t="s">
        <v>11</v>
      </c>
      <c r="C8" s="2">
        <v>25</v>
      </c>
      <c r="D8" s="2" t="s">
        <v>6</v>
      </c>
      <c r="E8" s="2" t="s">
        <v>31</v>
      </c>
      <c r="F8" s="2" t="s">
        <v>32</v>
      </c>
      <c r="G8" s="2" t="s">
        <v>35</v>
      </c>
      <c r="H8" s="2" t="s">
        <v>34</v>
      </c>
      <c r="I8" s="2" t="s">
        <v>51</v>
      </c>
      <c r="J8" s="27">
        <f>O7*O12*O17*O24</f>
        <v>0</v>
      </c>
      <c r="K8" s="26">
        <f>P7*P12*P17*P24</f>
        <v>0.170162109169847</v>
      </c>
      <c r="L8" s="23" t="str">
        <f t="shared" si="0"/>
        <v>Tidak Naik</v>
      </c>
      <c r="N8" s="19" t="s">
        <v>36</v>
      </c>
      <c r="O8" s="9">
        <f>COUNTIFS(E2:E21,N8,I2:I21,O6)/COUNTIF(I2:I21,O6)</f>
        <v>0.5714285714285714</v>
      </c>
      <c r="P8" s="9">
        <f>COUNTIFS(E2:E21,N8,I2:I21,P6)/COUNTIF(I2:I21,P6)</f>
        <v>0.30769230769230771</v>
      </c>
    </row>
    <row r="9" spans="1:19" x14ac:dyDescent="0.25">
      <c r="A9" s="2">
        <v>8</v>
      </c>
      <c r="B9" s="2" t="s">
        <v>12</v>
      </c>
      <c r="C9" s="2">
        <v>30</v>
      </c>
      <c r="D9" s="2" t="s">
        <v>4</v>
      </c>
      <c r="E9" s="2" t="s">
        <v>31</v>
      </c>
      <c r="F9" s="2" t="s">
        <v>37</v>
      </c>
      <c r="G9" s="2" t="s">
        <v>35</v>
      </c>
      <c r="H9" s="2" t="s">
        <v>34</v>
      </c>
      <c r="I9" s="2" t="s">
        <v>51</v>
      </c>
      <c r="J9" s="27">
        <f>O7*O13*O17*O24</f>
        <v>0</v>
      </c>
      <c r="K9" s="26">
        <f>P7*P13*P17*P24</f>
        <v>0.19852246069815482</v>
      </c>
      <c r="L9" s="23" t="str">
        <f t="shared" si="0"/>
        <v>Tidak Naik</v>
      </c>
      <c r="N9" s="19" t="s">
        <v>39</v>
      </c>
      <c r="O9" s="3">
        <f>COUNTIFS(E2:E21,N9,I2:I21,O6)/COUNTIF(I2:I21,O6)</f>
        <v>0.42857142857142855</v>
      </c>
      <c r="P9" s="3">
        <f>COUNTIFS(E2:E21,N9,I2:I21,P6)/COUNTIF(I2:I21,P6)</f>
        <v>0</v>
      </c>
    </row>
    <row r="10" spans="1:19" x14ac:dyDescent="0.25">
      <c r="A10" s="2">
        <v>9</v>
      </c>
      <c r="B10" s="2" t="s">
        <v>13</v>
      </c>
      <c r="C10" s="2">
        <v>24</v>
      </c>
      <c r="D10" s="2" t="s">
        <v>4</v>
      </c>
      <c r="E10" s="2" t="s">
        <v>31</v>
      </c>
      <c r="F10" s="2" t="s">
        <v>37</v>
      </c>
      <c r="G10" s="2" t="s">
        <v>35</v>
      </c>
      <c r="H10" s="2" t="s">
        <v>34</v>
      </c>
      <c r="I10" s="2" t="s">
        <v>51</v>
      </c>
      <c r="J10" s="27">
        <f>O7*O13*O17*O24</f>
        <v>0</v>
      </c>
      <c r="K10" s="26">
        <f>P7*P13*P17*P24</f>
        <v>0.19852246069815482</v>
      </c>
      <c r="L10" s="23" t="str">
        <f t="shared" si="0"/>
        <v>Tidak Naik</v>
      </c>
    </row>
    <row r="11" spans="1:19" x14ac:dyDescent="0.25">
      <c r="A11" s="2">
        <v>10</v>
      </c>
      <c r="B11" s="2" t="s">
        <v>14</v>
      </c>
      <c r="C11" s="2">
        <v>35</v>
      </c>
      <c r="D11" s="2" t="s">
        <v>6</v>
      </c>
      <c r="E11" s="2" t="s">
        <v>36</v>
      </c>
      <c r="F11" s="2" t="s">
        <v>32</v>
      </c>
      <c r="G11" s="2" t="s">
        <v>33</v>
      </c>
      <c r="H11" s="2" t="s">
        <v>34</v>
      </c>
      <c r="I11" s="2" t="s">
        <v>52</v>
      </c>
      <c r="J11" s="27">
        <f>O8*O12*O18*O24</f>
        <v>0.1999167013744273</v>
      </c>
      <c r="K11" s="26">
        <f>P8*P12*P18*P24</f>
        <v>2.2688281222646271E-2</v>
      </c>
      <c r="L11" s="28" t="str">
        <f t="shared" si="0"/>
        <v>Naik</v>
      </c>
      <c r="N11" s="20" t="s">
        <v>57</v>
      </c>
      <c r="O11" s="20" t="s">
        <v>52</v>
      </c>
      <c r="P11" s="20" t="s">
        <v>51</v>
      </c>
    </row>
    <row r="12" spans="1:19" x14ac:dyDescent="0.25">
      <c r="A12" s="2">
        <v>11</v>
      </c>
      <c r="B12" s="2" t="s">
        <v>15</v>
      </c>
      <c r="C12" s="2">
        <v>39</v>
      </c>
      <c r="D12" s="2" t="s">
        <v>4</v>
      </c>
      <c r="E12" s="2" t="s">
        <v>39</v>
      </c>
      <c r="F12" s="2" t="s">
        <v>32</v>
      </c>
      <c r="G12" s="2" t="s">
        <v>40</v>
      </c>
      <c r="H12" s="2" t="s">
        <v>38</v>
      </c>
      <c r="I12" s="2" t="s">
        <v>52</v>
      </c>
      <c r="J12" s="27">
        <f>O9*O12*O19*O23</f>
        <v>2.9987505206164094E-2</v>
      </c>
      <c r="K12" s="26">
        <f>P9*P12*P19*P23</f>
        <v>0</v>
      </c>
      <c r="L12" s="28" t="str">
        <f t="shared" si="0"/>
        <v>Naik</v>
      </c>
      <c r="N12" s="19" t="s">
        <v>32</v>
      </c>
      <c r="O12" s="3">
        <f>COUNTIFS(F2:F21,N12,I2:I21,O11)/COUNTIF(I2:I21,O11)</f>
        <v>0.8571428571428571</v>
      </c>
      <c r="P12" s="3">
        <f>COUNTIFS(F2:F21,N12,I2:I21,P11)/COUNTIF(I2:I21,P11)</f>
        <v>0.46153846153846156</v>
      </c>
    </row>
    <row r="13" spans="1:19" x14ac:dyDescent="0.25">
      <c r="A13" s="2">
        <v>12</v>
      </c>
      <c r="B13" s="2" t="s">
        <v>16</v>
      </c>
      <c r="C13" s="2">
        <v>40</v>
      </c>
      <c r="D13" s="2" t="s">
        <v>4</v>
      </c>
      <c r="E13" s="2" t="s">
        <v>39</v>
      </c>
      <c r="F13" s="2" t="s">
        <v>41</v>
      </c>
      <c r="G13" s="2" t="s">
        <v>40</v>
      </c>
      <c r="H13" s="2" t="s">
        <v>34</v>
      </c>
      <c r="I13" s="2" t="s">
        <v>52</v>
      </c>
      <c r="J13" s="27">
        <f>O9*O14*O19*O24</f>
        <v>1.2494793835901706E-2</v>
      </c>
      <c r="K13" s="26">
        <f>P9*P14*P19*P24</f>
        <v>0</v>
      </c>
      <c r="L13" s="28" t="str">
        <f t="shared" si="0"/>
        <v>Naik</v>
      </c>
      <c r="N13" s="19" t="s">
        <v>37</v>
      </c>
      <c r="O13" s="3">
        <f>COUNTIFS(F2:F21,N13,I2:I21,O11)/COUNTIF(I2:I21,O11)</f>
        <v>0</v>
      </c>
      <c r="P13" s="3">
        <f>COUNTIFS(F2:F21,N13,I2:I21,P11)/COUNTIF(I2:I21,P11)</f>
        <v>0.53846153846153844</v>
      </c>
    </row>
    <row r="14" spans="1:19" x14ac:dyDescent="0.25">
      <c r="A14" s="2">
        <v>13</v>
      </c>
      <c r="B14" s="2" t="s">
        <v>17</v>
      </c>
      <c r="C14" s="2">
        <v>37</v>
      </c>
      <c r="D14" s="2" t="s">
        <v>4</v>
      </c>
      <c r="E14" s="2" t="s">
        <v>36</v>
      </c>
      <c r="F14" s="2" t="s">
        <v>32</v>
      </c>
      <c r="G14" s="2" t="s">
        <v>33</v>
      </c>
      <c r="H14" s="2" t="s">
        <v>34</v>
      </c>
      <c r="I14" s="2" t="s">
        <v>52</v>
      </c>
      <c r="J14" s="27">
        <f>O8*O12*O18*O24</f>
        <v>0.1999167013744273</v>
      </c>
      <c r="K14" s="26">
        <f>P8*P12*P18*P24</f>
        <v>2.2688281222646271E-2</v>
      </c>
      <c r="L14" s="28" t="str">
        <f t="shared" si="0"/>
        <v>Naik</v>
      </c>
      <c r="N14" s="19" t="s">
        <v>41</v>
      </c>
      <c r="O14" s="3">
        <f>COUNTIFS(F2:F21,N14,I2:I21,O11)/COUNTIF(I2:I21,O11)</f>
        <v>0.14285714285714285</v>
      </c>
      <c r="P14" s="3">
        <f>COUNTIFS(F2:F21,N14,I2:I21,P11)/COUNTIF(I2:I21,P11)</f>
        <v>0</v>
      </c>
    </row>
    <row r="15" spans="1:19" x14ac:dyDescent="0.25">
      <c r="A15" s="2">
        <v>14</v>
      </c>
      <c r="B15" s="2" t="s">
        <v>18</v>
      </c>
      <c r="C15" s="2">
        <v>28</v>
      </c>
      <c r="D15" s="2" t="s">
        <v>6</v>
      </c>
      <c r="E15" s="2" t="s">
        <v>31</v>
      </c>
      <c r="F15" s="2" t="s">
        <v>32</v>
      </c>
      <c r="G15" s="2" t="s">
        <v>35</v>
      </c>
      <c r="H15" s="2" t="s">
        <v>34</v>
      </c>
      <c r="I15" s="2" t="s">
        <v>51</v>
      </c>
      <c r="J15" s="27">
        <f>O7*O12*O17*O24</f>
        <v>0</v>
      </c>
      <c r="K15" s="26">
        <f>P7*P12*P17*P24</f>
        <v>0.170162109169847</v>
      </c>
      <c r="L15" s="23" t="str">
        <f t="shared" si="0"/>
        <v>Tidak Naik</v>
      </c>
    </row>
    <row r="16" spans="1:19" x14ac:dyDescent="0.25">
      <c r="A16" s="2">
        <v>15</v>
      </c>
      <c r="B16" s="2" t="s">
        <v>19</v>
      </c>
      <c r="C16" s="2">
        <v>32</v>
      </c>
      <c r="D16" s="2" t="s">
        <v>4</v>
      </c>
      <c r="E16" s="2" t="s">
        <v>36</v>
      </c>
      <c r="F16" s="2" t="s">
        <v>32</v>
      </c>
      <c r="G16" s="2" t="s">
        <v>33</v>
      </c>
      <c r="H16" s="2" t="s">
        <v>34</v>
      </c>
      <c r="I16" s="2" t="s">
        <v>52</v>
      </c>
      <c r="J16" s="27">
        <f>O8*O12*O18*O24</f>
        <v>0.1999167013744273</v>
      </c>
      <c r="K16" s="26">
        <f>P8*P12*P18*P24</f>
        <v>2.2688281222646271E-2</v>
      </c>
      <c r="L16" s="28" t="str">
        <f t="shared" si="0"/>
        <v>Naik</v>
      </c>
      <c r="N16" s="20" t="s">
        <v>58</v>
      </c>
      <c r="O16" s="21" t="s">
        <v>52</v>
      </c>
      <c r="P16" s="21" t="s">
        <v>51</v>
      </c>
    </row>
    <row r="17" spans="1:16" x14ac:dyDescent="0.25">
      <c r="A17" s="2">
        <v>16</v>
      </c>
      <c r="B17" s="2" t="s">
        <v>20</v>
      </c>
      <c r="C17" s="2">
        <v>31</v>
      </c>
      <c r="D17" s="2" t="s">
        <v>4</v>
      </c>
      <c r="E17" s="2" t="s">
        <v>36</v>
      </c>
      <c r="F17" s="2" t="s">
        <v>37</v>
      </c>
      <c r="G17" s="2" t="s">
        <v>33</v>
      </c>
      <c r="H17" s="2" t="s">
        <v>42</v>
      </c>
      <c r="I17" s="2" t="s">
        <v>51</v>
      </c>
      <c r="J17" s="27">
        <f>O8*O13*O18*O25</f>
        <v>0</v>
      </c>
      <c r="K17" s="26">
        <f>P8*P13*P18*P25</f>
        <v>2.9410734918245162E-3</v>
      </c>
      <c r="L17" s="23" t="str">
        <f t="shared" si="0"/>
        <v>Tidak Naik</v>
      </c>
      <c r="N17" s="19" t="s">
        <v>35</v>
      </c>
      <c r="O17" s="3">
        <f>COUNTIFS(G2:G21,N17,I2:I21,O16)/COUNTIF(I2:I21,O16)</f>
        <v>0</v>
      </c>
      <c r="P17" s="3">
        <f>COUNTIFS(G2:G21,N17,I2:I21,P16)/COUNTIF(I2:I21,P16)</f>
        <v>0.76923076923076927</v>
      </c>
    </row>
    <row r="18" spans="1:16" x14ac:dyDescent="0.25">
      <c r="A18" s="2">
        <v>17</v>
      </c>
      <c r="B18" s="2" t="s">
        <v>21</v>
      </c>
      <c r="C18" s="2">
        <v>33</v>
      </c>
      <c r="D18" s="2" t="s">
        <v>4</v>
      </c>
      <c r="E18" s="2" t="s">
        <v>36</v>
      </c>
      <c r="F18" s="2" t="s">
        <v>37</v>
      </c>
      <c r="G18" s="2" t="s">
        <v>35</v>
      </c>
      <c r="H18" s="2" t="s">
        <v>43</v>
      </c>
      <c r="I18" s="2" t="s">
        <v>51</v>
      </c>
      <c r="J18" s="27">
        <f>O8*O13*O17*O26</f>
        <v>0</v>
      </c>
      <c r="K18" s="26">
        <f>P8*P13*P17*P26</f>
        <v>9.803578306081721E-3</v>
      </c>
      <c r="L18" s="23" t="str">
        <f t="shared" si="0"/>
        <v>Tidak Naik</v>
      </c>
      <c r="N18" s="19" t="s">
        <v>33</v>
      </c>
      <c r="O18" s="3">
        <f>COUNTIFS(G2:G21,"2-3 Pelatihan",I2:I21,O16)/COUNTIF(I2:I21,O16)</f>
        <v>0.5714285714285714</v>
      </c>
      <c r="P18" s="3">
        <f>COUNTIFS(G2:G21,N18,I2:I21,P16)/COUNTIF(I2:I21,P16)</f>
        <v>0.23076923076923078</v>
      </c>
    </row>
    <row r="19" spans="1:16" x14ac:dyDescent="0.25">
      <c r="A19" s="2">
        <v>18</v>
      </c>
      <c r="B19" s="2" t="s">
        <v>22</v>
      </c>
      <c r="C19" s="2">
        <v>30</v>
      </c>
      <c r="D19" s="2" t="s">
        <v>6</v>
      </c>
      <c r="E19" s="2" t="s">
        <v>36</v>
      </c>
      <c r="F19" s="2" t="s">
        <v>32</v>
      </c>
      <c r="G19" s="2" t="s">
        <v>33</v>
      </c>
      <c r="H19" s="2" t="s">
        <v>44</v>
      </c>
      <c r="I19" s="2" t="s">
        <v>51</v>
      </c>
      <c r="J19" s="27">
        <f>O8*O12*O18*O27</f>
        <v>0</v>
      </c>
      <c r="K19" s="26">
        <f>P8*P12*P18*P27</f>
        <v>2.5209201358495858E-3</v>
      </c>
      <c r="L19" s="23" t="str">
        <f t="shared" si="0"/>
        <v>Tidak Naik</v>
      </c>
      <c r="N19" s="19" t="s">
        <v>40</v>
      </c>
      <c r="O19" s="3">
        <f>COUNTIFS(G2:G21,"4-5 Pelatihan",I2:I21,O16)/COUNTIF(I2:I21,O16)</f>
        <v>0.2857142857142857</v>
      </c>
      <c r="P19" s="3">
        <f>COUNTIFS(G2:G21,N19,I2:I21,P16)/COUNTIF(I2:I21,P16)</f>
        <v>0</v>
      </c>
    </row>
    <row r="20" spans="1:16" x14ac:dyDescent="0.25">
      <c r="A20" s="2">
        <v>19</v>
      </c>
      <c r="B20" s="2" t="s">
        <v>23</v>
      </c>
      <c r="C20" s="2">
        <v>28</v>
      </c>
      <c r="D20" s="2" t="s">
        <v>6</v>
      </c>
      <c r="E20" s="2" t="s">
        <v>36</v>
      </c>
      <c r="F20" s="2" t="s">
        <v>32</v>
      </c>
      <c r="G20" s="2" t="s">
        <v>33</v>
      </c>
      <c r="H20" s="2" t="s">
        <v>34</v>
      </c>
      <c r="I20" s="2" t="s">
        <v>52</v>
      </c>
      <c r="J20" s="27">
        <f>O8*O12*O18*O24</f>
        <v>0.1999167013744273</v>
      </c>
      <c r="K20" s="26">
        <f>P8*P12*P18*P24</f>
        <v>2.2688281222646271E-2</v>
      </c>
      <c r="L20" s="28" t="str">
        <f t="shared" si="0"/>
        <v>Naik</v>
      </c>
      <c r="N20" s="19" t="s">
        <v>45</v>
      </c>
      <c r="O20" s="3">
        <f>COUNTIFS(G2:G21,"5 Pelatihan",I2:I21,O16)/COUNTIF(I2:I21,O16)</f>
        <v>0.14285714285714285</v>
      </c>
      <c r="P20" s="3">
        <f>COUNTIFS(G2:G21,N20,I2:I21,P16)/COUNTIF(I2:I21,P16)</f>
        <v>0</v>
      </c>
    </row>
    <row r="21" spans="1:16" x14ac:dyDescent="0.25">
      <c r="A21" s="2">
        <v>20</v>
      </c>
      <c r="B21" s="2" t="s">
        <v>24</v>
      </c>
      <c r="C21" s="2">
        <v>34</v>
      </c>
      <c r="D21" s="2" t="s">
        <v>4</v>
      </c>
      <c r="E21" s="2" t="s">
        <v>39</v>
      </c>
      <c r="F21" s="2" t="s">
        <v>32</v>
      </c>
      <c r="G21" s="2" t="s">
        <v>59</v>
      </c>
      <c r="H21" s="2" t="s">
        <v>38</v>
      </c>
      <c r="I21" s="2" t="s">
        <v>52</v>
      </c>
      <c r="J21" s="27">
        <f>O9*O12*O20*O23</f>
        <v>1.4993752603082047E-2</v>
      </c>
      <c r="K21" s="26">
        <f>P9*P12*P20*P23</f>
        <v>0</v>
      </c>
      <c r="L21" s="28" t="str">
        <f t="shared" si="0"/>
        <v>Naik</v>
      </c>
    </row>
    <row r="22" spans="1:16" x14ac:dyDescent="0.25">
      <c r="N22" s="20" t="s">
        <v>60</v>
      </c>
      <c r="O22" s="21" t="s">
        <v>52</v>
      </c>
      <c r="P22" s="21" t="s">
        <v>51</v>
      </c>
    </row>
    <row r="23" spans="1:16" x14ac:dyDescent="0.25">
      <c r="N23" s="19" t="s">
        <v>38</v>
      </c>
      <c r="O23" s="11">
        <f>COUNTIFS(H2:H21,N23,I2:I21,O22)/COUNTIF(I2:I21,O22)</f>
        <v>0.2857142857142857</v>
      </c>
      <c r="P23" s="11">
        <f>COUNTIFS(H2:H21,N23,I2:I21,P22)/COUNTIF(I2:I21,P22)</f>
        <v>7.6923076923076927E-2</v>
      </c>
    </row>
    <row r="24" spans="1:16" x14ac:dyDescent="0.25">
      <c r="N24" s="19" t="s">
        <v>34</v>
      </c>
      <c r="O24" s="11">
        <f>COUNTIFS(H2:H21,N24,I2:I21,O22)/COUNTIF(I2:I21,O22)</f>
        <v>0.7142857142857143</v>
      </c>
      <c r="P24" s="11">
        <f>COUNTIFS(H2:H21,N24,I2:I21,P22)/COUNTIF(I2:I21,P22)</f>
        <v>0.69230769230769229</v>
      </c>
    </row>
    <row r="25" spans="1:16" x14ac:dyDescent="0.25">
      <c r="N25" s="19" t="s">
        <v>42</v>
      </c>
      <c r="O25" s="11">
        <f>COUNTIFS(H2:H21,N25,I2:I21,O22)/COUNTIF(I2:I21,O22)</f>
        <v>0</v>
      </c>
      <c r="P25" s="11">
        <f>COUNTIFS(H2:H21,N25,I2:I21,P22)/COUNTIF(I2:I21,P22)</f>
        <v>7.6923076923076927E-2</v>
      </c>
    </row>
    <row r="26" spans="1:16" x14ac:dyDescent="0.25">
      <c r="N26" s="19" t="s">
        <v>43</v>
      </c>
      <c r="O26" s="11">
        <f>COUNTIFS(H2:H21,N26,I2:I21,O22)/COUNTIF(I2:I21,O22)</f>
        <v>0</v>
      </c>
      <c r="P26" s="11">
        <f>COUNTIFS(H2:H21,N26,I2:I21,P22)/COUNTIF(I2:I21,P22)</f>
        <v>7.6923076923076927E-2</v>
      </c>
    </row>
    <row r="27" spans="1:16" x14ac:dyDescent="0.25">
      <c r="N27" s="19" t="s">
        <v>44</v>
      </c>
      <c r="O27" s="11">
        <f>COUNTIFS(H2:H21,N27,I2:I21,O22)/COUNTIF(I2:I21,O22)</f>
        <v>0</v>
      </c>
      <c r="P27" s="11">
        <f>COUNTIFS(H2:H21,N27,I2:I21,P22)/COUNTIF(I2:I21,P22)</f>
        <v>7.6923076923076927E-2</v>
      </c>
    </row>
  </sheetData>
  <mergeCells count="1"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Perhitungan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Jumjumi Asbullah</dc:creator>
  <cp:lastModifiedBy>Jumjumi Asbullah</cp:lastModifiedBy>
  <dcterms:created xsi:type="dcterms:W3CDTF">2024-07-13T09:27:56Z</dcterms:created>
  <dcterms:modified xsi:type="dcterms:W3CDTF">2024-07-16T04:05:10Z</dcterms:modified>
</cp:coreProperties>
</file>