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d1f3a0cd1cd0ea/Desktop/Bootcamp/Module 1/Challenge/"/>
    </mc:Choice>
  </mc:AlternateContent>
  <xr:revisionPtr revIDLastSave="39" documentId="13_ncr:1_{B9B056BF-05ED-41EC-A5DF-48B506CE00FD}" xr6:coauthVersionLast="47" xr6:coauthVersionMax="47" xr10:uidLastSave="{E0654EA2-2904-445B-86CD-063F4064B150}"/>
  <bookViews>
    <workbookView xWindow="-120" yWindow="-120" windowWidth="29040" windowHeight="15720" tabRatio="766" activeTab="1" xr2:uid="{00000000-000D-0000-FFFF-FFFF00000000}"/>
  </bookViews>
  <sheets>
    <sheet name="Kickstarter" sheetId="1" r:id="rId1"/>
    <sheet name="Theater Outcomes by Launch Date" sheetId="20" r:id="rId2"/>
    <sheet name="Outcomes Based on Goals" sheetId="21" r:id="rId3"/>
    <sheet name="Chart1" sheetId="19" r:id="rId4"/>
    <sheet name="Descriptive Statistics" sheetId="11" r:id="rId5"/>
    <sheet name="Failed US Kickstarters" sheetId="10" r:id="rId6"/>
    <sheet name="Successful US Kickstarters" sheetId="9" r:id="rId7"/>
    <sheet name="Edinburgh Research" sheetId="8" r:id="rId8"/>
    <sheet name="Category Statistics" sheetId="2" r:id="rId9"/>
    <sheet name="Subcategory Statistics" sheetId="4" r:id="rId10"/>
    <sheet name="Outcomes Based on Launch Date" sheetId="7" r:id="rId11"/>
    <sheet name="Descriptive Statistics (2)" sheetId="12" r:id="rId12"/>
    <sheet name="Failed US Kickstarters v2" sheetId="13" r:id="rId13"/>
    <sheet name="Successful US Kickstarters v2" sheetId="16" r:id="rId14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" i="21" l="1"/>
  <c r="C10" i="21"/>
  <c r="D10" i="21"/>
  <c r="B11" i="21"/>
  <c r="C11" i="21"/>
  <c r="D11" i="21"/>
  <c r="B12" i="21"/>
  <c r="C12" i="21"/>
  <c r="D12" i="21"/>
  <c r="B13" i="21"/>
  <c r="C13" i="21"/>
  <c r="D13" i="21"/>
  <c r="O6" i="21"/>
  <c r="O5" i="21"/>
  <c r="B5" i="11"/>
  <c r="B7" i="11" s="1"/>
  <c r="M7" i="21" s="1"/>
  <c r="M8" i="21" s="1"/>
  <c r="N9" i="21"/>
  <c r="N8" i="21"/>
  <c r="N7" i="21"/>
  <c r="N5" i="21"/>
  <c r="N6" i="21"/>
  <c r="M6" i="21"/>
  <c r="C2" i="11"/>
  <c r="O7" i="21" l="1"/>
  <c r="O8" i="21" s="1"/>
  <c r="E13" i="21"/>
  <c r="F13" i="21" s="1"/>
  <c r="E11" i="21"/>
  <c r="F11" i="21" s="1"/>
  <c r="E10" i="21"/>
  <c r="G10" i="21" s="1"/>
  <c r="E12" i="21"/>
  <c r="H12" i="21" s="1"/>
  <c r="H13" i="21"/>
  <c r="M5" i="21"/>
  <c r="M9" i="21" s="1"/>
  <c r="D9" i="21"/>
  <c r="D8" i="21"/>
  <c r="D7" i="21"/>
  <c r="D6" i="21"/>
  <c r="D5" i="21"/>
  <c r="D4" i="21"/>
  <c r="D3" i="21"/>
  <c r="D2" i="21"/>
  <c r="C9" i="21"/>
  <c r="C8" i="21"/>
  <c r="C7" i="21"/>
  <c r="C6" i="21"/>
  <c r="C5" i="21"/>
  <c r="C4" i="21"/>
  <c r="C3" i="21"/>
  <c r="C2" i="21"/>
  <c r="B9" i="21"/>
  <c r="E9" i="21" s="1"/>
  <c r="G9" i="21" s="1"/>
  <c r="B8" i="21"/>
  <c r="B7" i="21"/>
  <c r="E7" i="21" s="1"/>
  <c r="G7" i="21" s="1"/>
  <c r="B6" i="21"/>
  <c r="B5" i="21"/>
  <c r="B4" i="21"/>
  <c r="B3" i="21"/>
  <c r="B2" i="21"/>
  <c r="B4" i="11"/>
  <c r="C13" i="11"/>
  <c r="C12" i="11"/>
  <c r="C11" i="11"/>
  <c r="B14" i="11"/>
  <c r="B13" i="11"/>
  <c r="B12" i="11"/>
  <c r="B11" i="11"/>
  <c r="C7" i="11"/>
  <c r="C6" i="11"/>
  <c r="C5" i="11"/>
  <c r="C4" i="11"/>
  <c r="B6" i="11"/>
  <c r="B2" i="11"/>
  <c r="S14" i="12"/>
  <c r="W12" i="12"/>
  <c r="V12" i="12"/>
  <c r="U12" i="12"/>
  <c r="U8" i="12"/>
  <c r="U9" i="12"/>
  <c r="U10" i="12"/>
  <c r="U11" i="12"/>
  <c r="U7" i="12"/>
  <c r="T8" i="12"/>
  <c r="T9" i="12"/>
  <c r="T10" i="12"/>
  <c r="T11" i="12"/>
  <c r="T7" i="12"/>
  <c r="S12" i="12"/>
  <c r="C6" i="12"/>
  <c r="C5" i="12"/>
  <c r="B6" i="12"/>
  <c r="B5" i="12"/>
  <c r="C3" i="12"/>
  <c r="C2" i="12"/>
  <c r="B3" i="12"/>
  <c r="B2" i="12"/>
  <c r="B3" i="11"/>
  <c r="C10" i="11"/>
  <c r="C9" i="11"/>
  <c r="B10" i="11"/>
  <c r="B9" i="11"/>
  <c r="C3" i="11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F10" i="21" l="1"/>
  <c r="H10" i="21"/>
  <c r="F12" i="21"/>
  <c r="G13" i="21"/>
  <c r="G12" i="21"/>
  <c r="G11" i="21"/>
  <c r="H11" i="21"/>
  <c r="E3" i="21"/>
  <c r="H3" i="21" s="1"/>
  <c r="O9" i="21"/>
  <c r="H9" i="21"/>
  <c r="H7" i="21"/>
  <c r="E2" i="21"/>
  <c r="H2" i="21" s="1"/>
  <c r="E6" i="21"/>
  <c r="G6" i="21" s="1"/>
  <c r="E5" i="21"/>
  <c r="G5" i="21" s="1"/>
  <c r="F7" i="21"/>
  <c r="E4" i="21"/>
  <c r="F4" i="21" s="1"/>
  <c r="F9" i="21"/>
  <c r="E8" i="21"/>
  <c r="G8" i="21" s="1"/>
  <c r="C14" i="11"/>
  <c r="H5" i="21" l="1"/>
  <c r="F3" i="21"/>
  <c r="G3" i="21"/>
  <c r="F2" i="21"/>
  <c r="F5" i="21"/>
  <c r="G4" i="21"/>
  <c r="H4" i="21"/>
  <c r="F8" i="21"/>
  <c r="F6" i="21"/>
  <c r="H8" i="21"/>
  <c r="G2" i="21"/>
  <c r="H6" i="21"/>
</calcChain>
</file>

<file path=xl/sharedStrings.xml><?xml version="1.0" encoding="utf-8"?>
<sst xmlns="http://schemas.openxmlformats.org/spreadsheetml/2006/main" count="39157" uniqueCount="8421">
  <si>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</si>
  <si>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</si>
  <si>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</si>
  <si>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</si>
  <si>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</si>
  <si>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</si>
  <si>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</si>
  <si>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</si>
  <si>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</si>
  <si>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</si>
  <si>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</si>
  <si>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</si>
  <si>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</si>
  <si>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</si>
  <si>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</si>
  <si>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</si>
  <si>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</si>
  <si>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</si>
  <si>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</si>
  <si>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</si>
  <si>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</si>
  <si>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</si>
  <si>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</si>
  <si>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</si>
  <si>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</si>
  <si>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</si>
  <si>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</si>
  <si>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</si>
  <si>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</si>
  <si>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</si>
  <si>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</si>
  <si>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</si>
  <si>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</si>
  <si>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</si>
  <si>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</si>
  <si>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</si>
  <si>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</si>
  <si>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</si>
  <si>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</si>
  <si>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</si>
  <si>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</si>
  <si>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</si>
  <si>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</si>
  <si>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</si>
  <si>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</si>
  <si>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</si>
  <si>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</si>
  <si>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</si>
  <si>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</si>
  <si>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</si>
  <si>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</si>
  <si>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</si>
  <si>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</si>
  <si>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</si>
  <si>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</si>
  <si>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</si>
  <si>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</si>
  <si>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</si>
  <si>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</si>
  <si>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</si>
  <si>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</si>
  <si>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</si>
  <si>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</si>
  <si>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</si>
  <si>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</si>
  <si>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</si>
  <si>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</si>
  <si>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</si>
  <si>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</si>
  <si>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</si>
  <si>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</si>
  <si>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</si>
  <si>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</si>
  <si>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</si>
  <si>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</si>
  <si>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</si>
  <si>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</si>
  <si>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</si>
  <si>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</si>
  <si>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</si>
  <si>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</si>
  <si>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</si>
  <si>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</si>
  <si>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</si>
  <si>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</si>
  <si>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</si>
  <si>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</si>
  <si>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</si>
  <si>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</si>
  <si>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</si>
  <si>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</si>
  <si>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</si>
  <si>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</si>
  <si>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</si>
  <si>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</si>
  <si>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</si>
  <si>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</si>
  <si>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</si>
  <si>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</si>
  <si>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</si>
  <si>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</si>
  <si>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</si>
  <si>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</si>
  <si>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</si>
  <si>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</si>
  <si>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</si>
  <si>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</si>
  <si>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</si>
  <si>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</si>
  <si>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</si>
  <si>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</si>
  <si>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</si>
  <si>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</si>
  <si>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</si>
  <si>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</si>
  <si>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</si>
  <si>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</si>
  <si>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</si>
  <si>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</si>
  <si>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</si>
  <si>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</si>
  <si>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</si>
  <si>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</si>
  <si>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</si>
  <si>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</si>
  <si>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</si>
  <si>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</si>
  <si>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</si>
  <si>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</si>
  <si>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</si>
  <si>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</si>
  <si>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</si>
  <si>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</si>
  <si>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</si>
  <si>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</si>
  <si>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</si>
  <si>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</si>
  <si>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</si>
  <si>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</si>
  <si>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</si>
  <si>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</si>
  <si>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</si>
  <si>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</si>
  <si>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</si>
  <si>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</si>
  <si>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</si>
  <si>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</si>
  <si>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</si>
  <si>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</si>
  <si>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</si>
  <si>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</si>
  <si>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</si>
  <si>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</si>
  <si>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</si>
  <si>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</si>
  <si>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</si>
  <si>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</si>
  <si>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</si>
  <si>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</si>
  <si>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</si>
  <si>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</si>
  <si>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</si>
  <si>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</si>
  <si>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</si>
  <si>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</si>
  <si>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</si>
  <si>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</si>
  <si>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</si>
  <si>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</si>
  <si>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</si>
  <si>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</si>
  <si>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</si>
  <si>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</si>
  <si>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</si>
  <si>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</si>
  <si>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</si>
  <si>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</si>
  <si>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</si>
  <si>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</si>
  <si>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</si>
  <si>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</si>
  <si>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</si>
  <si>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</si>
  <si>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</si>
  <si>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</si>
  <si>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</si>
  <si>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</si>
  <si>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</si>
  <si>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</si>
  <si>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</si>
  <si>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</si>
  <si>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</si>
  <si>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</si>
  <si>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</si>
  <si>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</si>
  <si>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</si>
  <si>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</si>
  <si>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</si>
  <si>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</si>
  <si>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</si>
  <si>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</si>
  <si>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</si>
  <si>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</si>
  <si>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</si>
  <si>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</si>
  <si>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</si>
  <si>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</si>
  <si>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</si>
  <si>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</si>
  <si>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</si>
  <si>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</si>
  <si>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</si>
  <si>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</si>
  <si>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</si>
  <si>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</si>
  <si>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</si>
  <si>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</si>
  <si>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</si>
  <si>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</si>
  <si>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</si>
  <si>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</si>
  <si>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</si>
  <si>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</si>
  <si>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</si>
  <si>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</si>
  <si>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</si>
  <si>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</si>
  <si>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</si>
  <si>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</si>
  <si>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</si>
  <si>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</si>
  <si>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</si>
  <si>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</si>
  <si>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</si>
  <si>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</si>
  <si>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</si>
  <si>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</si>
  <si>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</si>
  <si>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</si>
  <si>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</si>
  <si>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</si>
  <si>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</si>
  <si>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</si>
  <si>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</si>
  <si>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</si>
  <si>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</si>
  <si>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</si>
  <si>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</si>
  <si>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</si>
  <si>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</si>
  <si>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</si>
  <si>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</si>
  <si>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</si>
  <si>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</si>
  <si>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</si>
  <si>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</si>
  <si>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</si>
  <si>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</si>
  <si>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</si>
  <si>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</si>
  <si>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</si>
  <si>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</si>
  <si>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</si>
  <si>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</si>
  <si>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</si>
  <si>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</si>
  <si>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</si>
  <si>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</si>
  <si>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</si>
  <si>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</si>
  <si>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</si>
  <si>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</si>
  <si>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</si>
  <si>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</si>
  <si>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</si>
  <si>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</si>
  <si>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</si>
  <si>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</si>
  <si>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</si>
  <si>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</si>
  <si>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</si>
  <si>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</si>
  <si>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</si>
  <si>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</si>
  <si>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</si>
  <si>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</si>
  <si>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</si>
  <si>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</si>
  <si>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</si>
  <si>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</si>
  <si>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</si>
  <si>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</si>
  <si>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</si>
  <si>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</si>
  <si>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</si>
  <si>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</si>
  <si>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</si>
  <si>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</si>
  <si>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</si>
  <si>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</si>
  <si>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</si>
  <si>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</si>
  <si>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</si>
  <si>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</si>
  <si>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</si>
  <si>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</si>
  <si>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</si>
  <si>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</si>
  <si>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</si>
  <si>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</si>
  <si>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</si>
  <si>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</si>
  <si>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</si>
  <si>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</si>
  <si>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</si>
  <si>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</si>
  <si>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</si>
  <si>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</si>
  <si>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</si>
  <si>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</si>
  <si>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</si>
  <si>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</si>
  <si>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</si>
  <si>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</si>
  <si>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</si>
  <si>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</si>
  <si>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</si>
  <si>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</si>
  <si>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</si>
  <si>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</si>
  <si>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</si>
  <si>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</si>
  <si>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</si>
  <si>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</si>
  <si>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</si>
  <si>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</si>
  <si>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</si>
  <si>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</si>
  <si>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</si>
  <si>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</si>
  <si>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</si>
  <si>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</si>
  <si>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</si>
  <si>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</si>
  <si>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</si>
  <si>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</si>
  <si>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</si>
  <si>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</si>
  <si>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</si>
  <si>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</si>
  <si>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</si>
  <si>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</si>
  <si>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</si>
  <si>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</si>
  <si>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</si>
  <si>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</si>
  <si>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</si>
  <si>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</si>
  <si>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</si>
  <si>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</si>
  <si>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</si>
  <si>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</si>
  <si>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</si>
  <si>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</si>
  <si>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</si>
  <si>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</si>
  <si>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</si>
  <si>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</si>
  <si>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</si>
  <si>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</si>
  <si>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</si>
  <si>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</si>
  <si>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</si>
  <si>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</si>
  <si>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</si>
  <si>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</si>
  <si>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</si>
  <si>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</si>
  <si>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</si>
  <si>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</si>
  <si>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</si>
  <si>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</si>
  <si>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</si>
  <si>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</si>
  <si>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</si>
  <si>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</si>
  <si>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</si>
  <si>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</si>
  <si>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</si>
  <si>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</si>
  <si>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</si>
  <si>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</si>
  <si>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</si>
  <si>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</si>
  <si>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</si>
  <si>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</si>
  <si>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</si>
  <si>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</si>
  <si>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</si>
  <si>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</si>
  <si>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</si>
  <si>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</si>
  <si>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</si>
  <si>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</si>
  <si>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</si>
  <si>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</si>
  <si>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</si>
  <si>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</si>
  <si>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</si>
  <si>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</si>
  <si>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</si>
  <si>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</si>
  <si>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</si>
  <si>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</si>
  <si>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</si>
  <si>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</si>
  <si>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</si>
  <si>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</si>
  <si>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</si>
  <si>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</si>
  <si>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</si>
  <si>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</si>
  <si>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</si>
  <si>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</si>
  <si>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</si>
  <si>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</si>
  <si>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</si>
  <si>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</si>
  <si>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</si>
  <si>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</si>
  <si>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</si>
  <si>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</si>
  <si>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</si>
  <si>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</si>
  <si>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</si>
  <si>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</si>
  <si>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</si>
  <si>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</si>
  <si>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</si>
  <si>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</si>
  <si>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</si>
  <si>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</si>
  <si>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</si>
  <si>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</si>
  <si>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</si>
  <si>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</si>
  <si>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</si>
  <si>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</si>
  <si>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</si>
  <si>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</si>
  <si>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</si>
  <si>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</si>
  <si>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</si>
  <si>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</si>
  <si>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</si>
  <si>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</si>
  <si>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</si>
  <si>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</si>
  <si>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</si>
  <si>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</si>
  <si>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</si>
  <si>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</si>
  <si>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</si>
  <si>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</si>
  <si>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</si>
  <si>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</si>
  <si>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</si>
  <si>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</si>
  <si>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</si>
  <si>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</si>
  <si>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</si>
  <si>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</si>
  <si>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</si>
  <si>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</si>
  <si>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</si>
  <si>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</si>
  <si>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</si>
  <si>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</si>
  <si>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</si>
  <si>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</si>
  <si>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</si>
  <si>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</si>
  <si>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</si>
  <si>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</si>
  <si>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</si>
  <si>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</si>
  <si>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</si>
  <si>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</si>
  <si>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</si>
  <si>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</si>
  <si>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</si>
  <si>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</si>
  <si>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</si>
  <si>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</si>
  <si>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</si>
  <si>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</si>
  <si>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</si>
  <si>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</si>
  <si>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</si>
  <si>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</si>
  <si>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</si>
  <si>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</si>
  <si>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</si>
  <si>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</si>
  <si>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</si>
  <si>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</si>
  <si>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</si>
  <si>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</si>
  <si>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</si>
  <si>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</si>
  <si>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</si>
  <si>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</si>
  <si>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</si>
  <si>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</si>
  <si>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</si>
  <si>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</si>
  <si>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</si>
  <si>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</si>
  <si>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</si>
  <si>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</si>
  <si>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</si>
  <si>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</si>
  <si>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</si>
  <si>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</si>
  <si>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</si>
  <si>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</si>
  <si>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</si>
  <si>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</si>
  <si>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</si>
  <si>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</si>
  <si>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</si>
  <si>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</si>
  <si>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</si>
  <si>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</si>
  <si>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</si>
  <si>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</si>
  <si>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</si>
  <si>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</si>
  <si>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</si>
  <si>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</si>
  <si>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</si>
  <si>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</si>
  <si>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</si>
  <si>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</si>
  <si>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</si>
  <si>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</si>
  <si>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</si>
  <si>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</si>
  <si>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</si>
  <si>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</si>
  <si>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</si>
  <si>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</si>
  <si>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</si>
  <si>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</si>
  <si>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</si>
  <si>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</si>
  <si>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</si>
  <si>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</si>
  <si>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</si>
  <si>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</si>
  <si>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</si>
  <si>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</si>
  <si>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</si>
  <si>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</si>
  <si>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</si>
  <si>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</si>
  <si>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</si>
  <si>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</si>
  <si>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</si>
  <si>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</si>
  <si>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</si>
  <si>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</si>
  <si>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</si>
  <si>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</si>
  <si>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</si>
  <si>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</si>
  <si>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</si>
  <si>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</si>
  <si>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</si>
  <si>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</si>
  <si>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</si>
  <si>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</si>
  <si>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</si>
  <si>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</si>
  <si>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</si>
  <si>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</si>
  <si>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</si>
  <si>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</si>
  <si>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</si>
  <si>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</si>
  <si>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</si>
  <si>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</si>
  <si>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</si>
  <si>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</si>
  <si>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</si>
  <si>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</si>
  <si>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</si>
  <si>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</si>
  <si>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</si>
  <si>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</si>
  <si>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</si>
  <si>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</si>
  <si>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</si>
  <si>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</si>
  <si>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</si>
  <si>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</si>
  <si>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</si>
  <si>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</si>
  <si>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</si>
  <si>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</si>
  <si>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</si>
  <si>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</si>
  <si>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</si>
  <si>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</si>
  <si>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</si>
  <si>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</si>
  <si>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</si>
  <si>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</si>
  <si>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</si>
  <si>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</si>
  <si>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</si>
  <si>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</si>
  <si>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</si>
  <si>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</si>
  <si>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</si>
  <si>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</si>
  <si>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</si>
  <si>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</si>
  <si>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</si>
  <si>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</si>
  <si>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</si>
  <si>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</si>
  <si>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</si>
  <si>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</si>
  <si>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</si>
  <si>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</si>
  <si>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</si>
  <si>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</si>
  <si>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</si>
  <si>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</si>
  <si>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</si>
  <si>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</si>
  <si>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</si>
  <si>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</si>
  <si>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</si>
  <si>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</si>
  <si>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</si>
  <si>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</si>
  <si>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</si>
  <si>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</si>
  <si>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</si>
  <si>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</si>
  <si>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</si>
  <si>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</si>
  <si>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</si>
  <si>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</si>
  <si>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</si>
  <si>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</si>
  <si>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</si>
  <si>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</si>
  <si>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</si>
  <si>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</si>
  <si>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</si>
  <si>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</si>
  <si>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</si>
  <si>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</si>
  <si>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</si>
  <si>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</si>
  <si>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</si>
  <si>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</si>
  <si>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</si>
  <si>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</si>
  <si>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</si>
  <si>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</si>
  <si>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</si>
  <si>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</si>
  <si>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</si>
  <si>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</si>
  <si>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</si>
  <si>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</si>
  <si>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</si>
  <si>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</si>
  <si>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</si>
  <si>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</si>
  <si>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</si>
  <si>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</si>
  <si>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</si>
  <si>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</si>
  <si>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</si>
  <si>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</si>
  <si>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</si>
  <si>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</si>
  <si>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</si>
  <si>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</si>
  <si>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</si>
  <si>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</si>
  <si>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</si>
  <si>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</si>
  <si>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</si>
  <si>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</si>
  <si>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</si>
  <si>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</si>
  <si>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</si>
  <si>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</si>
  <si>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</si>
  <si>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</si>
  <si>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</si>
  <si>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</si>
  <si>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</si>
  <si>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</si>
  <si>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</si>
  <si>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</si>
  <si>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</si>
  <si>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</si>
  <si>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</si>
  <si>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</si>
  <si>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</si>
  <si>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</si>
  <si>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</si>
  <si>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</si>
  <si>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</si>
  <si>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</si>
  <si>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</si>
  <si>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</si>
  <si>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</si>
  <si>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</si>
  <si>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</si>
  <si>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</si>
  <si>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</si>
  <si>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</si>
  <si>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</si>
  <si>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</si>
  <si>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</si>
  <si>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</si>
  <si>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</si>
  <si>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</si>
  <si>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</si>
  <si>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</si>
  <si>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</si>
  <si>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</si>
  <si>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</si>
  <si>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</si>
  <si>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</si>
  <si>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</si>
  <si>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</si>
  <si>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</si>
  <si>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</si>
  <si>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</si>
  <si>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</si>
  <si>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</si>
  <si>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</si>
  <si>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</si>
  <si>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</si>
  <si>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</si>
  <si>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</si>
  <si>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</si>
  <si>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</si>
  <si>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</si>
  <si>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</si>
  <si>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</si>
  <si>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</si>
  <si>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</si>
  <si>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</si>
  <si>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</si>
  <si>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</si>
  <si>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</si>
  <si>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</si>
  <si>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</si>
  <si>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</si>
  <si>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</si>
  <si>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</si>
  <si>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</si>
  <si>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</si>
  <si>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</si>
  <si>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</si>
  <si>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</si>
  <si>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</si>
  <si>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</si>
  <si>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</si>
  <si>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</si>
  <si>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</si>
  <si>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</si>
  <si>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</si>
  <si>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</si>
  <si>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</si>
  <si>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</si>
  <si>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</si>
  <si>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</si>
  <si>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</si>
  <si>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</si>
  <si>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</si>
  <si>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</si>
  <si>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</si>
  <si>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</si>
  <si>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</si>
  <si>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</si>
  <si>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</si>
  <si>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</si>
  <si>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</si>
  <si>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</si>
  <si>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</si>
  <si>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</si>
  <si>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</si>
  <si>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</si>
  <si>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</si>
  <si>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</si>
  <si>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</si>
  <si>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</si>
  <si>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</si>
  <si>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</si>
  <si>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</si>
  <si>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</si>
  <si>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</si>
  <si>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</si>
  <si>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</si>
  <si>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</si>
  <si>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</si>
  <si>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</si>
  <si>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</si>
  <si>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</si>
  <si>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</si>
  <si>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</si>
  <si>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</si>
  <si>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</si>
  <si>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</si>
  <si>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</si>
  <si>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</si>
  <si>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</si>
  <si>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</si>
  <si>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</si>
  <si>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</si>
  <si>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</si>
  <si>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</si>
  <si>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</si>
  <si>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</si>
  <si>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</si>
  <si>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</si>
  <si>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</si>
  <si>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</si>
  <si>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</si>
  <si>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</si>
  <si>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</si>
  <si>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</si>
  <si>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</si>
  <si>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</si>
  <si>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</si>
  <si>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</si>
  <si>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</si>
  <si>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</si>
  <si>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</si>
  <si>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</si>
  <si>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</si>
  <si>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</si>
  <si>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</si>
  <si>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</si>
  <si>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</si>
  <si>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</si>
  <si>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</si>
  <si>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</si>
  <si>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</si>
  <si>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</si>
  <si>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</si>
  <si>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</si>
  <si>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</si>
  <si>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</si>
  <si>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</si>
  <si>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</si>
  <si>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</si>
  <si>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</si>
  <si>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</si>
  <si>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</si>
  <si>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</si>
  <si>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</si>
  <si>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</si>
  <si>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</si>
  <si>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</si>
  <si>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</si>
  <si>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</si>
  <si>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</si>
  <si>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</si>
  <si>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</si>
  <si>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</si>
  <si>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</si>
  <si>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</si>
  <si>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</si>
  <si>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</si>
  <si>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</si>
  <si>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</si>
  <si>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</si>
  <si>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</si>
  <si>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</si>
  <si>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</si>
  <si>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</si>
  <si>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</si>
  <si>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</si>
  <si>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</si>
  <si>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</si>
  <si>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</si>
  <si>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</si>
  <si>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</si>
  <si>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</si>
  <si>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</si>
  <si>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</si>
  <si>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</si>
  <si>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</si>
  <si>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</si>
  <si>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</si>
  <si>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</si>
  <si>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</si>
  <si>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</si>
  <si>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</si>
  <si>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</si>
  <si>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</si>
  <si>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</si>
  <si>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</si>
  <si>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</si>
  <si>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</si>
  <si>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</si>
  <si>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</si>
  <si>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</si>
  <si>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</si>
  <si>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</si>
  <si>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</si>
  <si>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</si>
  <si>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</si>
  <si>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</si>
  <si>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</si>
  <si>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</si>
  <si>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</si>
  <si>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</si>
  <si>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</si>
  <si>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</si>
  <si>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</si>
  <si>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</si>
  <si>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</si>
  <si>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</si>
  <si>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</si>
  <si>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</si>
  <si>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</si>
  <si>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</si>
  <si>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</si>
  <si>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</si>
  <si>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</si>
  <si>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</si>
  <si>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</si>
  <si>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</si>
  <si>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</si>
  <si>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</si>
  <si>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</si>
  <si>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</si>
  <si>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</si>
  <si>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</si>
  <si>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</si>
  <si>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</si>
  <si>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</si>
  <si>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</si>
  <si>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</si>
  <si>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</si>
  <si>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</si>
  <si>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</si>
  <si>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</si>
  <si>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</si>
  <si>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</si>
  <si>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</si>
  <si>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</si>
  <si>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</si>
  <si>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</si>
  <si>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</si>
  <si>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</si>
  <si>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</si>
  <si>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</si>
  <si>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</si>
  <si>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</si>
  <si>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</si>
  <si>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</si>
  <si>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</si>
  <si>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</si>
  <si>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</si>
  <si>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</si>
  <si>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</si>
  <si>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</si>
  <si>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</si>
  <si>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</si>
  <si>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</si>
  <si>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</si>
  <si>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</si>
  <si>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</si>
  <si>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</si>
  <si>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</si>
  <si>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</si>
  <si>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</si>
  <si>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</si>
  <si>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</si>
  <si>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</si>
  <si>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</si>
  <si>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</si>
  <si>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</si>
  <si>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</si>
  <si>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</si>
  <si>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</si>
  <si>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</si>
  <si>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</si>
  <si>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</si>
  <si>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</si>
  <si>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</si>
  <si>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</si>
  <si>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</si>
  <si>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</si>
  <si>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</si>
  <si>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</si>
  <si>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</si>
  <si>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</si>
  <si>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</si>
  <si>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</si>
  <si>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</si>
  <si>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</si>
  <si>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</si>
  <si>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</si>
  <si>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</si>
  <si>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</si>
  <si>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</si>
  <si>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</si>
  <si>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</si>
  <si>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</si>
  <si>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</si>
  <si>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</si>
  <si>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</si>
  <si>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</si>
  <si>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</si>
  <si>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</si>
  <si>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</si>
  <si>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</si>
  <si>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</si>
  <si>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</si>
  <si>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</si>
  <si>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</si>
  <si>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</si>
  <si>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</si>
  <si>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</si>
  <si>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</si>
  <si>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</si>
  <si>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</si>
  <si>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</si>
  <si>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</si>
  <si>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</si>
  <si>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</si>
  <si>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</si>
  <si>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</si>
  <si>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</si>
  <si>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</si>
  <si>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</si>
  <si>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</si>
  <si>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</si>
  <si>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</si>
  <si>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</si>
  <si>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</si>
  <si>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</si>
  <si>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</si>
  <si>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</si>
  <si>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</si>
  <si>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</si>
  <si>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</si>
  <si>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</si>
  <si>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</si>
  <si>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</si>
  <si>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</si>
  <si>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</si>
  <si>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</si>
  <si>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</si>
  <si>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</si>
  <si>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</si>
  <si>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</si>
  <si>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</si>
  <si>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</si>
  <si>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</si>
  <si>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</si>
  <si>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</si>
  <si>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</si>
  <si>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</si>
  <si>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</si>
  <si>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</si>
  <si>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</si>
  <si>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</si>
  <si>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</si>
  <si>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</si>
  <si>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</si>
  <si>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</si>
  <si>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</si>
  <si>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</si>
  <si>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</si>
  <si>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</si>
  <si>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</si>
  <si>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</si>
  <si>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</si>
  <si>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</si>
  <si>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</si>
  <si>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</si>
  <si>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</si>
  <si>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</si>
  <si>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</si>
  <si>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</si>
  <si>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</si>
  <si>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</si>
  <si>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</si>
  <si>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</si>
  <si>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</si>
  <si>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</si>
  <si>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</si>
  <si>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</si>
  <si>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</si>
  <si>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</si>
  <si>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</si>
  <si>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</si>
  <si>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</si>
  <si>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</si>
  <si>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</si>
  <si>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</si>
  <si>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</si>
  <si>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</si>
  <si>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</si>
  <si>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</si>
  <si>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</si>
  <si>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</si>
  <si>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</si>
  <si>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</si>
  <si>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</si>
  <si>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</si>
  <si>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</si>
  <si>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</si>
  <si>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</si>
  <si>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</si>
  <si>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</si>
  <si>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</si>
  <si>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</si>
  <si>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</si>
  <si>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</si>
  <si>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</si>
  <si>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</si>
  <si>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</si>
  <si>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</si>
  <si>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</si>
  <si>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</si>
  <si>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</si>
  <si>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</si>
  <si>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</si>
  <si>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</si>
  <si>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</si>
  <si>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</si>
  <si>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</si>
  <si>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</si>
  <si>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</si>
  <si>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</si>
  <si>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</si>
  <si>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</si>
  <si>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</si>
  <si>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</si>
  <si>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</si>
  <si>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</si>
  <si>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</si>
  <si>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</si>
  <si>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</si>
  <si>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</si>
  <si>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</si>
  <si>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</si>
  <si>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</si>
  <si>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</si>
  <si>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</si>
  <si>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</si>
  <si>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</si>
  <si>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</si>
  <si>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</si>
  <si>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</si>
  <si>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</si>
  <si>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</si>
  <si>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</si>
  <si>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</si>
  <si>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</si>
  <si>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</si>
  <si>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</si>
  <si>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</si>
  <si>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</si>
  <si>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</si>
  <si>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</si>
  <si>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</si>
  <si>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</si>
  <si>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</si>
  <si>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</si>
  <si>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</si>
  <si>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</si>
  <si>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</si>
  <si>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</si>
  <si>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</si>
  <si>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</si>
  <si>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</si>
  <si>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</si>
  <si>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</si>
  <si>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</si>
  <si>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</si>
  <si>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</si>
  <si>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</si>
  <si>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</si>
  <si>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</si>
  <si>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</si>
  <si>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</si>
  <si>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</si>
  <si>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</si>
  <si>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</si>
  <si>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</si>
  <si>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</si>
  <si>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</si>
  <si>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</si>
  <si>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</si>
  <si>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</si>
  <si>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</si>
  <si>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</si>
  <si>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</si>
  <si>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</si>
  <si>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</si>
  <si>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</si>
  <si>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</si>
  <si>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</si>
  <si>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</si>
  <si>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</si>
  <si>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</si>
  <si>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</si>
  <si>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</si>
  <si>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</si>
  <si>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</si>
  <si>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</si>
  <si>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</si>
  <si>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</si>
  <si>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</si>
  <si>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</si>
  <si>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</si>
  <si>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</si>
  <si>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</si>
  <si>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</si>
  <si>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</si>
  <si>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</si>
  <si>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</si>
  <si>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</si>
  <si>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</si>
  <si>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</si>
  <si>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</si>
  <si>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</si>
  <si>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</si>
  <si>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</si>
  <si>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</si>
  <si>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</si>
  <si>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</si>
  <si>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</si>
  <si>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</si>
  <si>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</si>
  <si>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</si>
  <si>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</si>
  <si>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</si>
  <si>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</si>
  <si>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</si>
  <si>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</si>
  <si>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</si>
  <si>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</si>
  <si>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</si>
  <si>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</si>
  <si>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</si>
  <si>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</si>
  <si>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</si>
  <si>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</si>
  <si>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</si>
  <si>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</si>
  <si>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</si>
  <si>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</si>
  <si>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</si>
  <si>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</si>
  <si>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</si>
  <si>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</si>
  <si>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</si>
  <si>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</si>
  <si>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</si>
  <si>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</si>
  <si>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</si>
  <si>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</si>
  <si>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</si>
  <si>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</si>
  <si>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</si>
  <si>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</si>
  <si>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</si>
  <si>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</si>
  <si>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</si>
  <si>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</si>
  <si>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</si>
  <si>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</si>
  <si>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</si>
  <si>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</si>
  <si>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</si>
  <si>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</si>
  <si>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</si>
  <si>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</si>
  <si>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</si>
  <si>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</si>
  <si>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</si>
  <si>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</si>
  <si>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</si>
  <si>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</si>
  <si>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</si>
  <si>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</si>
  <si>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</si>
  <si>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</si>
  <si>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</si>
  <si>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</si>
  <si>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</si>
  <si>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</si>
  <si>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</si>
  <si>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</si>
  <si>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</si>
  <si>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</si>
  <si>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</si>
  <si>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</si>
  <si>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</si>
  <si>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</si>
  <si>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</si>
  <si>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</si>
  <si>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</si>
  <si>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</si>
  <si>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</si>
  <si>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</si>
  <si>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</si>
  <si>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</si>
  <si>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</si>
  <si>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</si>
  <si>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</si>
  <si>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</si>
  <si>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</si>
  <si>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</si>
  <si>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</si>
  <si>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</si>
  <si>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</si>
  <si>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</si>
  <si>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</si>
  <si>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</si>
  <si>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</si>
  <si>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</si>
  <si>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</si>
  <si>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</si>
  <si>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</si>
  <si>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</si>
  <si>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</si>
  <si>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</si>
  <si>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</si>
  <si>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</si>
  <si>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</si>
  <si>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</si>
  <si>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</si>
  <si>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</si>
  <si>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</si>
  <si>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</si>
  <si>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</si>
  <si>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</si>
  <si>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</si>
  <si>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</si>
  <si>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</si>
  <si>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</si>
  <si>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</si>
  <si>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</si>
  <si>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</si>
  <si>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</si>
  <si>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</si>
  <si>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</si>
  <si>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</si>
  <si>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</si>
  <si>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</si>
  <si>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</si>
  <si>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</si>
  <si>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</si>
  <si>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</si>
  <si>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</si>
  <si>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</si>
  <si>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</si>
  <si>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</si>
  <si>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</si>
  <si>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</si>
  <si>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</si>
  <si>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</si>
  <si>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</si>
  <si>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</si>
  <si>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</si>
  <si>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</si>
  <si>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</si>
  <si>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</si>
  <si>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</si>
  <si>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</si>
  <si>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</si>
  <si>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</si>
  <si>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</si>
  <si>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</si>
  <si>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</si>
  <si>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</si>
  <si>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</si>
  <si>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</si>
  <si>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</si>
  <si>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</si>
  <si>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</si>
  <si>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</si>
  <si>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</si>
  <si>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</si>
  <si>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</si>
  <si>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</si>
  <si>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</si>
  <si>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</si>
  <si>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</si>
  <si>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</si>
  <si>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</si>
  <si>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</si>
  <si>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</si>
  <si>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</si>
  <si>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</si>
  <si>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</si>
  <si>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</si>
  <si>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</si>
  <si>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</si>
  <si>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</si>
  <si>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</si>
  <si>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</si>
  <si>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</si>
  <si>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</si>
  <si>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</si>
  <si>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</si>
  <si>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</si>
  <si>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</si>
  <si>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</si>
  <si>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</si>
  <si>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</si>
  <si>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</si>
  <si>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</si>
  <si>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</si>
  <si>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</si>
  <si>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</si>
  <si>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</si>
  <si>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</si>
  <si>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</si>
  <si>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</si>
  <si>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</si>
  <si>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</si>
  <si>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</si>
  <si>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</si>
  <si>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</si>
  <si>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</si>
  <si>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</si>
  <si>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</si>
  <si>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</si>
  <si>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</si>
  <si>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</si>
  <si>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</si>
  <si>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</si>
  <si>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</si>
  <si>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</si>
  <si>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</si>
  <si>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</si>
  <si>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</si>
  <si>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</si>
  <si>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</si>
  <si>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</si>
  <si>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</si>
  <si>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</si>
  <si>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</si>
  <si>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</si>
  <si>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</si>
  <si>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</si>
  <si>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</si>
  <si>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</si>
  <si>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</si>
  <si>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</si>
  <si>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</si>
  <si>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</si>
  <si>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</si>
  <si>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</si>
  <si>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</si>
  <si>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</si>
  <si>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</si>
  <si>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</si>
  <si>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</si>
  <si>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</si>
  <si>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</si>
  <si>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</si>
  <si>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</si>
  <si>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</si>
  <si>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</si>
  <si>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</si>
  <si>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</si>
  <si>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</si>
  <si>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</si>
  <si>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</si>
  <si>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</si>
  <si>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</si>
  <si>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</si>
  <si>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</si>
  <si>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</si>
  <si>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</si>
  <si>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</si>
  <si>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</si>
  <si>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</si>
  <si>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</si>
  <si>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</si>
  <si>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</si>
  <si>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</si>
  <si>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</si>
  <si>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</si>
  <si>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</si>
  <si>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</si>
  <si>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</si>
  <si>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</si>
  <si>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</si>
  <si>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</si>
  <si>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</si>
  <si>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</si>
  <si>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</si>
  <si>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</si>
  <si>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</si>
  <si>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</si>
  <si>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</si>
  <si>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</si>
  <si>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</si>
  <si>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</si>
  <si>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</si>
  <si>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</si>
  <si>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</si>
  <si>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</si>
  <si>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</si>
  <si>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</si>
  <si>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</si>
  <si>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</si>
  <si>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</si>
  <si>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</si>
  <si>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</si>
  <si>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</si>
  <si>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</si>
  <si>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</si>
  <si>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</si>
  <si>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</si>
  <si>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</si>
  <si>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</si>
  <si>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</si>
  <si>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</si>
  <si>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</si>
  <si>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</si>
  <si>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</si>
  <si>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</si>
  <si>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</si>
  <si>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</si>
  <si>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</si>
  <si>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</si>
  <si>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</si>
  <si>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</si>
  <si>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</si>
  <si>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</si>
  <si>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</si>
  <si>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</si>
  <si>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</si>
  <si>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</si>
  <si>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</si>
  <si>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</si>
  <si>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</si>
  <si>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</si>
  <si>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</si>
  <si>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</si>
  <si>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</si>
  <si>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</si>
  <si>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</si>
  <si>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</si>
  <si>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</si>
  <si>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</si>
  <si>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</si>
  <si>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</si>
  <si>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</si>
  <si>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</si>
  <si>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</si>
  <si>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</si>
  <si>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</si>
  <si>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</si>
  <si>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</si>
  <si>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</si>
  <si>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</si>
  <si>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</si>
  <si>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</si>
  <si>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</si>
  <si>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</si>
  <si>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</si>
  <si>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</si>
  <si>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</si>
  <si>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</si>
  <si>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</si>
  <si>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</si>
  <si>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</si>
  <si>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</si>
  <si>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</si>
  <si>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</si>
  <si>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</si>
  <si>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</si>
  <si>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</si>
  <si>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</si>
  <si>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</si>
  <si>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</si>
  <si>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</si>
  <si>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</si>
  <si>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</si>
  <si>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</si>
  <si>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</si>
  <si>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</si>
  <si>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</si>
  <si>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</si>
  <si>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</si>
  <si>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</si>
  <si>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</si>
  <si>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</si>
  <si>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</si>
  <si>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</si>
  <si>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</si>
  <si>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</si>
  <si>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</si>
  <si>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</si>
  <si>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</si>
  <si>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</si>
  <si>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</si>
  <si>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</si>
  <si>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</si>
  <si>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</si>
  <si>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</si>
  <si>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</si>
  <si>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</si>
  <si>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</si>
  <si>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</si>
  <si>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</si>
  <si>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</si>
  <si>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</si>
  <si>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</si>
  <si>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</si>
  <si>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</si>
  <si>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</si>
  <si>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</si>
  <si>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</si>
  <si>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</si>
  <si>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</si>
  <si>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</si>
  <si>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</si>
  <si>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</si>
  <si>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</si>
  <si>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</si>
  <si>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</si>
  <si>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</si>
  <si>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</si>
  <si>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</si>
  <si>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</si>
  <si>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</si>
  <si>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</si>
  <si>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</si>
  <si>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</si>
  <si>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</si>
  <si>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</si>
  <si>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</si>
  <si>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</si>
  <si>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</si>
  <si>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</si>
  <si>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</si>
  <si>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</si>
  <si>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</si>
  <si>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</si>
  <si>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</si>
  <si>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</si>
  <si>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</si>
  <si>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</si>
  <si>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</si>
  <si>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</si>
  <si>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</si>
  <si>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</si>
  <si>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</si>
  <si>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</si>
  <si>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</si>
  <si>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</si>
  <si>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</si>
  <si>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</si>
  <si>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</si>
  <si>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</si>
  <si>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</si>
  <si>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</si>
  <si>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</si>
  <si>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</si>
  <si>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</si>
  <si>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</si>
  <si>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</si>
  <si>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</si>
  <si>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</si>
  <si>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</si>
  <si>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</si>
  <si>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</si>
  <si>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</si>
  <si>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</si>
  <si>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</si>
  <si>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</si>
  <si>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</si>
  <si>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</si>
  <si>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</si>
  <si>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</si>
  <si>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</si>
  <si>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</si>
  <si>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</si>
  <si>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</si>
  <si>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</si>
  <si>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</si>
  <si>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</si>
  <si>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</si>
  <si>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</si>
  <si>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</si>
  <si>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</si>
  <si>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</si>
  <si>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</si>
  <si>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</si>
  <si>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</si>
  <si>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</si>
  <si>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</si>
  <si>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</si>
  <si>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</si>
  <si>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</si>
  <si>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</si>
  <si>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</si>
  <si>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</si>
  <si>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</si>
  <si>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</si>
  <si>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</si>
  <si>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</si>
  <si>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</si>
  <si>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</si>
  <si>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</si>
  <si>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</si>
  <si>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</si>
  <si>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</si>
  <si>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</si>
  <si>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</si>
  <si>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</si>
  <si>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</si>
  <si>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</si>
  <si>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</si>
  <si>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</si>
  <si>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</si>
  <si>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</si>
  <si>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</si>
  <si>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</si>
  <si>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</si>
  <si>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</si>
  <si>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</si>
  <si>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</si>
  <si>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</si>
  <si>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</si>
  <si>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</si>
  <si>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</si>
  <si>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</si>
  <si>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</si>
  <si>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</si>
  <si>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</si>
  <si>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</si>
  <si>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</si>
  <si>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</si>
  <si>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</si>
  <si>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</si>
  <si>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</si>
  <si>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</si>
  <si>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</si>
  <si>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</si>
  <si>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</si>
  <si>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</si>
  <si>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</si>
  <si>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</si>
  <si>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</si>
  <si>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</si>
  <si>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</si>
  <si>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</si>
  <si>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</si>
  <si>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</si>
  <si>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</si>
  <si>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</si>
  <si>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</si>
  <si>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</si>
  <si>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</si>
  <si>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</si>
  <si>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</si>
  <si>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</si>
  <si>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</si>
  <si>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</si>
  <si>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</si>
  <si>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</si>
  <si>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</si>
  <si>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</si>
  <si>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</si>
  <si>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</si>
  <si>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</si>
  <si>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</si>
  <si>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</si>
  <si>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</si>
  <si>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</si>
  <si>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</si>
  <si>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</si>
  <si>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</si>
  <si>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</si>
  <si>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</si>
  <si>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</si>
  <si>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</si>
  <si>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</si>
  <si>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</si>
  <si>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</si>
  <si>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</si>
  <si>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</si>
  <si>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</si>
  <si>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</si>
  <si>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</si>
  <si>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</si>
  <si>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</si>
  <si>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</si>
  <si>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</si>
  <si>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</si>
  <si>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</si>
  <si>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</si>
  <si>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</si>
  <si>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</si>
  <si>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</si>
  <si>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</si>
  <si>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</si>
  <si>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</si>
  <si>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</si>
  <si>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</si>
  <si>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</si>
  <si>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</si>
  <si>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</si>
  <si>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</si>
  <si>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</si>
  <si>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</si>
  <si>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</si>
  <si>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</si>
  <si>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</si>
  <si>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</si>
  <si>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</si>
  <si>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</si>
  <si>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</si>
  <si>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</si>
  <si>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</si>
  <si>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</si>
  <si>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</si>
  <si>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</si>
  <si>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</si>
  <si>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</si>
  <si>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</si>
  <si>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</si>
  <si>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</si>
  <si>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</si>
  <si>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</si>
  <si>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</si>
  <si>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</si>
  <si>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</si>
  <si>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</si>
  <si>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</si>
  <si>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</si>
  <si>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</si>
  <si>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</si>
  <si>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</si>
  <si>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</si>
  <si>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</si>
  <si>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</si>
  <si>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</si>
  <si>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</si>
  <si>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</si>
  <si>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</si>
  <si>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</si>
  <si>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</si>
  <si>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</si>
  <si>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</si>
  <si>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</si>
  <si>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</si>
  <si>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</si>
  <si>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</si>
  <si>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</si>
  <si>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</si>
  <si>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</si>
  <si>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</si>
  <si>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</si>
  <si>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</si>
  <si>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</si>
  <si>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</si>
  <si>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</si>
  <si>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</si>
  <si>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</si>
  <si>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</si>
  <si>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</si>
  <si>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</si>
  <si>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</si>
  <si>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</si>
  <si>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</si>
  <si>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</si>
  <si>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</si>
  <si>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</si>
  <si>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</si>
  <si>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</si>
  <si>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</si>
  <si>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</si>
  <si>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</si>
  <si>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</si>
  <si>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</si>
  <si>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</si>
  <si>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</si>
  <si>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</si>
  <si>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</si>
  <si>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</si>
  <si>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</si>
  <si>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</si>
  <si>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</si>
  <si>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</si>
  <si>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</si>
  <si>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</si>
  <si>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</si>
  <si>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</si>
  <si>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</si>
  <si>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</si>
  <si>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</si>
  <si>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</si>
  <si>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</si>
  <si>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</si>
  <si>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</si>
  <si>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</si>
  <si>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</si>
  <si>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</si>
  <si>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</si>
  <si>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</si>
  <si>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</si>
  <si>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</si>
  <si>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</si>
  <si>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</si>
  <si>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</si>
  <si>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</si>
  <si>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</si>
  <si>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</si>
  <si>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</si>
  <si>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</si>
  <si>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</si>
  <si>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</si>
  <si>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</si>
  <si>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</si>
  <si>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</si>
  <si>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</si>
  <si>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</si>
  <si>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</si>
  <si>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</si>
  <si>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</si>
  <si>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</si>
  <si>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</si>
  <si>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</si>
  <si>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</si>
  <si>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</si>
  <si>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</si>
  <si>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</si>
  <si>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</si>
  <si>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</si>
  <si>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</si>
  <si>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</si>
  <si>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</si>
  <si>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</si>
  <si>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</si>
  <si>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</si>
  <si>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</si>
  <si>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</si>
  <si>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</si>
  <si>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</si>
  <si>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</si>
  <si>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</si>
  <si>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</si>
  <si>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</si>
  <si>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</si>
  <si>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</si>
  <si>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</si>
  <si>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</si>
  <si>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</si>
  <si>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</si>
  <si>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</si>
  <si>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</si>
  <si>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</si>
  <si>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</si>
  <si>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</si>
  <si>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</si>
  <si>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</si>
  <si>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</si>
  <si>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</si>
  <si>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</si>
  <si>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</si>
  <si>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</si>
  <si>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</si>
  <si>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</si>
  <si>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</si>
  <si>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</si>
  <si>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</si>
  <si>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</si>
  <si>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</si>
  <si>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</si>
  <si>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</si>
  <si>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</si>
  <si>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</si>
  <si>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</si>
  <si>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</si>
  <si>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</si>
  <si>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</si>
  <si>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</si>
  <si>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</si>
  <si>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</si>
  <si>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</si>
  <si>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</si>
  <si>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</si>
  <si>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</si>
  <si>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</si>
  <si>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</si>
  <si>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</si>
  <si>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</si>
  <si>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</si>
  <si>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</si>
  <si>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</si>
  <si>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</si>
  <si>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</si>
  <si>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</si>
  <si>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</si>
  <si>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</si>
  <si>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</si>
  <si>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</si>
  <si>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</si>
  <si>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</si>
  <si>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</si>
  <si>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</si>
  <si>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</si>
  <si>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</si>
  <si>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</si>
  <si>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</si>
  <si>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</si>
  <si>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</si>
  <si>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</si>
  <si>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</si>
  <si>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</si>
  <si>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</si>
  <si>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</si>
  <si>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</si>
  <si>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</si>
  <si>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</si>
  <si>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</si>
  <si>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</si>
  <si>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</si>
  <si>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</si>
  <si>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</si>
  <si>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</si>
  <si>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</si>
  <si>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</si>
  <si>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</si>
  <si>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</si>
  <si>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</si>
  <si>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</si>
  <si>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</si>
  <si>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</si>
  <si>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</si>
  <si>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</si>
  <si>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</si>
  <si>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</si>
  <si>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</si>
  <si>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</si>
  <si>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</si>
  <si>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</si>
  <si>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</si>
  <si>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</si>
  <si>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</si>
  <si>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</si>
  <si>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</si>
  <si>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</si>
  <si>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</si>
  <si>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</si>
  <si>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</si>
  <si>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</si>
  <si>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</si>
  <si>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</si>
  <si>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</si>
  <si>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</si>
  <si>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</si>
  <si>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</si>
  <si>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</si>
  <si>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</si>
  <si>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</si>
  <si>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</si>
  <si>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</si>
  <si>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</si>
  <si>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</si>
  <si>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</si>
  <si>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</si>
  <si>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</si>
  <si>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</si>
  <si>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</si>
  <si>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</si>
  <si>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</si>
  <si>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</si>
  <si>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</si>
  <si>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</si>
  <si>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</si>
  <si>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</si>
  <si>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</si>
  <si>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</si>
  <si>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</si>
  <si>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</si>
  <si>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</si>
  <si>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</si>
  <si>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</si>
  <si>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</si>
  <si>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</si>
  <si>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</si>
  <si>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</si>
  <si>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</si>
  <si>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</si>
  <si>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</si>
  <si>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</si>
  <si>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</si>
  <si>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</si>
  <si>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</si>
  <si>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</si>
  <si>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</si>
  <si>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</si>
  <si>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</si>
  <si>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</si>
  <si>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</si>
  <si>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</si>
  <si>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</si>
  <si>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</si>
  <si>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</si>
  <si>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</si>
  <si>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</si>
  <si>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</si>
  <si>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</si>
  <si>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</si>
  <si>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</si>
  <si>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</si>
  <si>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</si>
  <si>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</si>
  <si>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</si>
  <si>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</si>
  <si>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</si>
  <si>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</si>
  <si>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</si>
  <si>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</si>
  <si>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</si>
  <si>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</si>
  <si>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</si>
  <si>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</si>
  <si>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</si>
  <si>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</si>
  <si>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</si>
  <si>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</si>
  <si>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</si>
  <si>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</si>
  <si>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</si>
  <si>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</si>
  <si>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</si>
  <si>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</si>
  <si>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</si>
  <si>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</si>
  <si>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</si>
  <si>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</si>
  <si>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</si>
  <si>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</si>
  <si>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</si>
  <si>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</si>
  <si>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</si>
  <si>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</si>
  <si>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</si>
  <si>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</si>
  <si>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</si>
  <si>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</si>
  <si>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</si>
  <si>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</si>
  <si>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</si>
  <si>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</si>
  <si>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</si>
  <si>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</si>
  <si>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</si>
  <si>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</si>
  <si>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</si>
  <si>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</si>
  <si>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</si>
  <si>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</si>
  <si>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</si>
  <si>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</si>
  <si>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</si>
  <si>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</si>
  <si>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</si>
  <si>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</si>
  <si>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</si>
  <si>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</si>
  <si>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</si>
  <si>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</si>
  <si>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</si>
  <si>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</si>
  <si>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</si>
  <si>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</si>
  <si>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</si>
  <si>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</si>
  <si>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</si>
  <si>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</si>
  <si>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</si>
  <si>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</si>
  <si>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</si>
  <si>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</si>
  <si>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</si>
  <si>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</si>
  <si>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</si>
  <si>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</si>
  <si>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</si>
  <si>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</si>
  <si>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</si>
  <si>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</si>
  <si>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</si>
  <si>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</si>
  <si>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</si>
  <si>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</si>
  <si>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</si>
  <si>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</si>
  <si>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</si>
  <si>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</si>
  <si>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</si>
  <si>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</si>
  <si>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</si>
  <si>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</si>
  <si>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</si>
  <si>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</si>
  <si>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</si>
  <si>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</si>
  <si>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</si>
  <si>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</si>
  <si>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</si>
  <si>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</si>
  <si>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</si>
  <si>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</si>
  <si>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</si>
  <si>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</si>
  <si>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</si>
  <si>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</si>
  <si>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</si>
  <si>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</si>
  <si>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</si>
  <si>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</si>
  <si>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</si>
  <si>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</si>
  <si>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</si>
  <si>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</si>
  <si>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</si>
  <si>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</si>
  <si>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</si>
  <si>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</si>
  <si>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</si>
  <si>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</si>
  <si>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</si>
  <si>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</si>
  <si>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</si>
  <si>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</si>
  <si>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</si>
  <si>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</si>
  <si>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</si>
  <si>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</si>
  <si>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</si>
  <si>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</si>
  <si>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</si>
  <si>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</si>
  <si>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</si>
  <si>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</si>
  <si>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</si>
  <si>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</si>
  <si>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</si>
  <si>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</si>
  <si>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</si>
  <si>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</si>
  <si>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</si>
  <si>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</si>
  <si>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</si>
  <si>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</si>
  <si>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</si>
  <si>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</si>
  <si>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</si>
  <si>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</si>
  <si>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</si>
  <si>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</si>
  <si>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</si>
  <si>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</si>
  <si>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</si>
  <si>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</si>
  <si>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</si>
  <si>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</si>
  <si>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</si>
  <si>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</si>
  <si>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</si>
  <si>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</si>
  <si>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</si>
  <si>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</si>
  <si>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</si>
  <si>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</si>
  <si>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</si>
  <si>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</si>
  <si>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</si>
  <si>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</si>
  <si>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</si>
  <si>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</si>
  <si>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</si>
  <si>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</si>
  <si>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</si>
  <si>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</si>
  <si>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</si>
  <si>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</si>
  <si>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</si>
  <si>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</si>
  <si>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</si>
  <si>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</si>
  <si>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</si>
  <si>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</si>
  <si>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</si>
  <si>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</si>
  <si>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</si>
  <si>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</si>
  <si>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</si>
  <si>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</si>
  <si>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</si>
  <si>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</si>
  <si>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</si>
  <si>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</si>
  <si>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</si>
  <si>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</si>
  <si>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</si>
  <si>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</si>
  <si>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</si>
  <si>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</si>
  <si>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</si>
  <si>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</si>
  <si>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</si>
  <si>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</si>
  <si>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</si>
  <si>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</si>
  <si>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</si>
  <si>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</si>
  <si>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</si>
  <si>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</si>
  <si>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</si>
  <si>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</si>
  <si>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</si>
  <si>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</si>
  <si>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</si>
  <si>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</si>
  <si>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</si>
  <si>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</si>
  <si>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</si>
  <si>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</si>
  <si>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</si>
  <si>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</si>
  <si>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</si>
  <si>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</si>
  <si>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</si>
  <si>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</si>
  <si>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</si>
  <si>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</si>
  <si>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</si>
  <si>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</si>
  <si>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</si>
  <si>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</si>
  <si>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</si>
  <si>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</si>
  <si>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</si>
  <si>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</si>
  <si>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</si>
  <si>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</si>
  <si>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</si>
  <si>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</si>
  <si>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</si>
  <si>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</si>
  <si>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</si>
  <si>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</si>
  <si>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</si>
  <si>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</si>
  <si>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</si>
  <si>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</si>
  <si>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</si>
  <si>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</si>
  <si>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</si>
  <si>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</si>
  <si>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</si>
  <si>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</si>
  <si>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</si>
  <si>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</si>
  <si>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</si>
  <si>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</si>
  <si>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</si>
  <si>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</si>
  <si>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</si>
  <si>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</si>
  <si>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</si>
  <si>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</si>
  <si>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</si>
  <si>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</si>
  <si>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</si>
  <si>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</si>
  <si>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</si>
  <si>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</si>
  <si>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</si>
  <si>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</si>
  <si>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</si>
  <si>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</si>
  <si>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</si>
  <si>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</si>
  <si>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</si>
  <si>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</si>
  <si>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</si>
  <si>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</si>
  <si>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</si>
  <si>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</si>
  <si>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</si>
  <si>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</si>
  <si>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</si>
  <si>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</si>
  <si>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</si>
  <si>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</si>
  <si>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</si>
  <si>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</si>
  <si>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</si>
  <si>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</si>
  <si>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</si>
  <si>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</si>
  <si>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</si>
  <si>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</si>
  <si>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</si>
  <si>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</si>
  <si>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</si>
  <si>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</si>
  <si>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</si>
  <si>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</si>
  <si>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</si>
  <si>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</si>
  <si>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</si>
  <si>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</si>
  <si>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</si>
  <si>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</si>
  <si>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</si>
  <si>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</si>
  <si>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</si>
  <si>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</si>
  <si>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</si>
  <si>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</si>
  <si>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</si>
  <si>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</si>
  <si>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</si>
  <si>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</si>
  <si>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</si>
  <si>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</si>
  <si>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</si>
  <si>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</si>
  <si>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</si>
  <si>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</si>
  <si>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</si>
  <si>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</si>
  <si>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</si>
  <si>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</si>
  <si>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</si>
  <si>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</si>
  <si>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</si>
  <si>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</si>
  <si>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</si>
  <si>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</si>
  <si>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</si>
  <si>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</si>
  <si>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</si>
  <si>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</si>
  <si>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</si>
  <si>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</si>
  <si>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</si>
  <si>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</si>
  <si>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</si>
  <si>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</si>
  <si>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</si>
  <si>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</si>
  <si>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</si>
  <si>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</si>
  <si>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</si>
  <si>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</si>
  <si>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</si>
  <si>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</si>
  <si>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</si>
  <si>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</si>
  <si>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</si>
  <si>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</si>
  <si>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</si>
  <si>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</si>
  <si>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</si>
  <si>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</si>
  <si>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</si>
  <si>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</si>
  <si>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</si>
  <si>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</si>
  <si>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</si>
  <si>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</si>
  <si>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</si>
  <si>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</si>
  <si>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</si>
  <si>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</si>
  <si>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</si>
  <si>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</si>
  <si>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</si>
  <si>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</si>
  <si>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</si>
  <si>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</si>
  <si>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</si>
  <si>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</si>
  <si>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</si>
  <si>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</si>
  <si>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</si>
  <si>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</si>
  <si>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</si>
  <si>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</si>
  <si>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</si>
  <si>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</si>
  <si>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</si>
  <si>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</si>
  <si>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</si>
  <si>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</si>
  <si>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</si>
  <si>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</si>
  <si>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</si>
  <si>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</si>
  <si>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</si>
  <si>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</si>
  <si>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</si>
  <si>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</si>
  <si>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</si>
  <si>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</si>
  <si>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</si>
  <si>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</si>
  <si>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</si>
  <si>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</si>
  <si>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</si>
  <si>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</si>
  <si>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</si>
  <si>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</si>
  <si>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</si>
  <si>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</si>
  <si>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</si>
  <si>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</si>
  <si>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</si>
  <si>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</si>
  <si>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</si>
  <si>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</si>
  <si>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</si>
  <si>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</si>
  <si>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</si>
  <si>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</si>
  <si>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</si>
  <si>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</si>
  <si>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</si>
  <si>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</si>
  <si>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</si>
  <si>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</si>
  <si>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</si>
  <si>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</si>
  <si>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</si>
  <si>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</si>
  <si>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</si>
  <si>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</si>
  <si>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</si>
  <si>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</si>
  <si>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</si>
  <si>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</si>
  <si>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</si>
  <si>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</si>
  <si>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</si>
  <si>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</si>
  <si>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</si>
  <si>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</si>
  <si>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</si>
  <si>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</si>
  <si>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</si>
  <si>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</si>
  <si>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</si>
  <si>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</si>
  <si>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</si>
  <si>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</si>
  <si>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</si>
  <si>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</si>
  <si>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</si>
  <si>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</si>
  <si>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</si>
  <si>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</si>
  <si>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</si>
  <si>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</si>
  <si>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</si>
  <si>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</si>
  <si>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</si>
  <si>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</si>
  <si>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</si>
  <si>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</si>
  <si>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</si>
  <si>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</si>
  <si>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</si>
  <si>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</si>
  <si>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</si>
  <si>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</si>
  <si>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</si>
  <si>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</si>
  <si>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</si>
  <si>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</si>
  <si>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</si>
  <si>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</si>
  <si>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</si>
  <si>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</si>
  <si>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</si>
  <si>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</si>
  <si>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</si>
  <si>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</si>
  <si>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</si>
  <si>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</si>
  <si>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</si>
  <si>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</si>
  <si>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</si>
  <si>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</si>
  <si>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</si>
  <si>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</si>
  <si>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</si>
  <si>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</si>
  <si>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</si>
  <si>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</si>
  <si>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</si>
  <si>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</si>
  <si>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</si>
  <si>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</si>
  <si>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</si>
  <si>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</si>
  <si>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</si>
  <si>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</si>
  <si>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</si>
  <si>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</si>
  <si>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</si>
  <si>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</si>
  <si>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</si>
  <si>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</si>
  <si>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</si>
  <si>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</si>
  <si>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</si>
  <si>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</si>
  <si>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</si>
  <si>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</si>
  <si>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</si>
  <si>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</si>
  <si>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</si>
  <si>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</si>
  <si>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</si>
  <si>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</si>
  <si>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</si>
  <si>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</si>
  <si>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</si>
  <si>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</si>
  <si>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</si>
  <si>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</si>
  <si>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</si>
  <si>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</si>
  <si>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</si>
  <si>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</si>
  <si>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</si>
  <si>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</si>
  <si>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</si>
  <si>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</si>
  <si>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</si>
  <si>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</si>
  <si>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</si>
  <si>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</si>
  <si>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</si>
  <si>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</si>
  <si>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</si>
  <si>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</si>
  <si>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</si>
  <si>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</si>
  <si>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</si>
  <si>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</si>
  <si>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</si>
  <si>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</si>
  <si>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</si>
  <si>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</si>
  <si>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</si>
  <si>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</si>
  <si>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</si>
  <si>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</si>
  <si>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</si>
  <si>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</si>
  <si>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</si>
  <si>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</si>
  <si>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</si>
  <si>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</si>
  <si>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</si>
  <si>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</si>
  <si>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</si>
  <si>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</si>
  <si>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</si>
  <si>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</si>
  <si>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</si>
  <si>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</si>
  <si>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</si>
  <si>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</si>
  <si>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</si>
  <si>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</si>
  <si>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</si>
  <si>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</si>
  <si>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</si>
  <si>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</si>
  <si>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</si>
  <si>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</si>
  <si>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</si>
  <si>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</si>
  <si>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</si>
  <si>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</si>
  <si>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</si>
  <si>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</si>
  <si>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</si>
  <si>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</si>
  <si>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</si>
  <si>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</si>
  <si>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</si>
  <si>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</si>
  <si>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</si>
  <si>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</si>
  <si>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</si>
  <si>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</si>
  <si>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</si>
  <si>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</si>
  <si>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</si>
  <si>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</si>
  <si>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</si>
  <si>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</si>
  <si>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</si>
  <si>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</si>
  <si>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</si>
  <si>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</si>
  <si>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</si>
  <si>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</si>
  <si>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</si>
  <si>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</si>
  <si>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</si>
  <si>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</si>
  <si>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</si>
  <si>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</si>
  <si>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</si>
  <si>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</si>
  <si>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</si>
  <si>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</si>
  <si>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</si>
  <si>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</si>
  <si>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</si>
  <si>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</si>
  <si>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</si>
  <si>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</si>
  <si>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</si>
  <si>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</si>
  <si>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</si>
  <si>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</si>
  <si>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</si>
  <si>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</si>
  <si>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</si>
  <si>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</si>
  <si>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</si>
  <si>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</si>
  <si>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</si>
  <si>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</si>
  <si>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</si>
  <si>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</si>
  <si>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</si>
  <si>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</si>
  <si>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</si>
  <si>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</si>
  <si>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</si>
  <si>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</si>
  <si>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</si>
  <si>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</si>
  <si>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</si>
  <si>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</si>
  <si>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</si>
  <si>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</si>
  <si>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</si>
  <si>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</si>
  <si>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</si>
  <si>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</si>
  <si>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</si>
  <si>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</si>
  <si>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</si>
  <si>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</si>
  <si>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</si>
  <si>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</si>
  <si>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</si>
  <si>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</si>
  <si>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</si>
  <si>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</si>
  <si>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</si>
  <si>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</si>
  <si>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</si>
  <si>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</si>
  <si>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</si>
  <si>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</si>
  <si>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</si>
  <si>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</si>
  <si>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</si>
  <si>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</si>
  <si>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</si>
  <si>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</si>
  <si>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</si>
  <si>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</si>
  <si>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</si>
  <si>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</si>
  <si>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</si>
  <si>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</si>
  <si>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</si>
  <si>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</si>
  <si>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</si>
  <si>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</si>
  <si>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</si>
  <si>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</si>
  <si>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</si>
  <si>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</si>
  <si>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</si>
  <si>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</si>
  <si>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</si>
  <si>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</si>
  <si>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</si>
  <si>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</si>
  <si>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</si>
  <si>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</si>
  <si>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</si>
  <si>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</si>
  <si>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</si>
  <si>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</si>
  <si>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</si>
  <si>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</si>
  <si>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</si>
  <si>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</si>
  <si>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</si>
  <si>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</si>
  <si>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</si>
  <si>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</si>
  <si>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</si>
  <si>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</si>
  <si>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</si>
  <si>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</si>
  <si>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</si>
  <si>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</si>
  <si>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</si>
  <si>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</si>
  <si>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</si>
  <si>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</si>
  <si>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</si>
  <si>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</si>
  <si>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</si>
  <si>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</si>
  <si>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</si>
  <si>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</si>
  <si>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</si>
  <si>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</si>
  <si>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</si>
  <si>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</si>
  <si>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</si>
  <si>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</si>
  <si>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</si>
  <si>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</si>
  <si>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</si>
  <si>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</si>
  <si>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</si>
  <si>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</si>
  <si>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</si>
  <si>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</si>
  <si>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</si>
  <si>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</si>
  <si>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</si>
  <si>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</si>
  <si>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</si>
  <si>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</si>
  <si>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</si>
  <si>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</si>
  <si>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</si>
  <si>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</si>
  <si>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</si>
  <si>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</si>
  <si>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</si>
  <si>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</si>
  <si>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</si>
  <si>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</si>
  <si>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</si>
  <si>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</si>
  <si>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</si>
  <si>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</si>
  <si>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</si>
  <si>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</si>
  <si>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</si>
  <si>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</si>
  <si>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</si>
  <si>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</si>
  <si>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</si>
  <si>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</si>
  <si>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</si>
  <si>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</si>
  <si>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</si>
  <si>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</si>
  <si>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</si>
  <si>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</si>
  <si>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</si>
  <si>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</si>
  <si>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</si>
  <si>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</si>
  <si>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</si>
  <si>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</si>
  <si>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</si>
  <si>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</si>
  <si>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</si>
  <si>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</si>
  <si>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</si>
  <si>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</si>
  <si>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</si>
  <si>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</si>
  <si>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</si>
  <si>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</si>
  <si>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</si>
  <si>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</si>
  <si>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</si>
  <si>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</si>
  <si>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</si>
  <si>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</si>
  <si>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</si>
  <si>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</si>
  <si>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</si>
  <si>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</si>
  <si>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</si>
  <si>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</si>
  <si>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</si>
  <si>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</si>
  <si>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</si>
  <si>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</si>
  <si>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</si>
  <si>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</si>
  <si>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</si>
  <si>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</si>
  <si>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</si>
  <si>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</si>
  <si>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</si>
  <si>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</si>
  <si>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</si>
  <si>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</si>
  <si>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</si>
  <si>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</si>
  <si>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</si>
  <si>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</si>
  <si>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</si>
  <si>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</si>
  <si>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</si>
  <si>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</si>
  <si>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</si>
  <si>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</si>
  <si>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</si>
  <si>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</si>
  <si>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</si>
  <si>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</si>
  <si>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</si>
  <si>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</si>
  <si>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</si>
  <si>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</si>
  <si>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</si>
  <si>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</si>
  <si>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</si>
  <si>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</si>
  <si>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</si>
  <si>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</si>
  <si>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</si>
  <si>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</si>
  <si>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</si>
  <si>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</si>
  <si>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</si>
  <si>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</si>
  <si>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</si>
  <si>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</si>
  <si>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</si>
  <si>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</si>
  <si>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</si>
  <si>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</si>
  <si>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</si>
  <si>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</si>
  <si>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</si>
  <si>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</si>
  <si>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</si>
  <si>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</si>
  <si>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</si>
  <si>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</si>
  <si>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</si>
  <si>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</si>
  <si>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</si>
  <si>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</si>
  <si>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</si>
  <si>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</si>
  <si>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</si>
  <si>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</si>
  <si>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</si>
  <si>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</si>
  <si>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</si>
  <si>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</si>
  <si>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</si>
  <si>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</si>
  <si>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</si>
  <si>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</si>
  <si>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</si>
  <si>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</si>
  <si>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</si>
  <si>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</si>
  <si>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</si>
  <si>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</si>
  <si>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</si>
  <si>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</si>
  <si>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</si>
  <si>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</si>
  <si>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</si>
  <si>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</si>
  <si>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</si>
  <si>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</si>
  <si>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</si>
  <si>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</si>
  <si>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</si>
  <si>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</si>
  <si>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</si>
  <si>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</si>
  <si>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</si>
  <si>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</si>
  <si>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</si>
  <si>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</si>
  <si>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</si>
  <si>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</si>
  <si>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</si>
  <si>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</si>
  <si>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</si>
  <si>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</si>
  <si>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</si>
  <si>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</si>
  <si>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</si>
  <si>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</si>
  <si>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</si>
  <si>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</si>
  <si>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</si>
  <si>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</si>
  <si>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</si>
  <si>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</si>
  <si>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</si>
  <si>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</si>
  <si>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</si>
  <si>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</si>
  <si>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</si>
  <si>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</si>
  <si>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</si>
  <si>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</si>
  <si>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</si>
  <si>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</si>
  <si>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</si>
  <si>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</si>
  <si>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</si>
  <si>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</si>
  <si>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</si>
  <si>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</si>
  <si>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</si>
  <si>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</si>
  <si>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</si>
  <si>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</si>
  <si>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</si>
  <si>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</si>
  <si>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</si>
  <si>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</si>
  <si>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</si>
  <si>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</si>
  <si>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</si>
  <si>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</si>
  <si>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</si>
  <si>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</si>
  <si>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</si>
  <si>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</si>
  <si>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</si>
  <si>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</si>
  <si>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</si>
  <si>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</si>
  <si>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</si>
  <si>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</si>
  <si>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</si>
  <si>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</si>
  <si>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</si>
  <si>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</si>
  <si>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</si>
  <si>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</si>
  <si>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</si>
  <si>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</si>
  <si>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</si>
  <si>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</si>
  <si>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</si>
  <si>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</si>
  <si>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</si>
  <si>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</si>
  <si>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</si>
  <si>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</si>
  <si>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</si>
  <si>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</si>
  <si>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</si>
  <si>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</si>
  <si>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</si>
  <si>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</si>
  <si>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</si>
  <si>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</si>
  <si>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</si>
  <si>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</si>
  <si>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</si>
  <si>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</si>
  <si>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</si>
  <si>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</si>
  <si>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</si>
  <si>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</si>
  <si>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</si>
  <si>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</si>
  <si>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</si>
  <si>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</si>
  <si>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</si>
  <si>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</si>
  <si>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</si>
  <si>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</si>
  <si>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</si>
  <si>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</si>
  <si>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</si>
  <si>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</si>
  <si>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</si>
  <si>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</si>
  <si>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</si>
  <si>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</si>
  <si>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</si>
  <si>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</si>
  <si>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</si>
  <si>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</si>
  <si>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</si>
  <si>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</si>
  <si>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</si>
  <si>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</si>
  <si>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</si>
  <si>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</si>
  <si>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</si>
  <si>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</si>
  <si>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</si>
  <si>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</si>
  <si>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</si>
  <si>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</si>
  <si>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</si>
  <si>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</si>
  <si>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</si>
  <si>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</si>
  <si>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</si>
  <si>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</si>
  <si>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</si>
  <si>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</si>
  <si>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</si>
  <si>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</si>
  <si>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</si>
  <si>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</si>
  <si>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</si>
  <si>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</si>
  <si>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</si>
  <si>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</si>
  <si>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</si>
  <si>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</si>
  <si>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</si>
  <si>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</si>
  <si>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</si>
  <si>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</si>
  <si>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</si>
  <si>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</si>
  <si>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</si>
  <si>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</si>
  <si>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</si>
  <si>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</si>
  <si>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</si>
  <si>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</si>
  <si>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</si>
  <si>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</si>
  <si>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</si>
  <si>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</si>
  <si>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</si>
  <si>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</si>
  <si>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</si>
  <si>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</si>
  <si>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</si>
  <si>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</si>
  <si>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</si>
  <si>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</si>
  <si>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</si>
  <si>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</si>
  <si>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</si>
  <si>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</si>
  <si>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</si>
  <si>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</si>
  <si>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</si>
  <si>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</si>
  <si>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</si>
  <si>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</si>
  <si>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</si>
  <si>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</si>
  <si>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</si>
  <si>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</si>
  <si>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</si>
  <si>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</si>
  <si>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</si>
  <si>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</si>
  <si>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</si>
  <si>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</si>
  <si>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</si>
  <si>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</si>
  <si>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</si>
  <si>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</si>
  <si>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</si>
  <si>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</si>
  <si>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</si>
  <si>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</si>
  <si>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</si>
  <si>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</si>
  <si>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</si>
  <si>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</si>
  <si>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</si>
  <si>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</si>
  <si>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</si>
  <si>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</si>
  <si>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</si>
  <si>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</si>
  <si>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</si>
  <si>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</si>
  <si>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</si>
  <si>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</si>
  <si>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</si>
  <si>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</si>
  <si>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</si>
  <si>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</si>
  <si>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</si>
  <si>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</si>
  <si>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</si>
  <si>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</si>
  <si>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</si>
  <si>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</si>
  <si>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</si>
  <si>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</si>
  <si>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</si>
  <si>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</si>
  <si>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</si>
  <si>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</si>
  <si>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</si>
  <si>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</si>
  <si>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</si>
  <si>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</si>
  <si>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</si>
  <si>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</si>
  <si>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</si>
  <si>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</si>
  <si>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</si>
  <si>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</si>
  <si>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</si>
  <si>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</si>
  <si>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</si>
  <si>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</si>
  <si>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</si>
  <si>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</si>
  <si>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</si>
  <si>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</si>
  <si>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</si>
  <si>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</si>
  <si>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</si>
  <si>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</si>
  <si>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</si>
  <si>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</si>
  <si>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</si>
  <si>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</si>
  <si>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</si>
  <si>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</si>
  <si>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</si>
  <si>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</si>
  <si>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</si>
  <si>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</si>
  <si>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</si>
  <si>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</si>
  <si>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</si>
  <si>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</si>
  <si>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</si>
  <si>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</si>
  <si>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</si>
  <si>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</si>
  <si>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</si>
  <si>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</si>
  <si>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</si>
  <si>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</si>
  <si>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</si>
  <si>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</si>
  <si>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</si>
  <si>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</si>
  <si>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</si>
  <si>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</si>
  <si>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</si>
  <si>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</si>
  <si>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</si>
  <si>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</si>
  <si>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</si>
  <si>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</si>
  <si>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</si>
  <si>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</si>
  <si>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</si>
  <si>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</si>
  <si>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</si>
  <si>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</si>
  <si>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</si>
  <si>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</si>
  <si>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</si>
  <si>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</si>
  <si>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</si>
  <si>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</si>
  <si>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</si>
  <si>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</si>
  <si>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</si>
  <si>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</si>
  <si>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</si>
  <si>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</si>
  <si>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</si>
  <si>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</si>
  <si>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</si>
  <si>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</si>
  <si>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</si>
  <si>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</si>
  <si>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</si>
  <si>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</si>
  <si>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</si>
  <si>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</si>
  <si>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</si>
  <si>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</si>
  <si>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</si>
  <si>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</si>
  <si>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</si>
  <si>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</si>
  <si>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</si>
  <si>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</si>
  <si>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</si>
  <si>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</si>
  <si>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</si>
  <si>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</si>
  <si>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</si>
  <si>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</si>
  <si>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</si>
  <si>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</si>
  <si>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</si>
  <si>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</si>
  <si>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</si>
  <si>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</si>
  <si>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</si>
  <si>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</si>
  <si>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</si>
  <si>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</si>
  <si>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</si>
  <si>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</si>
  <si>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</si>
  <si>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</si>
  <si>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</si>
  <si>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</si>
  <si>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</si>
  <si>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</si>
  <si>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</si>
  <si>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</si>
  <si>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</si>
  <si>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</si>
  <si>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</si>
  <si>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</si>
  <si>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</si>
  <si>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</si>
  <si>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</si>
  <si>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</si>
  <si>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</si>
  <si>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</si>
  <si>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</si>
  <si>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</si>
  <si>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</si>
  <si>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</si>
  <si>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</si>
  <si>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</si>
  <si>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</si>
  <si>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</si>
  <si>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</si>
  <si>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</si>
  <si>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</si>
  <si>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</si>
  <si>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</si>
  <si>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</si>
  <si>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</si>
  <si>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</si>
  <si>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</si>
  <si>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</si>
  <si>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</si>
  <si>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</si>
  <si>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</si>
  <si>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</si>
  <si>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</si>
  <si>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</si>
  <si>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</si>
  <si>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</si>
  <si>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</si>
  <si>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</si>
  <si>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</si>
  <si>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</si>
  <si>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</si>
  <si>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</si>
  <si>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</si>
  <si>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</si>
  <si>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</si>
  <si>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</si>
  <si>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</si>
  <si>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</si>
  <si>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</si>
  <si>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</si>
  <si>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</si>
  <si>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</si>
  <si>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</si>
  <si>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</si>
  <si>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</si>
  <si>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</si>
  <si>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</si>
  <si>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</si>
  <si>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</si>
  <si>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</si>
  <si>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</si>
  <si>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</si>
  <si>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</si>
  <si>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</si>
  <si>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</si>
  <si>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</si>
  <si>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</si>
  <si>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</si>
  <si>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</si>
  <si>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</si>
  <si>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</si>
  <si>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</si>
  <si>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</si>
  <si>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</si>
  <si>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</si>
  <si>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</si>
  <si>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</si>
  <si>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</si>
  <si>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</si>
  <si>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</si>
  <si>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</si>
  <si>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</si>
  <si>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</si>
  <si>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</si>
  <si>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</si>
  <si>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</si>
  <si>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</si>
  <si>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</si>
  <si>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</si>
  <si>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</si>
  <si>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</si>
  <si>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</si>
  <si>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</si>
  <si>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</si>
  <si>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</si>
  <si>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</si>
  <si>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</si>
  <si>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</si>
  <si>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</si>
  <si>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</si>
  <si>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</si>
  <si>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</si>
  <si>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</si>
  <si>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</si>
  <si>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</si>
  <si>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</si>
  <si>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</si>
  <si>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</si>
  <si>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</si>
  <si>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</si>
  <si>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</si>
  <si>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</si>
  <si>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</si>
  <si>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</si>
  <si>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</si>
  <si>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</si>
  <si>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</si>
  <si>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</si>
  <si>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</si>
  <si>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</si>
  <si>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</si>
  <si>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</si>
  <si>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</si>
  <si>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</si>
  <si>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</si>
  <si>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</si>
  <si>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</si>
  <si>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</si>
  <si>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</si>
  <si>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</si>
  <si>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</si>
  <si>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</si>
  <si>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</si>
  <si>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</si>
  <si>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</si>
  <si>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</si>
  <si>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</si>
  <si>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</si>
  <si>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</si>
  <si>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</si>
  <si>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</si>
  <si>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</si>
  <si>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</si>
  <si>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</si>
  <si>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</si>
  <si>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</si>
  <si>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</si>
  <si>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</si>
  <si>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</si>
  <si>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</si>
  <si>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</si>
  <si>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</si>
  <si>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</si>
  <si>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</si>
  <si>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</si>
  <si>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</si>
  <si>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</si>
  <si>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</si>
  <si>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</si>
  <si>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</si>
  <si>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</si>
  <si>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</si>
  <si>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</si>
  <si>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</si>
  <si>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</si>
  <si>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</si>
  <si>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</si>
  <si>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</si>
  <si>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</si>
  <si>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</si>
  <si>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</si>
  <si>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</si>
  <si>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</si>
  <si>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</si>
  <si>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</si>
  <si>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</si>
  <si>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</si>
  <si>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</si>
  <si>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</si>
  <si>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</si>
  <si>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</si>
  <si>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</si>
  <si>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</si>
  <si>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</si>
  <si>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</si>
  <si>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</si>
  <si>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</si>
  <si>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</si>
  <si>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</si>
  <si>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</si>
  <si>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</si>
  <si>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</si>
  <si>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</si>
  <si>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</si>
  <si>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</si>
  <si>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</si>
  <si>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</si>
  <si>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</si>
  <si>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</si>
  <si>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</si>
  <si>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</si>
  <si>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</si>
  <si>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</si>
  <si>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</si>
  <si>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</si>
  <si>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</si>
  <si>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</si>
  <si>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</si>
  <si>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</si>
  <si>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</si>
  <si>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</si>
  <si>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</si>
  <si>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</si>
  <si>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</si>
  <si>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</si>
  <si>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</si>
  <si>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</si>
  <si>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</si>
  <si>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</si>
  <si>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</si>
  <si>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</si>
  <si>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</si>
  <si>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</si>
  <si>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</si>
  <si>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</si>
  <si>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</si>
  <si>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</si>
  <si>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</si>
  <si>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</si>
  <si>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</si>
  <si>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</si>
  <si>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</si>
  <si>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</si>
  <si>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</si>
  <si>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</si>
  <si>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</si>
  <si>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</si>
  <si>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</si>
  <si>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</si>
  <si>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</si>
  <si>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</si>
  <si>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</si>
  <si>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</si>
  <si>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</si>
  <si>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</si>
  <si>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</si>
  <si>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</si>
  <si>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</si>
  <si>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</si>
  <si>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</si>
  <si>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</si>
  <si>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</si>
  <si>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</si>
  <si>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</si>
  <si>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</si>
  <si>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</si>
  <si>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</si>
  <si>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</si>
  <si>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</si>
  <si>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</si>
  <si>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</si>
  <si>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</si>
  <si>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</si>
  <si>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</si>
  <si>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</si>
  <si>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</si>
  <si>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</si>
  <si>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</si>
  <si>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</si>
  <si>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</si>
  <si>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</si>
  <si>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</si>
  <si>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</si>
  <si>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</si>
  <si>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</si>
  <si>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</si>
  <si>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</si>
  <si>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</si>
  <si>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</si>
  <si>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</si>
  <si>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</si>
  <si>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</si>
  <si>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</si>
  <si>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</si>
  <si>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</si>
  <si>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</si>
  <si>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</si>
  <si>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</si>
  <si>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</si>
  <si>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</si>
  <si>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</si>
  <si>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</si>
  <si>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</si>
  <si>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</si>
  <si>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</si>
  <si>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</si>
  <si>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</si>
  <si>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</si>
  <si>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</si>
  <si>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</si>
  <si>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</si>
  <si>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</si>
  <si>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</si>
  <si>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</si>
  <si>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</si>
  <si>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</si>
  <si>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</si>
  <si>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</si>
  <si>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</si>
  <si>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</si>
  <si>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</si>
  <si>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</si>
  <si>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</si>
  <si>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</si>
  <si>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</si>
  <si>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</si>
  <si>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</si>
  <si>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</si>
  <si>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</si>
  <si>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</si>
  <si>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</si>
  <si>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</si>
  <si>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</si>
  <si>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</si>
  <si>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</si>
  <si>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</si>
  <si>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</si>
  <si>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</si>
  <si>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</si>
  <si>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</si>
  <si>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</si>
  <si>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</si>
  <si>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</si>
  <si>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</si>
  <si>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</si>
  <si>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</si>
  <si>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</si>
  <si>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</si>
  <si>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</si>
  <si>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</si>
  <si>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</si>
  <si>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</si>
  <si>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</si>
  <si>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</si>
  <si>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</si>
  <si>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</si>
  <si>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</si>
  <si>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</si>
  <si>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</si>
  <si>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</si>
  <si>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</si>
  <si>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</si>
  <si>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</si>
  <si>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</si>
  <si>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</si>
  <si>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</si>
  <si>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</si>
  <si>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</si>
  <si>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</si>
  <si>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</si>
  <si>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</si>
  <si>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</si>
  <si>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</si>
  <si>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</si>
  <si>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</si>
  <si>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</si>
  <si>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</si>
  <si>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</si>
  <si>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</si>
  <si>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</si>
  <si>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</si>
  <si>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</si>
  <si>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</si>
  <si>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</si>
  <si>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</si>
  <si>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</si>
  <si>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</si>
  <si>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</si>
  <si>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</si>
  <si>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</si>
  <si>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</si>
  <si>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</si>
  <si>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</si>
  <si>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</si>
  <si>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</si>
  <si>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</si>
  <si>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</si>
  <si>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</si>
  <si>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</si>
  <si>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</si>
  <si>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</si>
  <si>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</si>
  <si>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</si>
  <si>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</si>
  <si>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</si>
  <si>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</si>
  <si>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</si>
  <si>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</si>
  <si>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</si>
  <si>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</si>
  <si>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</si>
  <si>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</si>
  <si>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</si>
  <si>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</si>
  <si>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</si>
  <si>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</si>
  <si>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</si>
  <si>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</si>
  <si>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</si>
  <si>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</si>
  <si>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</si>
  <si>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</si>
  <si>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</si>
  <si>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</si>
  <si>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</si>
  <si>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</si>
  <si>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</si>
  <si>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</si>
  <si>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</si>
  <si>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</si>
  <si>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</si>
  <si>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</si>
  <si>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</si>
  <si>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</si>
  <si>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</si>
  <si>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</si>
  <si>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</si>
  <si>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</si>
  <si>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</si>
  <si>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</si>
  <si>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</si>
  <si>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</si>
  <si>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</si>
  <si>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</si>
  <si>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</si>
  <si>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</si>
  <si>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</si>
  <si>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</si>
  <si>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</si>
  <si>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</si>
  <si>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</si>
  <si>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</si>
  <si>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</si>
  <si>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</si>
  <si>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</si>
  <si>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</si>
  <si>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</si>
  <si>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</si>
  <si>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</si>
  <si>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</si>
  <si>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</si>
  <si>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</si>
  <si>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</si>
  <si>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</si>
  <si>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</si>
  <si>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</si>
  <si>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</si>
  <si>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</si>
  <si>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</si>
  <si>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</si>
  <si>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</si>
  <si>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</si>
  <si>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</si>
  <si>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</si>
  <si>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</si>
  <si>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</si>
  <si>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</si>
  <si>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</si>
  <si>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</si>
  <si>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</si>
  <si>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</si>
  <si>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</si>
  <si>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</si>
  <si>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</si>
  <si>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</si>
  <si>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</si>
  <si>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</si>
  <si>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</si>
  <si>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</si>
  <si>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</si>
  <si>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</si>
  <si>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</si>
  <si>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</si>
  <si>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</si>
  <si>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</si>
  <si>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</si>
  <si>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</si>
  <si>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</si>
  <si>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</si>
  <si>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</si>
  <si>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</si>
  <si>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</si>
  <si>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</si>
  <si>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</si>
  <si>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</si>
  <si>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</si>
  <si>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</si>
  <si>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</si>
  <si>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</si>
  <si>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</si>
  <si>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</si>
  <si>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</si>
  <si>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</si>
  <si>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</si>
  <si>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</si>
  <si>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</si>
  <si>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</si>
  <si>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</si>
  <si>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</si>
  <si>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</si>
  <si>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</si>
  <si>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</si>
  <si>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</si>
  <si>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</si>
  <si>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</si>
  <si>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</si>
  <si>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</si>
  <si>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</si>
  <si>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</si>
  <si>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</si>
  <si>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</si>
  <si>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</si>
  <si>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</si>
  <si>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</si>
  <si>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</si>
  <si>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</si>
  <si>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</si>
  <si>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</si>
  <si>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</si>
  <si>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</si>
  <si>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</si>
  <si>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</si>
  <si>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</si>
  <si>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</si>
  <si>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</si>
  <si>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</si>
  <si>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</si>
  <si>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</si>
  <si>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</si>
  <si>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</si>
  <si>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</si>
  <si>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</si>
  <si>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</si>
  <si>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</si>
  <si>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</si>
  <si>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</si>
  <si>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</si>
  <si>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</si>
  <si>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</si>
  <si>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</si>
  <si>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</si>
  <si>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</si>
  <si>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</si>
  <si>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</si>
  <si>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</si>
  <si>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</si>
  <si>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</si>
  <si>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</si>
  <si>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</si>
  <si>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</si>
  <si>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</si>
  <si>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</si>
  <si>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</si>
  <si>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</si>
  <si>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</si>
  <si>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</si>
  <si>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</si>
  <si>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</si>
  <si>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</si>
  <si>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</si>
  <si>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</si>
  <si>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</si>
  <si>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</si>
  <si>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</si>
  <si>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</si>
  <si>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</si>
  <si>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</si>
  <si>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</si>
  <si>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</si>
  <si>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</si>
  <si>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</si>
  <si>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</si>
  <si>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</si>
  <si>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</si>
  <si>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</si>
  <si>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</si>
  <si>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</si>
  <si>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</si>
  <si>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</si>
  <si>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</si>
  <si>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</si>
  <si>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</si>
  <si>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</si>
  <si>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</si>
  <si>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</si>
  <si>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</si>
  <si>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</si>
  <si>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</si>
  <si>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</si>
  <si>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</si>
  <si>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</si>
  <si>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</si>
  <si>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</si>
  <si>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</si>
  <si>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</si>
  <si>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</si>
  <si>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</si>
  <si>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</si>
  <si>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</si>
  <si>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</si>
  <si>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</si>
  <si>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</si>
  <si>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</si>
  <si>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</si>
  <si>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</si>
  <si>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</si>
  <si>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</si>
  <si>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</si>
  <si>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</si>
  <si>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</si>
  <si>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</si>
  <si>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</si>
  <si>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</si>
  <si>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</si>
  <si>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</si>
  <si>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</si>
  <si>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</si>
  <si>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</si>
  <si>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</si>
  <si>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</si>
  <si>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</si>
  <si>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</si>
  <si>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</si>
  <si>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</si>
  <si>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</si>
  <si>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</si>
  <si>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</si>
  <si>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</si>
  <si>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</si>
  <si>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</si>
  <si>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</si>
  <si>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</si>
  <si>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</si>
  <si>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</si>
  <si>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</si>
  <si>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</si>
  <si>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</si>
  <si>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</si>
  <si>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</si>
  <si>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</si>
  <si>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</si>
  <si>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</si>
  <si>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</si>
  <si>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</si>
  <si>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</si>
  <si>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</si>
  <si>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</si>
  <si>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</si>
  <si>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</si>
  <si>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</si>
  <si>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</si>
  <si>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</si>
  <si>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</si>
  <si>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</si>
  <si>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</si>
  <si>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</si>
  <si>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</si>
  <si>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</si>
  <si>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</si>
  <si>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</si>
  <si>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</si>
  <si>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</si>
  <si>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</si>
  <si>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</si>
  <si>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</si>
  <si>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</si>
  <si>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</si>
  <si>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</si>
  <si>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</si>
  <si>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</si>
  <si>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</si>
  <si>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</si>
  <si>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</si>
  <si>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</si>
  <si>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</si>
  <si>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</si>
  <si>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</si>
  <si>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</si>
  <si>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</si>
  <si>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</si>
  <si>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</si>
  <si>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</si>
  <si>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</si>
  <si>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</si>
  <si>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</si>
  <si>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</si>
  <si>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</si>
  <si>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</si>
  <si>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</si>
  <si>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</si>
  <si>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</si>
  <si>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</si>
  <si>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</si>
  <si>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</si>
  <si>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</si>
  <si>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</si>
  <si>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</si>
  <si>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</si>
  <si>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</si>
  <si>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</si>
  <si>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</si>
  <si>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</si>
  <si>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</si>
  <si>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</si>
  <si>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</si>
  <si>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</si>
  <si>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</si>
  <si>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</si>
  <si>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</si>
  <si>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</si>
  <si>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</si>
  <si>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</si>
  <si>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</si>
  <si>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</si>
  <si>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</si>
  <si>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</si>
  <si>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</si>
  <si>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</si>
  <si>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</si>
  <si>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</si>
  <si>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</si>
  <si>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</si>
  <si>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</si>
  <si>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</si>
  <si>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</si>
  <si>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</si>
  <si>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</si>
  <si>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</si>
  <si>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</si>
  <si>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</si>
  <si>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</si>
  <si>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</si>
  <si>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</si>
  <si>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</si>
  <si>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</si>
  <si>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</si>
  <si>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</si>
  <si>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</si>
  <si>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</si>
  <si>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</si>
  <si>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</si>
  <si>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</si>
  <si>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</si>
  <si>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</si>
  <si>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</si>
  <si>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</si>
  <si>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</si>
  <si>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</si>
  <si>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</si>
  <si>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</si>
  <si>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</si>
  <si>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</si>
  <si>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</si>
  <si>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</si>
  <si>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</si>
  <si>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</si>
  <si>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</si>
  <si>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</si>
  <si>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</si>
  <si>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</si>
  <si>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</si>
  <si>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</si>
  <si>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</si>
  <si>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</si>
  <si>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</si>
  <si>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</si>
  <si>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</si>
  <si>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</si>
  <si>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</si>
  <si>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</si>
  <si>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</si>
  <si>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</si>
  <si>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</si>
  <si>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</si>
  <si>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</si>
  <si>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</si>
  <si>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</si>
  <si>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</si>
  <si>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</si>
  <si>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</si>
  <si>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</si>
  <si>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</si>
  <si>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</si>
  <si>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</si>
  <si>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</si>
  <si>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</si>
  <si>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</si>
  <si>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</si>
  <si>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</si>
  <si>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</si>
  <si>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</si>
  <si>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</si>
  <si>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</si>
  <si>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</si>
  <si>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</si>
  <si>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</si>
  <si>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</si>
  <si>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</si>
  <si>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</si>
  <si>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</si>
  <si>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</si>
  <si>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</si>
  <si>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</si>
  <si>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</si>
  <si>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</si>
  <si>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</si>
  <si>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</si>
  <si>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</si>
  <si>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</si>
  <si>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</si>
  <si>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</si>
  <si>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</si>
  <si>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</si>
  <si>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</si>
  <si>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</si>
  <si>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</si>
  <si>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</si>
  <si>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</si>
  <si>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</si>
  <si>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</si>
  <si>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</si>
  <si>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</si>
  <si>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</si>
  <si>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</si>
  <si>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</si>
  <si>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</si>
  <si>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</si>
  <si>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</si>
  <si>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</si>
  <si>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</si>
  <si>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</si>
  <si>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</si>
  <si>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</si>
  <si>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</si>
  <si>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</si>
  <si>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</si>
  <si>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</si>
  <si>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</si>
  <si>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</si>
  <si>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</si>
  <si>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</si>
  <si>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</si>
  <si>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</si>
  <si>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</si>
  <si>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</si>
  <si>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</si>
  <si>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</si>
  <si>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</si>
  <si>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</si>
  <si>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</si>
  <si>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</si>
  <si>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</si>
  <si>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</si>
  <si>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</si>
  <si>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</si>
  <si>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</si>
  <si>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</si>
  <si>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</si>
  <si>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</si>
  <si>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</si>
  <si>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</si>
  <si>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</si>
  <si>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</si>
  <si>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</si>
  <si>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</si>
  <si>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</si>
  <si>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</si>
  <si>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</si>
  <si>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</si>
  <si>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</si>
  <si>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</si>
  <si>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</si>
  <si>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</si>
  <si>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</si>
  <si>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</si>
  <si>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</si>
  <si>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</si>
  <si>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</si>
  <si>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</si>
  <si>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</si>
  <si>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</si>
  <si>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</si>
  <si>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</si>
  <si>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</si>
  <si>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</si>
  <si>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</si>
  <si>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</si>
  <si>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</si>
  <si>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</si>
  <si>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</si>
  <si>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</si>
  <si>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</si>
  <si>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</si>
  <si>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</si>
  <si>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</si>
  <si>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</si>
  <si>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</si>
  <si>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</si>
  <si>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</si>
  <si>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</si>
  <si>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</si>
  <si>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</si>
  <si>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</si>
  <si>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</si>
  <si>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</si>
  <si>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</si>
  <si>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</si>
  <si>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</si>
  <si>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</si>
  <si>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</si>
  <si>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</si>
  <si>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</si>
  <si>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</si>
  <si>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</si>
  <si>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</si>
  <si>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</si>
  <si>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</si>
  <si>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</si>
  <si>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</si>
  <si>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</si>
  <si>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</si>
  <si>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</si>
  <si>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</si>
  <si>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</si>
  <si>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</si>
  <si>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</si>
  <si>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</si>
  <si>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</si>
  <si>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</si>
  <si>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</si>
  <si>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</si>
  <si>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</si>
  <si>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</si>
  <si>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</si>
  <si>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</si>
  <si>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</si>
  <si>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</si>
  <si>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</si>
  <si>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</si>
  <si>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</si>
  <si>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</si>
  <si>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</si>
  <si>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</si>
  <si>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</si>
  <si>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</si>
  <si>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</si>
  <si>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</si>
  <si>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</si>
  <si>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</si>
  <si>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</si>
  <si>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</si>
  <si>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</si>
  <si>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</si>
  <si>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</si>
  <si>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</si>
  <si>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</si>
  <si>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</si>
  <si>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</si>
  <si>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</si>
  <si>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</si>
  <si>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</si>
  <si>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</si>
  <si>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</si>
  <si>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</si>
  <si>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</si>
  <si>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</si>
  <si>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</si>
  <si>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</si>
  <si>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</si>
  <si>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</si>
  <si>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</si>
  <si>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</si>
  <si>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</si>
  <si>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</si>
  <si>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</si>
  <si>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</si>
  <si>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</si>
  <si>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</si>
  <si>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</si>
  <si>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</si>
  <si>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</si>
  <si>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</si>
  <si>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</si>
  <si>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</si>
  <si>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</si>
  <si>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</si>
  <si>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</si>
  <si>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</si>
  <si>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</si>
  <si>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</si>
  <si>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</si>
  <si>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</si>
  <si>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</si>
  <si>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</si>
  <si>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</si>
  <si>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</si>
  <si>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</si>
  <si>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</si>
  <si>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</si>
  <si>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</si>
  <si>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</si>
  <si>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</si>
  <si>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</si>
  <si>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</si>
  <si>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</si>
  <si>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</si>
  <si>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</si>
  <si>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</si>
  <si>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</si>
  <si>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</si>
  <si>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</si>
  <si>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</si>
  <si>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</si>
  <si>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</si>
  <si>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</si>
  <si>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</si>
  <si>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</si>
  <si>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</si>
  <si>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</si>
  <si>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</si>
  <si>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</si>
  <si>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</si>
  <si>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</si>
  <si>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</si>
  <si>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</si>
  <si>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</si>
  <si>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</si>
  <si>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</si>
  <si>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</si>
  <si>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</si>
  <si>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</si>
  <si>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</si>
  <si>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</si>
  <si>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</si>
  <si>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</si>
  <si>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</si>
  <si>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</si>
  <si>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</si>
  <si>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</si>
  <si>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</si>
  <si>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</si>
  <si>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</si>
  <si>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</si>
  <si>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</si>
  <si>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</si>
  <si>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</si>
  <si>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</si>
  <si>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</si>
  <si>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</si>
  <si>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</si>
  <si>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</si>
  <si>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</si>
  <si>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</si>
  <si>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</si>
  <si>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</si>
  <si>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</si>
  <si>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</si>
  <si>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</si>
  <si>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</si>
  <si>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</si>
  <si>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</si>
  <si>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</si>
  <si>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</si>
  <si>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</si>
  <si>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</si>
  <si>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</si>
  <si>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</si>
  <si>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</si>
  <si>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</si>
  <si>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</si>
  <si>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</si>
  <si>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</si>
  <si>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</si>
  <si>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</si>
  <si>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</si>
  <si>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</si>
  <si>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</si>
  <si>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</si>
  <si>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</si>
  <si>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</si>
  <si>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</si>
  <si>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</si>
  <si>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</si>
  <si>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</si>
  <si>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</si>
  <si>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</si>
  <si>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</si>
  <si>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</si>
  <si>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</si>
  <si>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</si>
  <si>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</si>
  <si>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</si>
  <si>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</si>
  <si>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</si>
  <si>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</si>
  <si>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</si>
  <si>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</si>
  <si>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</si>
  <si>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</si>
  <si>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</si>
  <si>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</si>
  <si>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</si>
  <si>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</si>
  <si>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</si>
  <si>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</si>
  <si>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</si>
  <si>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</si>
  <si>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</si>
  <si>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</si>
  <si>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</si>
  <si>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</si>
  <si>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</si>
  <si>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</si>
  <si>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</si>
  <si>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</si>
  <si>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</si>
  <si>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</si>
  <si>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</si>
  <si>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</si>
  <si>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</si>
  <si>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</si>
  <si>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</si>
  <si>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</si>
  <si>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</si>
  <si>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</si>
  <si>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</si>
  <si>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</si>
  <si>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</si>
  <si>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</si>
  <si>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</si>
  <si>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</si>
  <si>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</si>
  <si>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</si>
  <si>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</si>
  <si>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</si>
  <si>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</si>
  <si>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</si>
  <si>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</si>
  <si>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</si>
  <si>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</si>
  <si>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</si>
  <si>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</si>
  <si>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</si>
  <si>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</si>
  <si>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</si>
  <si>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</si>
  <si>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</si>
  <si>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</si>
  <si>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</si>
  <si>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</si>
  <si>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</si>
  <si>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</si>
  <si>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</si>
  <si>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</si>
  <si>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</si>
  <si>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</si>
  <si>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</si>
  <si>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</si>
  <si>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</si>
  <si>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</si>
  <si>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</si>
  <si>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</si>
  <si>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</si>
  <si>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</si>
  <si>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</si>
  <si>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</si>
  <si>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</si>
  <si>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</si>
  <si>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</si>
  <si>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</si>
  <si>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</si>
  <si>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</si>
  <si>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</si>
  <si>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</si>
  <si>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</si>
  <si>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</si>
  <si>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</si>
  <si>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</si>
  <si>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</si>
  <si>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</si>
  <si>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</si>
  <si>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</si>
  <si>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</si>
  <si>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</si>
  <si>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</si>
  <si>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</si>
  <si>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</si>
  <si>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</si>
  <si>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</si>
  <si>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</si>
  <si>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</si>
  <si>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</si>
  <si>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</si>
  <si>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</si>
  <si>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</si>
  <si>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</si>
  <si>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</si>
  <si>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</si>
  <si>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</si>
  <si>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</si>
  <si>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</si>
  <si>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</si>
  <si>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</si>
  <si>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</si>
  <si>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</si>
  <si>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</si>
  <si>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</si>
  <si>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</si>
  <si>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</si>
  <si>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</si>
  <si>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</si>
  <si>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</si>
  <si>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</si>
  <si>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</si>
  <si>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</si>
  <si>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</si>
  <si>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</si>
  <si>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</si>
  <si>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</si>
  <si>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</si>
  <si>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</si>
  <si>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</si>
  <si>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</si>
  <si>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</si>
  <si>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</si>
  <si>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</si>
  <si>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</si>
  <si>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</si>
  <si>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</si>
  <si>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</si>
  <si>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</si>
  <si>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</si>
  <si>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</si>
  <si>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</si>
  <si>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</si>
  <si>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</si>
  <si>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</si>
  <si>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</si>
  <si>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</si>
  <si>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</si>
  <si>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</si>
  <si>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</si>
  <si>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</si>
  <si>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</si>
  <si>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</si>
  <si>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</si>
  <si>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</si>
  <si>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</si>
  <si>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</si>
  <si>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</si>
  <si>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</si>
  <si>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</si>
  <si>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</si>
  <si>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</si>
  <si>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</si>
  <si>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</si>
  <si>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</si>
  <si>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</si>
  <si>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</si>
  <si>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</si>
  <si>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</si>
  <si>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</si>
  <si>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</si>
  <si>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</si>
  <si>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</si>
  <si>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</si>
  <si>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</si>
  <si>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</si>
  <si>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</si>
  <si>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</si>
  <si>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</si>
  <si>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</si>
  <si>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</si>
  <si>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</si>
  <si>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</si>
  <si>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</si>
  <si>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</si>
  <si>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</si>
  <si>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</si>
  <si>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</si>
  <si>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</si>
  <si>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</si>
  <si>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</si>
  <si>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</si>
  <si>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</si>
  <si>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</si>
  <si>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</si>
  <si>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</si>
  <si>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</si>
  <si>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</si>
  <si>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</si>
  <si>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</si>
  <si>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</si>
  <si>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</si>
  <si>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</si>
  <si>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</si>
  <si>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</si>
  <si>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</si>
  <si>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</si>
  <si>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</si>
  <si>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</si>
  <si>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</si>
  <si>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</si>
  <si>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</si>
  <si>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</si>
  <si>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</si>
  <si>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</si>
  <si>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</si>
  <si>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</si>
  <si>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</si>
  <si>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</si>
  <si>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</si>
  <si>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</si>
  <si>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</si>
  <si>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</si>
  <si>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</si>
  <si>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</si>
  <si>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</si>
  <si>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</si>
  <si>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</si>
  <si>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</si>
  <si>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</si>
  <si>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</si>
  <si>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</si>
  <si>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</si>
  <si>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</si>
  <si>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</si>
  <si>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</si>
  <si>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</si>
  <si>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</si>
  <si>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</si>
  <si>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</si>
  <si>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</si>
  <si>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</si>
  <si>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</si>
  <si>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</si>
  <si>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</si>
  <si>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</si>
  <si>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</si>
  <si>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</si>
  <si>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</si>
  <si>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</si>
  <si>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</si>
  <si>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</si>
  <si>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</si>
  <si>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</si>
  <si>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</si>
  <si>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</si>
  <si>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</si>
  <si>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</si>
  <si>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</si>
  <si>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</si>
  <si>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</si>
  <si>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</si>
  <si>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</si>
  <si>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</si>
  <si>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</si>
  <si>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</si>
  <si>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</si>
  <si>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</si>
  <si>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</si>
  <si>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</si>
  <si>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</si>
  <si>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</si>
  <si>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</si>
  <si>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</si>
  <si>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</si>
  <si>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</si>
  <si>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</si>
  <si>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</si>
  <si>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</si>
  <si>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</si>
  <si>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</si>
  <si>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</si>
  <si>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</si>
  <si>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</si>
  <si>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</si>
  <si>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</si>
  <si>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</si>
  <si>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</si>
  <si>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</si>
  <si>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</si>
  <si>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</si>
  <si>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</si>
  <si>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</si>
  <si>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</si>
  <si>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</si>
  <si>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</si>
  <si>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</si>
  <si>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</si>
  <si>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</si>
  <si>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</si>
  <si>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</si>
  <si>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</si>
  <si>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</si>
  <si>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</si>
  <si>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</si>
  <si>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</si>
  <si>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</si>
  <si>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</si>
  <si>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</si>
  <si>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</si>
  <si>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</si>
  <si>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</si>
  <si>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</si>
  <si>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</si>
  <si>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</si>
  <si>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</si>
  <si>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</si>
  <si>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</si>
  <si>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</si>
  <si>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</si>
  <si>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</si>
  <si>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</si>
  <si>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</si>
  <si>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</si>
  <si>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</si>
  <si>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</si>
  <si>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</si>
  <si>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</si>
  <si>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</si>
  <si>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</si>
  <si>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</si>
  <si>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</si>
  <si>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</si>
  <si>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</si>
  <si>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</si>
  <si>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</si>
  <si>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</si>
  <si>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</si>
  <si>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</si>
  <si>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</si>
  <si>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</si>
  <si>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</si>
  <si>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</si>
  <si>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</si>
  <si>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</si>
  <si>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</si>
  <si>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</si>
  <si>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</si>
  <si>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</si>
  <si>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</si>
  <si>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</si>
  <si>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</si>
  <si>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</si>
  <si>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</si>
  <si>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</si>
  <si>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</si>
  <si>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</si>
  <si>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</si>
  <si>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</si>
  <si>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</si>
  <si>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</si>
  <si>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</si>
  <si>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</si>
  <si>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</si>
  <si>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</si>
  <si>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</si>
  <si>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</si>
  <si>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</si>
  <si>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</si>
  <si>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</si>
  <si>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</si>
  <si>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</si>
  <si>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</si>
  <si>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</si>
  <si>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</si>
  <si>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</si>
  <si>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</si>
  <si>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</si>
  <si>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</si>
  <si>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</si>
  <si>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</si>
  <si>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</si>
  <si>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</si>
  <si>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</si>
  <si>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</si>
  <si>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</si>
  <si>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</si>
  <si>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</si>
  <si>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</si>
  <si>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</si>
  <si>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</si>
  <si>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</si>
  <si>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</si>
  <si>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</si>
  <si>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</si>
  <si>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</si>
  <si>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</si>
  <si>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</si>
  <si>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</si>
  <si>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</si>
  <si>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</si>
  <si>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</si>
  <si>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</si>
  <si>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</si>
  <si>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</si>
  <si>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</si>
  <si>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</si>
  <si>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</si>
  <si>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</si>
  <si>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</si>
  <si>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</si>
  <si>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</si>
  <si>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</si>
  <si>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</si>
  <si>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</si>
  <si>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</si>
  <si>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</si>
  <si>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</si>
  <si>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</si>
  <si>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</si>
  <si>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</si>
  <si>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</si>
  <si>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</si>
  <si>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</si>
  <si>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</si>
  <si>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</si>
  <si>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</si>
  <si>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</si>
  <si>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</si>
  <si>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</si>
  <si>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</si>
  <si>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</si>
  <si>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</si>
  <si>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</si>
  <si>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</si>
  <si>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</si>
  <si>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</si>
  <si>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</si>
  <si>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</si>
  <si>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</si>
  <si>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</si>
  <si>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</si>
  <si>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</si>
  <si>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</si>
  <si>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</si>
  <si>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</si>
  <si>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</si>
  <si>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</si>
  <si>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</si>
  <si>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</si>
  <si>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</si>
  <si>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</si>
  <si>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</si>
  <si>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</si>
  <si>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</si>
  <si>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</si>
  <si>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</si>
  <si>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</si>
  <si>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</si>
  <si>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</si>
  <si>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</si>
  <si>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</si>
  <si>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</si>
  <si>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</si>
  <si>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</si>
  <si>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</si>
  <si>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</si>
  <si>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</si>
  <si>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</si>
  <si>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</si>
  <si>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</si>
  <si>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</si>
  <si>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</si>
  <si>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</si>
  <si>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</si>
  <si>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</si>
  <si>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</si>
  <si>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</si>
  <si>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</si>
  <si>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</si>
  <si>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</si>
  <si>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</si>
  <si>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</si>
  <si>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</si>
  <si>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</si>
  <si>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</si>
  <si>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</si>
  <si>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</si>
  <si>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</si>
  <si>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</si>
  <si>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</si>
  <si>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</si>
  <si>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</si>
  <si>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</si>
  <si>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</si>
  <si>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</si>
  <si>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</si>
  <si>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</si>
  <si>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</si>
  <si>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</si>
  <si>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</si>
  <si>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</si>
  <si>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</si>
  <si>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</si>
  <si>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</si>
  <si>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</si>
  <si>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</si>
  <si>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</si>
  <si>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</si>
  <si>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</si>
  <si>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</si>
  <si>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</si>
  <si>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</si>
  <si>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</si>
  <si>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</si>
  <si>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</si>
  <si>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</si>
  <si>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</si>
  <si>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</si>
  <si>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</si>
  <si>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</si>
  <si>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</si>
  <si>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</si>
  <si>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</si>
  <si>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</si>
  <si>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</si>
  <si>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</si>
  <si>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</si>
  <si>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</si>
  <si>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</si>
  <si>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</si>
  <si>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</si>
  <si>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</si>
  <si>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</si>
  <si>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</si>
  <si>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</si>
  <si>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</si>
  <si>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</si>
  <si>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</si>
  <si>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</si>
  <si>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</si>
  <si>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</si>
  <si>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</si>
  <si>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</si>
  <si>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</si>
  <si>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</si>
  <si>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</si>
  <si>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</si>
  <si>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</si>
  <si>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</si>
  <si>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</si>
  <si>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</si>
  <si>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</si>
  <si>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</si>
  <si>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</si>
  <si>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</si>
  <si>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</si>
  <si>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</si>
  <si>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</si>
  <si>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</si>
  <si>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</si>
  <si>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</si>
  <si>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</si>
  <si>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</si>
  <si>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</si>
  <si>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</si>
  <si>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</si>
  <si>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</si>
  <si>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</si>
  <si>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</si>
  <si>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</si>
  <si>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</si>
  <si>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</si>
  <si>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</si>
  <si>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</si>
  <si>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</si>
  <si>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</si>
  <si>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</si>
  <si>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</si>
  <si>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</si>
  <si>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</si>
  <si>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</si>
  <si>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</si>
  <si>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</si>
  <si>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</si>
  <si>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</si>
  <si>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</si>
  <si>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</si>
  <si>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</si>
  <si>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</si>
  <si>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</si>
  <si>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</si>
  <si>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</si>
  <si>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</si>
  <si>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</si>
  <si>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</si>
  <si>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</si>
  <si>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</si>
  <si>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</si>
  <si>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</si>
  <si>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</si>
  <si>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</si>
  <si>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</si>
  <si>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</si>
  <si>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</si>
  <si>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</si>
  <si>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</si>
  <si>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</si>
  <si>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</si>
  <si>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</si>
  <si>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</si>
  <si>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</si>
  <si>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</si>
  <si>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</si>
  <si>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</si>
  <si>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</si>
  <si>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</si>
  <si>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</si>
  <si>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</si>
  <si>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</si>
  <si>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</si>
  <si>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</si>
  <si>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</si>
  <si>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</si>
  <si>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</si>
  <si>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</si>
  <si>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</si>
  <si>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</si>
  <si>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</si>
  <si>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</si>
  <si>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</si>
  <si>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</si>
  <si>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</si>
  <si>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</si>
  <si>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</si>
  <si>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</si>
  <si>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</si>
  <si>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</si>
  <si>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</si>
  <si>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</si>
  <si>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</si>
  <si>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</si>
  <si>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</si>
  <si>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</si>
  <si>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</si>
  <si>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</si>
  <si>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</si>
  <si>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</si>
  <si>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</si>
  <si>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</si>
  <si>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</si>
  <si>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</si>
  <si>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</si>
  <si>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</si>
  <si>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</si>
  <si>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</si>
  <si>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</si>
  <si>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</si>
  <si>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</si>
  <si>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</si>
  <si>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</si>
  <si>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</si>
  <si>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</si>
  <si>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</si>
  <si>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</si>
  <si>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</si>
  <si>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</si>
  <si>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</si>
  <si>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</si>
  <si>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</si>
  <si>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</si>
  <si>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</si>
  <si>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</si>
  <si>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</si>
  <si>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</si>
  <si>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</si>
  <si>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</si>
  <si>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</si>
  <si>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</si>
  <si>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</si>
  <si>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</si>
  <si>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</si>
  <si>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</si>
  <si>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</si>
  <si>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</si>
  <si>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</si>
  <si>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</si>
  <si>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</si>
  <si>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</si>
  <si>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</si>
  <si>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</si>
  <si>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</si>
  <si>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</si>
  <si>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</si>
  <si>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</si>
  <si>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</si>
  <si>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</si>
  <si>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</si>
  <si>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</si>
  <si>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</si>
  <si>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</si>
  <si>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</si>
  <si>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</si>
  <si>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</si>
  <si>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</si>
  <si>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</si>
  <si>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</si>
  <si>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</si>
  <si>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</si>
  <si>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</si>
  <si>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</si>
  <si>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</si>
  <si>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</si>
  <si>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</si>
  <si>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</si>
  <si>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</si>
  <si>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</si>
  <si>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</si>
  <si>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</si>
  <si>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</si>
  <si>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</si>
  <si>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</si>
  <si>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</si>
  <si>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</si>
  <si>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</si>
  <si>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</si>
  <si>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</si>
  <si>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</si>
  <si>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</si>
  <si>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</si>
  <si>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</si>
  <si>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</si>
  <si>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</si>
  <si>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</si>
  <si>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</si>
  <si>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</si>
  <si>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</si>
  <si>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</si>
  <si>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</si>
  <si>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</si>
  <si>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</si>
  <si>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</si>
  <si>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</si>
  <si>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</si>
  <si>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</si>
  <si>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</si>
  <si>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</si>
  <si>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</si>
  <si>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</si>
  <si>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</si>
  <si>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</si>
  <si>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</si>
  <si>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</si>
  <si>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</si>
  <si>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</si>
  <si>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</si>
  <si>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</si>
  <si>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</si>
  <si>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</si>
  <si>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</si>
  <si>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</si>
  <si>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</si>
  <si>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</si>
  <si>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</si>
  <si>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</si>
  <si>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</si>
  <si>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</si>
  <si>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</si>
  <si>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</si>
  <si>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</si>
  <si>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</si>
  <si>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</si>
  <si>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</si>
  <si>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</si>
  <si>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</si>
  <si>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</si>
  <si>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</si>
  <si>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</si>
  <si>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</si>
  <si>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</si>
  <si>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</si>
  <si>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</si>
  <si>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</si>
  <si>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</si>
  <si>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</si>
  <si>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</si>
  <si>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</si>
  <si>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</si>
  <si>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</si>
  <si>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</si>
  <si>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</si>
  <si>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</si>
  <si>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</si>
  <si>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</si>
  <si>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</si>
  <si>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</si>
  <si>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</si>
  <si>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</si>
  <si>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</si>
  <si>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</si>
  <si>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</si>
  <si>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</si>
  <si>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</si>
  <si>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</si>
  <si>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</si>
  <si>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</si>
  <si>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</si>
  <si>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</si>
  <si>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</si>
  <si>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</si>
  <si>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</si>
  <si>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</si>
  <si>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</si>
  <si>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</si>
  <si>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</si>
  <si>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</si>
  <si>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</si>
  <si>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</si>
  <si>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</si>
  <si>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</si>
  <si>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</si>
  <si>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</si>
  <si>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</si>
  <si>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</si>
  <si>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</si>
  <si>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</si>
  <si>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</si>
  <si>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</si>
  <si>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</si>
  <si>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</si>
  <si>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</si>
  <si>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</si>
  <si>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</si>
  <si>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</si>
  <si>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</si>
  <si>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</si>
  <si>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</si>
  <si>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</si>
  <si>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</si>
  <si>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</si>
  <si>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</si>
  <si>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</si>
  <si>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</si>
  <si>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</si>
  <si>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</si>
  <si>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</si>
  <si>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</si>
  <si>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</si>
  <si>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</si>
  <si>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</si>
  <si>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</si>
  <si>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</si>
  <si>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</si>
  <si>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</si>
  <si>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</si>
  <si>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</si>
  <si>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</si>
  <si>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</si>
  <si>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</si>
  <si>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</si>
  <si>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</si>
  <si>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</si>
  <si>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</si>
  <si>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</si>
  <si>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</si>
  <si>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</si>
  <si>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</si>
  <si>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</si>
  <si>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</si>
  <si>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</si>
  <si>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</si>
  <si>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</si>
  <si>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</si>
  <si>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</si>
  <si>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</si>
  <si>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</si>
  <si>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</si>
  <si>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</si>
  <si>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</si>
  <si>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</si>
  <si>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</si>
  <si>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</si>
  <si>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</si>
  <si>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</si>
  <si>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</si>
  <si>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</si>
  <si>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</si>
  <si>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</si>
  <si>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</si>
  <si>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</si>
  <si>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</si>
  <si>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</si>
  <si>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</si>
  <si>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</si>
  <si>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</si>
  <si>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</si>
  <si>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</si>
  <si>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</si>
  <si>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</si>
  <si>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</si>
  <si>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</si>
  <si>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</si>
  <si>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</si>
  <si>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</si>
  <si>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</si>
  <si>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</si>
  <si>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</si>
  <si>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</si>
  <si>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</si>
  <si>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</si>
  <si>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</si>
  <si>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</si>
  <si>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</si>
  <si>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</si>
  <si>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</si>
  <si>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</si>
  <si>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</si>
  <si>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</si>
  <si>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</si>
  <si>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</si>
  <si>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</si>
  <si>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</si>
  <si>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</si>
  <si>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</si>
  <si>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</si>
  <si>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</si>
  <si>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</si>
  <si>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</si>
  <si>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</si>
  <si>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</si>
  <si>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</si>
  <si>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</si>
  <si>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</si>
  <si>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</si>
  <si>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</si>
  <si>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</si>
  <si>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</si>
  <si>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</si>
  <si>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</si>
  <si>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</si>
  <si>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</si>
  <si>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</si>
  <si>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</si>
  <si>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</si>
  <si>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</si>
  <si>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</si>
  <si>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</si>
  <si>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</si>
  <si>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</si>
  <si>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</si>
  <si>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</si>
  <si>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</si>
  <si>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</si>
  <si>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</si>
  <si>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</si>
  <si>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</si>
  <si>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</si>
  <si>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</si>
  <si>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</si>
  <si>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</si>
  <si>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</si>
  <si>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</si>
  <si>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</si>
  <si>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</si>
  <si>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</si>
  <si>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</si>
  <si>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</si>
  <si>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</si>
  <si>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</si>
  <si>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</si>
  <si>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</si>
  <si>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</si>
  <si>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</si>
  <si>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</si>
  <si>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</si>
  <si>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</si>
  <si>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</si>
  <si>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</si>
  <si>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</si>
  <si>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</si>
  <si>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</si>
  <si>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</si>
  <si>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</si>
  <si>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</si>
  <si>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</si>
  <si>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</si>
  <si>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</si>
  <si>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</si>
  <si>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</si>
  <si>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</si>
  <si>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</si>
  <si>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</si>
  <si>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</si>
  <si>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</si>
  <si>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</si>
  <si>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</si>
  <si>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</si>
  <si>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</si>
  <si>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</si>
  <si>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</si>
  <si>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</si>
  <si>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</si>
  <si>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</si>
  <si>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</si>
  <si>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</si>
  <si>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</si>
  <si>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</si>
  <si>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</si>
  <si>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</si>
  <si>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</si>
  <si>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</si>
  <si>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</si>
  <si>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</si>
  <si>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</si>
  <si>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</si>
  <si>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</si>
  <si>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</si>
  <si>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</si>
  <si>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</si>
  <si>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</si>
  <si>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</si>
  <si>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</si>
  <si>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</si>
  <si>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</si>
  <si>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</si>
  <si>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</si>
  <si>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</si>
  <si>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</si>
  <si>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</si>
  <si>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</si>
  <si>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</si>
  <si>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</si>
  <si>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</si>
  <si>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</si>
  <si>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</si>
  <si>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</si>
  <si>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</si>
  <si>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</si>
  <si>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</si>
  <si>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</si>
  <si>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</si>
  <si>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</si>
  <si>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</si>
  <si>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</si>
  <si>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</si>
  <si>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</si>
  <si>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</si>
  <si>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</si>
  <si>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</si>
  <si>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</si>
  <si>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</si>
  <si>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</si>
  <si>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</si>
  <si>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</si>
  <si>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</si>
  <si>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</si>
  <si>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</si>
  <si>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</si>
  <si>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</si>
  <si>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</si>
  <si>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</si>
  <si>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</si>
  <si>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</si>
  <si>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</si>
  <si>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</si>
  <si>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</si>
  <si>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</si>
  <si>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</si>
  <si>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</si>
  <si>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</si>
  <si>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</si>
  <si>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</si>
  <si>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</si>
  <si>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</si>
  <si>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</si>
  <si>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</si>
  <si>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</si>
  <si>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</si>
  <si>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</si>
  <si>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</si>
  <si>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</si>
  <si>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</si>
  <si>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</si>
  <si>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</si>
  <si>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</si>
  <si>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</si>
  <si>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</si>
  <si>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</si>
  <si>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</si>
  <si>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</si>
  <si>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</si>
  <si>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</si>
  <si>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</si>
  <si>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</si>
  <si>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</si>
  <si>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</si>
  <si>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</si>
  <si>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</si>
  <si>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</si>
  <si>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</si>
  <si>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</si>
  <si>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</si>
  <si>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</si>
  <si>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</si>
  <si>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</si>
  <si>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</si>
  <si>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</si>
  <si>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</si>
  <si>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</si>
  <si>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</si>
  <si>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</si>
  <si>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</si>
  <si>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</si>
  <si>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</si>
  <si>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</si>
  <si>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</si>
  <si>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</si>
  <si>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</si>
  <si>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</si>
  <si>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</si>
  <si>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</si>
  <si>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</si>
  <si>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</si>
  <si>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</si>
  <si>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</si>
  <si>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</si>
  <si>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</si>
  <si>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</si>
  <si>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</si>
  <si>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</si>
  <si>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</si>
  <si>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</si>
  <si>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</si>
  <si>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</si>
  <si>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</si>
  <si>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</si>
  <si>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</si>
  <si>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</si>
  <si>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</si>
  <si>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</si>
  <si>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</si>
  <si>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</si>
  <si>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</si>
  <si>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</si>
  <si>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</si>
  <si>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</si>
  <si>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</si>
  <si>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</si>
  <si>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</si>
  <si>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</si>
  <si>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</si>
  <si>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</si>
  <si>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</si>
  <si>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</si>
  <si>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</si>
  <si>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</si>
  <si>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</si>
  <si>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</si>
  <si>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</si>
  <si>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</si>
  <si>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</si>
  <si>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</si>
  <si>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</si>
  <si>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</si>
  <si>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</si>
  <si>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</si>
  <si>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</si>
  <si>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</si>
  <si>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</si>
  <si>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</si>
  <si>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</si>
  <si>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</si>
  <si>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</si>
  <si>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</si>
  <si>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</si>
  <si>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</si>
  <si>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</si>
  <si>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</si>
  <si>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</si>
  <si>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</si>
  <si>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</si>
  <si>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</si>
  <si>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</si>
  <si>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</si>
  <si>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</si>
  <si>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</si>
  <si>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</si>
  <si>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</si>
  <si>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</si>
  <si>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</si>
  <si>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</si>
  <si>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</si>
  <si>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</si>
  <si>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</si>
  <si>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</si>
  <si>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</si>
  <si>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</si>
  <si>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</si>
  <si>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</si>
  <si>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</si>
  <si>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</si>
  <si>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</si>
  <si>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</si>
  <si>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</si>
  <si>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</si>
  <si>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</si>
  <si>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</si>
  <si>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</si>
  <si>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</si>
  <si>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</si>
  <si>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</si>
  <si>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</si>
  <si>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</si>
  <si>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</si>
  <si>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</si>
  <si>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</si>
  <si>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</si>
  <si>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</si>
  <si>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</si>
  <si>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</si>
  <si>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</si>
  <si>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</si>
  <si>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</si>
  <si>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</si>
  <si>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</si>
  <si>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</si>
  <si>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</si>
  <si>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</si>
  <si>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</si>
  <si>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</si>
  <si>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</si>
  <si>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</si>
  <si>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</si>
  <si>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</si>
  <si>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</si>
  <si>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</si>
  <si>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</si>
  <si>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</si>
  <si>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</si>
  <si>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</si>
  <si>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</si>
  <si>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</si>
  <si>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</si>
  <si>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</si>
  <si>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</si>
  <si>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</si>
  <si>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</si>
  <si>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</si>
  <si>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</si>
  <si>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</si>
  <si>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</si>
  <si>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</si>
  <si>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</si>
  <si>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</si>
  <si>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</si>
  <si>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</si>
  <si>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</si>
  <si>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</si>
  <si>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</si>
  <si>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</si>
  <si>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</si>
  <si>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</si>
  <si>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</si>
  <si>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</si>
  <si>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</si>
  <si>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</si>
  <si>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</si>
  <si>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</si>
  <si>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</si>
  <si>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</si>
  <si>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</si>
  <si>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</si>
  <si>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</si>
  <si>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</si>
  <si>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</si>
  <si>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</si>
  <si>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</si>
  <si>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</si>
  <si>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</si>
  <si>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</si>
  <si>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</si>
  <si>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</si>
  <si>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</si>
  <si>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</si>
  <si>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</si>
  <si>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</si>
  <si>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</si>
  <si>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</si>
  <si>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</si>
  <si>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</si>
  <si>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</si>
  <si>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</si>
  <si>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</si>
  <si>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</si>
  <si>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</si>
  <si>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</si>
  <si>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</si>
  <si>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</si>
  <si>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</si>
  <si>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</si>
  <si>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</si>
  <si>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</si>
  <si>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</si>
  <si>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</si>
  <si>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</si>
  <si>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</si>
  <si>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</si>
  <si>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</si>
  <si>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</si>
  <si>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</si>
  <si>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</si>
  <si>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</si>
  <si>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</si>
  <si>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</si>
  <si>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</si>
  <si>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</si>
  <si>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</si>
  <si>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</si>
  <si>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</si>
  <si>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</si>
  <si>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</si>
  <si>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</si>
  <si>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</si>
  <si>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</si>
  <si>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</si>
  <si>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</si>
  <si>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</si>
  <si>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</si>
  <si>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</si>
  <si>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</si>
  <si>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</si>
  <si>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</si>
  <si>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</si>
  <si>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</si>
  <si>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</si>
  <si>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</si>
  <si>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</si>
  <si>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</si>
  <si>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</si>
  <si>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</si>
  <si>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</si>
  <si>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</si>
  <si>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</si>
  <si>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</si>
  <si>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</si>
  <si>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</si>
  <si>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</si>
  <si>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</si>
  <si>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</si>
  <si>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</si>
  <si>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</si>
  <si>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</si>
  <si>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</si>
  <si>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</si>
  <si>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</si>
  <si>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</si>
  <si>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</si>
  <si>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</si>
  <si>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</si>
  <si>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</si>
  <si>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</si>
  <si>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</si>
  <si>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</si>
  <si>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</si>
  <si>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</si>
  <si>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</si>
  <si>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</si>
  <si>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</si>
  <si>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</si>
  <si>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</si>
  <si>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</si>
  <si>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</si>
  <si>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</si>
  <si>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</si>
  <si>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</si>
  <si>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</si>
  <si>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</si>
  <si>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</si>
  <si>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</si>
  <si>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</si>
  <si>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</si>
  <si>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</si>
  <si>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</si>
  <si>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</si>
  <si>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</si>
  <si>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</si>
  <si>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</si>
  <si>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</si>
  <si>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</si>
  <si>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</si>
  <si>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</si>
  <si>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</si>
  <si>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</si>
  <si>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</si>
  <si>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</si>
  <si>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</si>
  <si>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</si>
  <si>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</si>
  <si>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</si>
  <si>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</si>
  <si>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</si>
  <si>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</si>
  <si>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</si>
  <si>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</si>
  <si>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</si>
  <si>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</si>
  <si>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</si>
  <si>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</si>
  <si>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</si>
  <si>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</si>
  <si>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</si>
  <si>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</si>
  <si>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</si>
  <si>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</si>
  <si>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</si>
  <si>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</si>
  <si>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</si>
  <si>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</si>
  <si>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</si>
  <si>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</si>
  <si>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</si>
  <si>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</si>
  <si>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</si>
  <si>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</si>
  <si>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</si>
  <si>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</si>
  <si>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</si>
  <si>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</si>
  <si>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</si>
  <si>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</si>
  <si>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</si>
  <si>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</si>
  <si>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</si>
  <si>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</si>
  <si>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</si>
  <si>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</si>
  <si>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</si>
  <si>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</si>
  <si>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</si>
  <si>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</si>
  <si>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</si>
  <si>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</si>
  <si>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</si>
  <si>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</si>
  <si>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</si>
  <si>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</si>
  <si>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</si>
  <si>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</si>
  <si>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</si>
  <si>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</si>
  <si>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</si>
  <si>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</si>
  <si>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</si>
  <si>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</si>
  <si>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</si>
  <si>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</si>
  <si>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</si>
  <si>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</si>
  <si>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</si>
  <si>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</si>
  <si>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</si>
  <si>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</si>
  <si>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</si>
  <si>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</si>
  <si>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</si>
  <si>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</si>
  <si>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</si>
  <si>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</si>
  <si>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</si>
  <si>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</si>
  <si>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</si>
  <si>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</si>
  <si>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</si>
  <si>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</si>
  <si>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</si>
  <si>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</si>
  <si>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</si>
  <si>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</si>
  <si>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</si>
  <si>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</si>
  <si>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</si>
  <si>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</si>
  <si>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</si>
  <si>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</si>
  <si>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</si>
  <si>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</si>
  <si>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</si>
  <si>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</si>
  <si>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</si>
  <si>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</si>
  <si>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</si>
  <si>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</si>
  <si>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</si>
  <si>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</si>
  <si>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</si>
  <si>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</si>
  <si>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</si>
  <si>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</si>
  <si>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</si>
  <si>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</si>
  <si>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</si>
  <si>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</si>
  <si>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</si>
  <si>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</si>
  <si>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</si>
  <si>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</si>
  <si>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</si>
  <si>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</si>
  <si>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</si>
  <si>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</si>
  <si>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</si>
  <si>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</si>
  <si>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</si>
  <si>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</si>
  <si>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</si>
  <si>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</si>
  <si>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</si>
  <si>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</si>
  <si>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</si>
  <si>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</si>
  <si>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</si>
  <si>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</si>
  <si>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</si>
  <si>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</si>
  <si>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</si>
  <si>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</si>
  <si>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</si>
  <si>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</si>
  <si>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</si>
  <si>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</si>
  <si>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</si>
  <si>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</si>
  <si>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</si>
  <si>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</si>
  <si>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</si>
  <si>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</si>
  <si>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</si>
  <si>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</si>
  <si>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</si>
  <si>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</si>
  <si>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</si>
  <si>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</si>
  <si>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</si>
  <si>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</si>
  <si>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</si>
  <si>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</si>
  <si>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</si>
  <si>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</si>
  <si>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</si>
  <si>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</si>
  <si>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</si>
  <si>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</si>
  <si>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</si>
  <si>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</si>
  <si>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</si>
  <si>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</si>
  <si>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</si>
  <si>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</si>
  <si>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</si>
  <si>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</si>
  <si>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</si>
  <si>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</si>
  <si>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</si>
  <si>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</si>
  <si>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</si>
  <si>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</si>
  <si>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</si>
  <si>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</si>
  <si>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</si>
  <si>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</si>
  <si>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</si>
  <si>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</si>
  <si>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</si>
  <si>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</si>
  <si>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</si>
  <si>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</si>
  <si>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</si>
  <si>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</si>
  <si>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</si>
  <si>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</si>
  <si>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</si>
  <si>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</si>
  <si>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</si>
  <si>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</si>
  <si>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</si>
  <si>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</si>
  <si>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</si>
  <si>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</si>
  <si>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</si>
  <si>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</si>
  <si>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</si>
  <si>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</si>
  <si>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</si>
  <si>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</si>
  <si>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</si>
  <si>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</si>
  <si>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</si>
  <si>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</si>
  <si>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</si>
  <si>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</si>
  <si>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</si>
  <si>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</si>
  <si>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</si>
  <si>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</si>
  <si>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</si>
  <si>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</si>
  <si>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</si>
  <si>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</si>
  <si>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</si>
  <si>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</si>
  <si>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</si>
  <si>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</si>
  <si>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</si>
  <si>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</si>
  <si>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</si>
  <si>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</si>
  <si>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</si>
  <si>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</si>
  <si>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</si>
  <si>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</si>
  <si>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</si>
  <si>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</si>
  <si>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</si>
  <si>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</si>
  <si>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</si>
  <si>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</si>
  <si>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</si>
  <si>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</si>
  <si>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</si>
  <si>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</si>
  <si>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</si>
  <si>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</si>
  <si>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</si>
  <si>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</si>
  <si>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</si>
  <si>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</si>
  <si>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</si>
  <si>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</si>
  <si>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</si>
  <si>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</si>
  <si>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</si>
  <si>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</si>
  <si>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</si>
  <si>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</si>
  <si>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</si>
  <si>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</si>
  <si>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</si>
  <si>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</si>
  <si>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</si>
  <si>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</si>
  <si>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</si>
  <si>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</si>
  <si>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</si>
  <si>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</si>
  <si>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</si>
  <si>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</si>
  <si>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</si>
  <si>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</si>
  <si>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</si>
  <si>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</si>
  <si>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</si>
  <si>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</si>
  <si>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</si>
  <si>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</si>
  <si>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</si>
  <si>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</si>
  <si>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</si>
  <si>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</si>
  <si>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</si>
  <si>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</si>
  <si>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</si>
  <si>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</si>
  <si>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</si>
  <si>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</si>
  <si>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</si>
  <si>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</si>
  <si>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</si>
  <si>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</si>
  <si>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</si>
  <si>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</si>
  <si>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</si>
  <si>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</si>
  <si>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</si>
  <si>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</si>
  <si>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</si>
  <si>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</si>
  <si>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</si>
  <si>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</si>
  <si>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</si>
  <si>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</si>
  <si>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</si>
  <si>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</si>
  <si>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</si>
  <si>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</si>
  <si>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</si>
  <si>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</si>
  <si>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</si>
  <si>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</si>
  <si>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</si>
  <si>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</si>
  <si>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</si>
  <si>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</si>
  <si>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</si>
  <si>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</si>
  <si>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</si>
  <si>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</si>
  <si>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</si>
  <si>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</si>
  <si>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</si>
  <si>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</si>
  <si>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</si>
  <si>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</si>
  <si>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</si>
  <si>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</si>
  <si>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</si>
  <si>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</si>
  <si>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</si>
  <si>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</si>
  <si>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</si>
  <si>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</si>
  <si>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</si>
  <si>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</si>
  <si>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</si>
  <si>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</si>
  <si>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</si>
  <si>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</si>
  <si>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</si>
  <si>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</si>
  <si>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</si>
  <si>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</si>
  <si>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</si>
  <si>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</si>
  <si>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</si>
  <si>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</si>
  <si>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</si>
  <si>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</si>
  <si>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</si>
  <si>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</si>
  <si>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</si>
  <si>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</si>
  <si>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</si>
  <si>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</si>
  <si>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</si>
  <si>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</si>
  <si>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</si>
  <si>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</si>
  <si>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</si>
  <si>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</si>
  <si>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</si>
  <si>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</si>
  <si>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</si>
  <si>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</si>
  <si>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</si>
  <si>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</si>
  <si>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</si>
  <si>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</si>
  <si>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</si>
  <si>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</si>
  <si>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</si>
  <si>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</si>
  <si>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</si>
  <si>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</si>
  <si>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</si>
  <si>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</si>
  <si>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</si>
  <si>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</si>
  <si>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</si>
  <si>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</si>
  <si>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</si>
  <si>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</si>
  <si>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</si>
  <si>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</si>
  <si>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</si>
  <si>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</si>
  <si>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</si>
  <si>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</si>
  <si>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</si>
  <si>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</si>
  <si>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</si>
  <si>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</si>
  <si>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</si>
  <si>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</si>
  <si>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</si>
  <si>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</si>
  <si>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</si>
  <si>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</si>
  <si>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</si>
  <si>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</si>
  <si>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</si>
  <si>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</si>
  <si>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</si>
  <si>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</si>
  <si>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</si>
  <si>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</si>
  <si>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</si>
  <si>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</si>
  <si>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</si>
  <si>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</si>
  <si>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</si>
  <si>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</si>
  <si>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</si>
  <si>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</si>
  <si>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</si>
  <si>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</si>
  <si>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</si>
  <si>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</si>
  <si>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</si>
  <si>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</si>
  <si>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</si>
  <si>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</si>
  <si>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</si>
  <si>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</si>
  <si>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</si>
  <si>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</si>
  <si>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</si>
  <si>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</si>
  <si>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</si>
  <si>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</si>
  <si>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</si>
  <si>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</si>
  <si>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</si>
  <si>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</si>
  <si>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</si>
  <si>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</si>
  <si>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</si>
  <si>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</si>
  <si>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</si>
  <si>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</si>
  <si>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</si>
  <si>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</si>
  <si>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</si>
  <si>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</si>
  <si>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</si>
  <si>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</si>
  <si>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</si>
  <si>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</si>
  <si>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</si>
  <si>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</si>
  <si>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</si>
  <si>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</si>
  <si>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</si>
  <si>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</si>
  <si>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</si>
  <si>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</si>
  <si>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</si>
  <si>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</si>
  <si>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</si>
  <si>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</si>
  <si>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</si>
  <si>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</si>
  <si>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</si>
  <si>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</si>
  <si>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</si>
  <si>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</si>
  <si>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</si>
  <si>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</si>
  <si>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</si>
  <si>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</si>
  <si>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</si>
  <si>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</si>
  <si>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</si>
  <si>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</si>
  <si>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</si>
  <si>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</si>
  <si>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</si>
  <si>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</si>
  <si>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</si>
  <si>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</si>
  <si>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</si>
  <si>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</si>
  <si>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</si>
  <si>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</si>
  <si>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</si>
  <si>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</si>
  <si>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</si>
  <si>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</si>
  <si>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</si>
  <si>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</si>
  <si>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</si>
  <si>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</si>
  <si>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</si>
  <si>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</si>
  <si>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</si>
  <si>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</si>
  <si>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</si>
  <si>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</si>
  <si>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</si>
  <si>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</si>
  <si>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</si>
  <si>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</si>
  <si>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</si>
  <si>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</si>
  <si>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</si>
  <si>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</si>
  <si>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</si>
  <si>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</si>
  <si>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</si>
  <si>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</si>
  <si>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</si>
  <si>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</si>
  <si>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</si>
  <si>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</si>
  <si>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</si>
  <si>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</si>
  <si>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</si>
  <si>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</si>
  <si>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</si>
  <si>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</si>
  <si>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</si>
  <si>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</si>
  <si>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</si>
  <si>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</si>
  <si>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</si>
  <si>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</si>
  <si>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</si>
  <si>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</si>
  <si>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</si>
  <si>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</si>
  <si>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</si>
  <si>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</si>
  <si>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</si>
  <si>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</si>
  <si>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</si>
  <si>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</si>
  <si>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</si>
  <si>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</si>
  <si>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</si>
  <si>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</si>
  <si>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</si>
  <si>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</si>
  <si>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</si>
  <si>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</si>
  <si>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</si>
  <si>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</si>
  <si>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</si>
  <si>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</si>
  <si>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</si>
  <si>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</si>
  <si>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</si>
  <si>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</si>
  <si>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</si>
  <si>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</si>
  <si>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</si>
  <si>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</si>
  <si>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</si>
  <si>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</si>
  <si>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</si>
  <si>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</si>
  <si>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</si>
  <si>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</si>
  <si>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</si>
  <si>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</si>
  <si>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</si>
  <si>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</si>
  <si>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</si>
  <si>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</si>
  <si>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</si>
  <si>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</si>
  <si>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</si>
  <si>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</si>
  <si>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</si>
  <si>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</si>
  <si>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</si>
  <si>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</si>
  <si>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</si>
  <si>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</si>
  <si>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</si>
  <si>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</si>
  <si>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</si>
  <si>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</si>
  <si>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</si>
  <si>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</si>
  <si>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</si>
  <si>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</si>
  <si>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</si>
  <si>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</si>
  <si>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</si>
  <si>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</si>
  <si>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</si>
  <si>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</si>
  <si>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</si>
  <si>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</si>
  <si>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</si>
  <si>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</si>
  <si>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</si>
  <si>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</si>
  <si>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</si>
  <si>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</si>
  <si>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</si>
  <si>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</si>
  <si>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</si>
  <si>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</si>
  <si>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</si>
  <si>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</si>
  <si>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</si>
  <si>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</si>
  <si>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</si>
  <si>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</si>
  <si>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</si>
  <si>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</si>
  <si>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</si>
  <si>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</si>
  <si>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</si>
  <si>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</si>
  <si>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</si>
  <si>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</si>
  <si>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</si>
  <si>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</si>
  <si>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</si>
  <si>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</si>
  <si>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</si>
  <si>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</si>
  <si>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</si>
  <si>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</si>
  <si>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</si>
  <si>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</si>
  <si>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</si>
  <si>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</si>
  <si>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</si>
  <si>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</si>
  <si>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</si>
  <si>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</si>
  <si>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</si>
  <si>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</si>
  <si>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</si>
  <si>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</si>
  <si>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</si>
  <si>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</si>
  <si>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</si>
  <si>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</si>
  <si>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</si>
  <si>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</si>
  <si>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</si>
  <si>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</si>
  <si>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</si>
  <si>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</si>
  <si>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</si>
  <si>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</si>
  <si>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</si>
  <si>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</si>
  <si>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</si>
  <si>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</si>
  <si>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</si>
  <si>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</si>
  <si>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</si>
  <si>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</si>
  <si>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</si>
  <si>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</si>
  <si>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</si>
  <si>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</si>
  <si>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</si>
  <si>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</si>
  <si>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</si>
  <si>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</si>
  <si>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</si>
  <si>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</si>
  <si>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</si>
  <si>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</si>
  <si>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</si>
  <si>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</si>
  <si>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</si>
  <si>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</si>
  <si>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</si>
  <si>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</si>
  <si>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</si>
  <si>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</si>
  <si>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</si>
  <si>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</si>
  <si>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</si>
  <si>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</si>
  <si>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</si>
  <si>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</si>
  <si>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</si>
  <si>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</si>
  <si>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</si>
  <si>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</si>
  <si>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</si>
  <si>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</si>
  <si>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</si>
  <si>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</si>
  <si>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</si>
  <si>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</si>
  <si>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</si>
  <si>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</si>
  <si>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</si>
  <si>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</si>
  <si>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</si>
  <si>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</si>
  <si>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</si>
  <si>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</si>
  <si>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</si>
  <si>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</si>
  <si>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</si>
  <si>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</si>
  <si>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</si>
  <si>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</si>
  <si>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</si>
  <si>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</si>
  <si>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</si>
  <si>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</si>
  <si>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</si>
  <si>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</si>
  <si>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</si>
  <si>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</si>
  <si>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</si>
  <si>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</si>
  <si>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</si>
  <si>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</si>
  <si>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</si>
  <si>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</si>
  <si>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</si>
  <si>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</si>
  <si>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</si>
  <si>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</si>
  <si>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</si>
  <si>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</si>
  <si>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</si>
  <si>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</si>
  <si>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</si>
  <si>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</si>
  <si>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</si>
  <si>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</si>
  <si>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</si>
  <si>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</si>
  <si>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</si>
  <si>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</si>
  <si>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</si>
  <si>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</si>
  <si>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</si>
  <si>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</si>
  <si>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</si>
  <si>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</si>
  <si>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</si>
  <si>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</si>
  <si>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</si>
  <si>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</si>
  <si>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</si>
  <si>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</si>
  <si>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</si>
  <si>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</si>
  <si>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</si>
  <si>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</si>
  <si>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</si>
  <si>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</si>
  <si>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</si>
  <si>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</si>
  <si>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</si>
  <si>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</si>
  <si>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</si>
  <si>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</si>
  <si>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</si>
  <si>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</si>
  <si>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</si>
  <si>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</si>
  <si>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</si>
  <si>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</si>
  <si>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</si>
  <si>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</si>
  <si>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</si>
  <si>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</si>
  <si>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</si>
  <si>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</si>
  <si>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</si>
  <si>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</si>
  <si>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</si>
  <si>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</si>
  <si>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</si>
  <si>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</si>
  <si>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</si>
  <si>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</si>
  <si>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</si>
  <si>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</si>
  <si>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</si>
  <si>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</si>
  <si>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</si>
  <si>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</si>
  <si>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</si>
  <si>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</si>
  <si>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</si>
  <si>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</si>
  <si>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</si>
  <si>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</si>
  <si>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</si>
  <si>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</si>
  <si>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</si>
  <si>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</si>
  <si>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</si>
  <si>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</si>
  <si>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</si>
  <si>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</si>
  <si>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</si>
  <si>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</si>
  <si>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</si>
  <si>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</si>
  <si>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</si>
  <si>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</si>
  <si>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</si>
  <si>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</si>
  <si>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</si>
  <si>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</si>
  <si>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</si>
  <si>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</si>
  <si>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</si>
  <si>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</si>
  <si>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</si>
  <si>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</si>
  <si>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</si>
  <si>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</si>
  <si>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</si>
  <si>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</si>
  <si>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</si>
  <si>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</si>
  <si>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</si>
  <si>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</si>
  <si>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</si>
  <si>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</si>
  <si>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</si>
  <si>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</si>
  <si>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</si>
  <si>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</si>
  <si>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</si>
  <si>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</si>
  <si>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</si>
  <si>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</si>
  <si>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</si>
  <si>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</si>
  <si>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</si>
  <si>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</si>
  <si>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</si>
  <si>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</si>
  <si>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</si>
  <si>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</si>
  <si>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</si>
  <si>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</si>
  <si>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</si>
  <si>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</si>
  <si>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</si>
  <si>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</si>
  <si>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</si>
  <si>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</si>
  <si>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</si>
  <si>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</si>
  <si>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</si>
  <si>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</si>
  <si>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</si>
  <si>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</si>
  <si>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</si>
  <si>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</si>
  <si>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</si>
  <si>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</si>
  <si>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</si>
  <si>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</si>
  <si>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</si>
  <si>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</si>
  <si>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</si>
  <si>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</si>
  <si>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</si>
  <si>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</si>
  <si>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</si>
  <si>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</si>
  <si>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</si>
  <si>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</si>
  <si>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</si>
  <si>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</si>
  <si>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</si>
  <si>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</si>
  <si>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</si>
  <si>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</si>
  <si>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</si>
  <si>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</si>
  <si>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</si>
  <si>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</si>
  <si>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</si>
  <si>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</si>
  <si>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</si>
  <si>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</si>
  <si>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</si>
  <si>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</si>
  <si>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</si>
  <si>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</si>
  <si>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</si>
  <si>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</si>
  <si>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</si>
  <si>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</si>
  <si>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</si>
  <si>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</si>
  <si>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</si>
  <si>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</si>
  <si>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</si>
  <si>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</si>
  <si>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</si>
  <si>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</si>
  <si>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</si>
  <si>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</si>
  <si>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</si>
  <si>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</si>
  <si>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</si>
  <si>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</si>
  <si>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</si>
  <si>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</si>
  <si>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</si>
  <si>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</si>
  <si>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</si>
  <si>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</si>
  <si>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</si>
  <si>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</si>
  <si>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</si>
  <si>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</si>
  <si>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</si>
  <si>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</si>
  <si>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</si>
  <si>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</si>
  <si>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</si>
  <si>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</si>
  <si>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</si>
  <si>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</si>
  <si>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</si>
  <si>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</si>
  <si>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</si>
  <si>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</si>
  <si>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</si>
  <si>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</si>
  <si>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</si>
  <si>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</si>
  <si>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</si>
  <si>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</si>
  <si>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</si>
  <si>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</si>
  <si>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</si>
  <si>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</si>
  <si>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</si>
  <si>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</si>
  <si>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</si>
  <si>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</si>
  <si>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</si>
  <si>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</si>
  <si>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</si>
  <si>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</si>
  <si>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</si>
  <si>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</si>
  <si>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</si>
  <si>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</si>
  <si>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</si>
  <si>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</si>
  <si>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</si>
  <si>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</si>
  <si>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</si>
  <si>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</si>
  <si>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</si>
  <si>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</si>
  <si>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</si>
  <si>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</si>
  <si>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</si>
  <si>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</si>
  <si>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</si>
  <si>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</si>
  <si>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</si>
  <si>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</si>
  <si>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</si>
  <si>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</si>
  <si>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</si>
  <si>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</si>
  <si>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</si>
  <si>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</si>
  <si>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</si>
  <si>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</si>
  <si>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</si>
  <si>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</si>
  <si>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</si>
  <si>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</si>
  <si>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</si>
  <si>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</si>
  <si>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</si>
  <si>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</si>
  <si>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</si>
  <si>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</si>
  <si>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</si>
  <si>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</si>
  <si>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</si>
  <si>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</si>
  <si>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</si>
  <si>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</si>
  <si>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</si>
  <si>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</si>
  <si>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</si>
  <si>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</si>
  <si>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</si>
  <si>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</si>
  <si>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</si>
  <si>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</si>
  <si>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</si>
  <si>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</si>
  <si>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</si>
  <si>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</si>
  <si>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</si>
  <si>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</si>
  <si>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</si>
  <si>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</si>
  <si>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</si>
  <si>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</si>
  <si>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</si>
  <si>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</si>
  <si>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</si>
  <si>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</si>
  <si>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</si>
  <si>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</si>
  <si>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</si>
  <si>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</si>
  <si>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</si>
  <si>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</si>
  <si>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</si>
  <si>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</si>
  <si>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</si>
  <si>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</si>
  <si>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</si>
  <si>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</si>
  <si>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</si>
  <si>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</si>
  <si>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</si>
  <si>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</si>
  <si>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</si>
  <si>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</si>
  <si>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</si>
  <si>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</si>
  <si>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</si>
  <si>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</si>
  <si>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</si>
  <si>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</si>
  <si>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</si>
  <si>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</si>
  <si>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</si>
  <si>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</si>
  <si>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</si>
  <si>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</si>
  <si>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</si>
  <si>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</si>
  <si>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</si>
  <si>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</si>
  <si>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</si>
  <si>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</si>
  <si>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</si>
  <si>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</si>
  <si>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</si>
  <si>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</si>
  <si>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</si>
  <si>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</si>
  <si>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</si>
  <si>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</si>
  <si>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</si>
  <si>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</si>
  <si>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</si>
  <si>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</si>
  <si>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</si>
  <si>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</si>
  <si>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</si>
  <si>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</si>
  <si>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</si>
  <si>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</si>
  <si>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</si>
  <si>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</si>
  <si>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</si>
  <si>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</si>
  <si>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</si>
  <si>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</si>
  <si>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</si>
  <si>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</si>
  <si>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</si>
  <si>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</si>
  <si>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</si>
  <si>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</si>
  <si>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</si>
  <si>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</si>
  <si>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</si>
  <si>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</si>
  <si>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</si>
  <si>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</si>
  <si>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</si>
  <si>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</si>
  <si>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</si>
  <si>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</si>
  <si>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</si>
  <si>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</si>
  <si>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</si>
  <si>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</si>
  <si>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</si>
  <si>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</si>
  <si>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</si>
  <si>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</si>
  <si>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</si>
  <si>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</si>
  <si>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</si>
  <si>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</si>
  <si>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</si>
  <si>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</si>
  <si>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</si>
  <si>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</si>
  <si>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</si>
  <si>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</si>
  <si>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</si>
  <si>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</si>
  <si>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</si>
  <si>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</si>
  <si>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</si>
  <si>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</si>
  <si>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</si>
  <si>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</si>
  <si>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</si>
  <si>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</si>
  <si>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</si>
  <si>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</si>
  <si>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</si>
  <si>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</si>
  <si>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</si>
  <si>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</si>
  <si>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</si>
  <si>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</si>
  <si>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</si>
  <si>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</si>
  <si>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</si>
  <si>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</si>
  <si>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</si>
  <si>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</si>
  <si>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</si>
  <si>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</si>
  <si>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</si>
  <si>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</si>
  <si>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</si>
  <si>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</si>
  <si>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</si>
  <si>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</si>
  <si>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</si>
  <si>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</si>
  <si>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</si>
  <si>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</si>
  <si>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</si>
  <si>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</si>
  <si>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</si>
  <si>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</si>
  <si>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</si>
  <si>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</si>
  <si>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</si>
  <si>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</si>
  <si>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</si>
  <si>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</si>
  <si>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</si>
  <si>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</si>
  <si>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</si>
  <si>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</si>
  <si>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</si>
  <si>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</si>
  <si>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</si>
  <si>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</si>
  <si>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</si>
  <si>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</si>
  <si>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</si>
  <si>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</si>
  <si>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</si>
  <si>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</si>
  <si>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</si>
  <si>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</si>
  <si>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</si>
  <si>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</si>
  <si>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</si>
  <si>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</si>
  <si>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</si>
  <si>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</si>
  <si>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</si>
  <si>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</si>
  <si>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</si>
  <si>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</si>
  <si>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</si>
  <si>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</si>
  <si>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</si>
  <si>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</si>
  <si>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</si>
  <si>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</si>
  <si>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</si>
  <si>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</si>
  <si>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</si>
  <si>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</si>
  <si>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</si>
  <si>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</si>
  <si>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</si>
  <si>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</si>
  <si>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</si>
  <si>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</si>
  <si>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</si>
  <si>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</si>
  <si>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</si>
  <si>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</si>
  <si>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</si>
  <si>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</si>
  <si>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</si>
  <si>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</si>
  <si>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</si>
  <si>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</si>
  <si>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</si>
  <si>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</si>
  <si>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</si>
  <si>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</si>
  <si>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</si>
  <si>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</si>
  <si>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</si>
  <si>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</si>
  <si>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</si>
  <si>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</si>
  <si>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</si>
  <si>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</si>
  <si>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</si>
  <si>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</si>
  <si>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</si>
  <si>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</si>
  <si>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</si>
  <si>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</si>
  <si>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</si>
  <si>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</si>
  <si>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</si>
  <si>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</si>
  <si>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</si>
  <si>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</si>
  <si>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</si>
  <si>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</si>
  <si>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</si>
  <si>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</si>
  <si>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</si>
  <si>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</si>
  <si>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</si>
  <si>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</si>
  <si>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</si>
  <si>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</si>
  <si>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</si>
  <si>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</si>
  <si>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</si>
  <si>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</si>
  <si>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</si>
  <si>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</si>
  <si>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</si>
  <si>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</si>
  <si>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</si>
  <si>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</si>
  <si>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</si>
  <si>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</si>
  <si>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</si>
  <si>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</si>
  <si>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</si>
  <si>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</si>
  <si>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</si>
  <si>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</si>
  <si>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</si>
  <si>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</si>
  <si>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</si>
  <si>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</si>
  <si>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</si>
  <si>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</si>
  <si>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</si>
  <si>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</si>
  <si>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</si>
  <si>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</si>
  <si>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</si>
  <si>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</si>
  <si>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</si>
  <si>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</si>
  <si>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</si>
  <si>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</si>
  <si>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</si>
  <si>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</si>
  <si>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</si>
  <si>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</si>
  <si>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</si>
  <si>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</si>
  <si>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</si>
  <si>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</si>
  <si>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</si>
  <si>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</si>
  <si>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</si>
  <si>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</si>
  <si>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</si>
  <si>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</si>
  <si>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</si>
  <si>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</si>
  <si>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</si>
  <si>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</si>
  <si>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</si>
  <si>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</si>
  <si>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</si>
  <si>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</si>
  <si>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</si>
  <si>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</si>
  <si>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</si>
  <si>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</si>
  <si>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</si>
  <si>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</si>
  <si>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</si>
  <si>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</si>
  <si>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</si>
  <si>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</si>
  <si>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</si>
  <si>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</si>
  <si>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</si>
  <si>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</si>
  <si>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</si>
  <si>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</si>
  <si>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</si>
  <si>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</si>
  <si>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</si>
  <si>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</si>
  <si>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</si>
  <si>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</si>
  <si>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</si>
  <si>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</si>
  <si>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</si>
  <si>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</si>
  <si>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</si>
  <si>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</si>
  <si>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</si>
  <si>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</si>
  <si>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</si>
  <si>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</si>
  <si>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</si>
  <si>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</si>
  <si>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</si>
  <si>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</si>
  <si>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</si>
  <si>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</si>
  <si>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</si>
  <si>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</si>
  <si>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</si>
  <si>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</si>
  <si>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</si>
  <si>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</si>
  <si>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</si>
  <si>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</si>
  <si>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</si>
  <si>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</si>
  <si>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</si>
  <si>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</si>
  <si>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</si>
  <si>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</si>
  <si>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</si>
  <si>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</si>
  <si>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</si>
  <si>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</si>
  <si>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</si>
  <si>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</si>
  <si>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</si>
  <si>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</si>
  <si>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</si>
  <si>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</si>
  <si>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</si>
  <si>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</si>
  <si>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</si>
  <si>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</si>
  <si>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</si>
  <si>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</si>
  <si>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</si>
  <si>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</si>
  <si>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</si>
  <si>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</si>
  <si>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</si>
  <si>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</si>
  <si>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</si>
  <si>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</si>
  <si>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</si>
  <si>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</si>
  <si>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</si>
  <si>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</si>
  <si>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</si>
  <si>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</si>
  <si>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</si>
  <si>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</si>
  <si>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</si>
  <si>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</si>
  <si>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</si>
  <si>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</si>
  <si>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</si>
  <si>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</si>
  <si>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</si>
  <si>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</si>
  <si>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</si>
  <si>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</si>
  <si>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</si>
  <si>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</si>
  <si>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</si>
  <si>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</si>
  <si>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</si>
  <si>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</si>
  <si>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</si>
  <si>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</si>
  <si>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</si>
  <si>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</si>
  <si>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</si>
  <si>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</si>
  <si>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</si>
  <si>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</si>
  <si>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</si>
  <si>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</si>
  <si>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</si>
  <si>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</si>
  <si>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</si>
  <si>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</si>
  <si>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</si>
  <si>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</si>
  <si>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</si>
  <si>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</si>
  <si>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</si>
  <si>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</si>
  <si>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</si>
  <si>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</si>
  <si>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</si>
  <si>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</si>
  <si>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</si>
  <si>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</si>
  <si>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</si>
  <si>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</si>
  <si>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</si>
  <si>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</si>
  <si>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</si>
  <si>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</si>
  <si>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</si>
  <si>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</si>
  <si>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</si>
  <si>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</si>
  <si>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</si>
  <si>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</si>
  <si>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</si>
  <si>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</si>
  <si>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</si>
  <si>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</si>
  <si>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</si>
  <si>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</si>
  <si>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</si>
  <si>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</si>
  <si>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</si>
  <si>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</si>
  <si>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</si>
  <si>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</si>
  <si>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</si>
  <si>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</si>
  <si>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</si>
  <si>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</si>
  <si>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</si>
  <si>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</si>
  <si>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</si>
  <si>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</si>
  <si>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</si>
  <si>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</si>
  <si>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</si>
  <si>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</si>
  <si>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</si>
  <si>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</si>
  <si>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</si>
  <si>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</si>
  <si>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</si>
  <si>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</si>
  <si>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</si>
  <si>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</si>
  <si>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</si>
  <si>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</si>
  <si>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</si>
  <si>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</si>
  <si>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</si>
  <si>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</si>
  <si>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</si>
  <si>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</si>
  <si>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</si>
  <si>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</si>
  <si>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</si>
  <si>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</si>
  <si>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</si>
  <si>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</si>
  <si>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</si>
  <si>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</si>
  <si>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</si>
  <si>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</si>
  <si>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</si>
  <si>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</si>
  <si>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</si>
  <si>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</si>
  <si>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</si>
  <si>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</si>
  <si>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</si>
  <si>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</si>
  <si>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</si>
  <si>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</si>
  <si>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</si>
  <si>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</si>
  <si>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</si>
  <si>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</si>
  <si>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</si>
  <si>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</si>
  <si>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</si>
  <si>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</si>
  <si>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</si>
  <si>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</si>
  <si>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</si>
  <si>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</si>
  <si>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</si>
  <si>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</si>
  <si>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</si>
  <si>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</si>
  <si>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</si>
  <si>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</si>
  <si>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</si>
  <si>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</si>
  <si>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</si>
  <si>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</si>
  <si>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</si>
  <si>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</si>
  <si>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</si>
  <si>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</si>
  <si>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</si>
  <si>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</si>
  <si>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</si>
  <si>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</si>
  <si>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</si>
  <si>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</si>
  <si>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</si>
  <si>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</si>
  <si>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</si>
  <si>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</si>
  <si>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</si>
  <si>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</si>
  <si>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</si>
  <si>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</si>
  <si>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</si>
  <si>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</si>
  <si>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</si>
  <si>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</si>
  <si>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</si>
  <si>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</si>
  <si>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</si>
  <si>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</si>
  <si>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</si>
  <si>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</si>
  <si>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</si>
  <si>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</si>
  <si>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</si>
  <si>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</si>
  <si>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</si>
  <si>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</si>
  <si>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</si>
  <si>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</si>
  <si>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</si>
  <si>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</si>
  <si>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</si>
  <si>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</si>
  <si>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</si>
  <si>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</si>
  <si>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</si>
  <si>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</si>
  <si>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</si>
  <si>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</si>
  <si>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</si>
  <si>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</si>
  <si>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</si>
  <si>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</si>
  <si>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</si>
  <si>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</si>
  <si>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</si>
  <si>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</si>
  <si>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</si>
  <si>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</si>
  <si>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</si>
  <si>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</si>
  <si>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</si>
  <si>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</si>
  <si>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</si>
  <si>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</si>
  <si>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</si>
  <si>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</si>
  <si>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</si>
  <si>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</si>
  <si>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</si>
  <si>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</si>
  <si>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</si>
  <si>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</si>
  <si>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</si>
  <si>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</si>
  <si>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</si>
  <si>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</si>
  <si>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</si>
  <si>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</si>
  <si>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</si>
  <si>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</si>
  <si>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</si>
  <si>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</si>
  <si>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</si>
  <si>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</si>
  <si>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</si>
  <si>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</si>
  <si>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</si>
  <si>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</si>
  <si>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</si>
  <si>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</si>
  <si>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</si>
  <si>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</si>
  <si>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</si>
  <si>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</si>
  <si>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</si>
  <si>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</si>
  <si>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</si>
  <si>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</si>
  <si>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</si>
  <si>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</si>
  <si>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</si>
  <si>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</si>
  <si>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</si>
  <si>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</si>
  <si>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</si>
  <si>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</si>
  <si>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</si>
  <si>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</si>
  <si>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</si>
  <si>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</si>
  <si>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</si>
  <si>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</si>
  <si>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</si>
  <si>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</si>
  <si>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</si>
  <si>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</si>
  <si>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</si>
  <si>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</si>
  <si>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</si>
  <si>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</si>
  <si>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</si>
  <si>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</si>
  <si>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</si>
  <si>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</si>
  <si>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</si>
  <si>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</si>
  <si>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</si>
  <si>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</si>
  <si>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</si>
  <si>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</si>
  <si>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</si>
  <si>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</si>
  <si>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</si>
  <si>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</si>
  <si>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</si>
  <si>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</si>
  <si>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</si>
  <si>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</si>
  <si>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</si>
  <si>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</si>
  <si>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</si>
  <si>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</si>
  <si>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</si>
  <si>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</si>
  <si>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</si>
  <si>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</si>
  <si>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</si>
  <si>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</si>
  <si>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</si>
  <si>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</si>
  <si>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</si>
  <si>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</si>
  <si>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</si>
  <si>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</si>
  <si>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</si>
  <si>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</si>
  <si>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</si>
  <si>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</si>
  <si>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</si>
  <si>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</si>
  <si>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</si>
  <si>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</si>
  <si>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</si>
  <si>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</si>
  <si>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</si>
  <si>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</si>
  <si>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</si>
  <si>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</si>
  <si>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</si>
  <si>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</si>
  <si>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</si>
  <si>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</si>
  <si>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</si>
  <si>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</si>
  <si>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</si>
  <si>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</si>
  <si>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</si>
  <si>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</si>
  <si>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</si>
  <si>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</si>
  <si>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</si>
  <si>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</si>
  <si>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</si>
  <si>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</si>
  <si>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</si>
  <si>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</si>
  <si>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</si>
  <si>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</si>
  <si>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</si>
  <si>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</si>
  <si>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</si>
  <si>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</si>
  <si>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</si>
  <si>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</si>
  <si>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</si>
  <si>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</si>
  <si>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</si>
  <si>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</si>
  <si>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</si>
  <si>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</si>
  <si>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</si>
  <si>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</si>
  <si>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</si>
  <si>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</si>
  <si>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</si>
  <si>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</si>
  <si>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</si>
  <si>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</si>
  <si>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</si>
  <si>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</si>
  <si>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</si>
  <si>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</si>
  <si>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</si>
  <si>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</si>
  <si>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</si>
  <si>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</si>
  <si>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</si>
  <si>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</si>
  <si>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</si>
  <si>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</si>
  <si>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</si>
  <si>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</si>
  <si>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</si>
  <si>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</si>
  <si>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</si>
  <si>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</si>
  <si>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</si>
  <si>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</si>
  <si>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</si>
  <si>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</si>
  <si>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</si>
  <si>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</si>
  <si>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</si>
  <si>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</si>
  <si>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</si>
  <si>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</si>
  <si>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</si>
  <si>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</si>
  <si>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</si>
  <si>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</si>
  <si>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</si>
  <si>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</si>
  <si>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</si>
  <si>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</si>
  <si>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</si>
  <si>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</si>
  <si>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</si>
  <si>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</si>
  <si>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</si>
  <si>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</si>
  <si>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</si>
  <si>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</si>
  <si>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</si>
  <si>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</si>
  <si>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</si>
  <si>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</si>
  <si>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</si>
  <si>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</si>
  <si>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</si>
  <si>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</si>
  <si>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</si>
  <si>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</si>
  <si>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</si>
  <si>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</si>
  <si>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</si>
  <si>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</si>
  <si>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</si>
  <si>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</si>
  <si>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</si>
  <si>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</si>
  <si>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</si>
  <si>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</si>
  <si>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</si>
  <si>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</si>
  <si>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</si>
  <si>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</si>
  <si>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</si>
  <si>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</si>
  <si>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</si>
  <si>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</si>
  <si>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</si>
  <si>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</si>
  <si>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</si>
  <si>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</si>
  <si>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</si>
  <si>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</si>
  <si>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</si>
  <si>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</si>
  <si>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</si>
  <si>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</si>
  <si>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</si>
  <si>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</si>
  <si>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</si>
  <si>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</si>
  <si>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</si>
  <si>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</si>
  <si>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</si>
  <si>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</si>
  <si>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</si>
  <si>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</si>
  <si>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</si>
  <si>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</si>
  <si>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</si>
  <si>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</si>
  <si>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</si>
  <si>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</si>
  <si>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</si>
  <si>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</si>
  <si>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</si>
  <si>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</si>
  <si>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</si>
  <si>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</si>
  <si>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</si>
  <si>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</si>
  <si>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</si>
  <si>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</si>
  <si>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</si>
  <si>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</si>
  <si>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</si>
  <si>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</si>
  <si>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</si>
  <si>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</si>
  <si>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</si>
  <si>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</si>
  <si>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</si>
  <si>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</si>
  <si>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</si>
  <si>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</si>
  <si>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</si>
  <si>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</si>
  <si>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</si>
  <si>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</si>
  <si>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</si>
  <si>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</si>
  <si>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</si>
  <si>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</si>
  <si>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</si>
  <si>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</si>
  <si>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</si>
  <si>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</si>
  <si>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</si>
  <si>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</si>
  <si>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</si>
  <si>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</si>
  <si>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</si>
  <si>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</si>
  <si>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</si>
  <si>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</si>
  <si>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</si>
  <si>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</si>
  <si>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</si>
  <si>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</si>
  <si>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</si>
  <si>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</si>
  <si>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</si>
  <si>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</si>
  <si>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</si>
  <si>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</si>
  <si>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</si>
  <si>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</si>
  <si>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</si>
  <si>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</si>
  <si>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</si>
  <si>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</si>
  <si>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</si>
  <si>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</si>
  <si>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</si>
  <si>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</si>
  <si>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</si>
  <si>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</si>
  <si>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</si>
  <si>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</si>
  <si>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</si>
  <si>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</si>
  <si>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</si>
  <si>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</si>
  <si>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</si>
  <si>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</si>
  <si>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</si>
  <si>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</si>
  <si>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</si>
  <si>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</si>
  <si>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</si>
  <si>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</si>
  <si>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</si>
  <si>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</si>
  <si>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</si>
  <si>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</si>
  <si>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</si>
  <si>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</si>
  <si>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</si>
  <si>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</si>
  <si>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</si>
  <si>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</si>
  <si>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</si>
  <si>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</si>
  <si>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</si>
  <si>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</si>
  <si>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</si>
  <si>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</si>
  <si>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</si>
  <si>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</si>
  <si>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</si>
  <si>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</si>
  <si>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</si>
  <si>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</si>
  <si>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</si>
  <si>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</si>
  <si>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</si>
  <si>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</si>
  <si>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</si>
  <si>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</si>
  <si>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</si>
  <si>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</si>
  <si>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</si>
  <si>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</si>
  <si>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</si>
  <si>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</si>
  <si>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</si>
  <si>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</si>
  <si>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</si>
  <si>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</si>
  <si>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</si>
  <si>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</si>
  <si>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</si>
  <si>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</si>
  <si>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</si>
  <si>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</si>
  <si>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</si>
  <si>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</si>
  <si>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</si>
  <si>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</si>
  <si>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</si>
  <si>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</si>
  <si>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</si>
  <si>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</si>
  <si>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</si>
  <si>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</si>
  <si>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</si>
  <si>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</si>
  <si>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</si>
  <si>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</si>
  <si>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</si>
  <si>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</si>
  <si>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</si>
  <si>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</si>
  <si>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</si>
  <si>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</si>
  <si>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</si>
  <si>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</si>
  <si>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</si>
  <si>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</si>
  <si>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</si>
  <si>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</si>
  <si>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</si>
  <si>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</si>
  <si>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</si>
  <si>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</si>
  <si>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</si>
  <si>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</si>
  <si>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</si>
  <si>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</si>
  <si>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</si>
  <si>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</si>
  <si>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</si>
  <si>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</si>
  <si>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</si>
  <si>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</si>
  <si>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</si>
  <si>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</si>
  <si>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</si>
  <si>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</si>
  <si>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</si>
  <si>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</si>
  <si>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</si>
  <si>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</si>
  <si>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</si>
  <si>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</si>
  <si>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</si>
  <si>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</si>
  <si>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</si>
  <si>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</si>
  <si>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</si>
  <si>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</si>
  <si>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</si>
  <si>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</si>
  <si>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</si>
  <si>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</si>
  <si>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</si>
  <si>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</si>
  <si>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</si>
  <si>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</si>
  <si>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</si>
  <si>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</si>
  <si>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</si>
  <si>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</si>
  <si>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</si>
  <si>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</si>
  <si>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</si>
  <si>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</si>
  <si>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</si>
  <si>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</si>
  <si>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</si>
  <si>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</si>
  <si>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</si>
  <si>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</si>
  <si>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</si>
  <si>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</si>
  <si>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</si>
  <si>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</si>
  <si>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</si>
  <si>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</si>
  <si>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</si>
  <si>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</si>
  <si>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</si>
  <si>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</si>
  <si>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</si>
  <si>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</si>
  <si>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</si>
  <si>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</si>
  <si>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</si>
  <si>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</si>
  <si>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</si>
  <si>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</si>
  <si>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</si>
  <si>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</si>
  <si>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</si>
  <si>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</si>
  <si>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</si>
  <si>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</si>
  <si>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</si>
  <si>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</si>
  <si>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</si>
  <si>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</si>
  <si>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</si>
  <si>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</si>
  <si>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</si>
  <si>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</si>
  <si>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</si>
  <si>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</si>
  <si>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</si>
  <si>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</si>
  <si>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</si>
  <si>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</si>
  <si>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</si>
  <si>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</si>
  <si>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</si>
  <si>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</si>
  <si>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</si>
  <si>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</si>
  <si>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</si>
  <si>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</si>
  <si>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</si>
  <si>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</si>
  <si>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</si>
  <si>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</si>
  <si>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</si>
  <si>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</si>
  <si>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</si>
  <si>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</si>
  <si>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</si>
  <si>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</si>
  <si>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</si>
  <si>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</si>
  <si>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</si>
  <si>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</si>
  <si>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</si>
  <si>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</si>
  <si>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</si>
  <si>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</si>
  <si>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</si>
  <si>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</si>
  <si>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</si>
  <si>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</si>
  <si>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</si>
  <si>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</si>
  <si>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</si>
  <si>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</si>
  <si>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</si>
  <si>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</si>
  <si>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</si>
  <si>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</si>
  <si>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</si>
  <si>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</si>
  <si>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</si>
  <si>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</si>
  <si>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</si>
  <si>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</si>
  <si>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</si>
  <si>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</si>
  <si>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</si>
  <si>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</si>
  <si>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</si>
  <si>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</si>
  <si>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</si>
  <si>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</si>
  <si>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</si>
  <si>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</si>
  <si>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</si>
  <si>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</si>
  <si>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</si>
  <si>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</si>
  <si>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</si>
  <si>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</si>
  <si>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</si>
  <si>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</si>
  <si>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</si>
  <si>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</si>
  <si>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</si>
  <si>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</si>
  <si>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</si>
  <si>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</si>
  <si>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</si>
  <si>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</si>
  <si>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</si>
  <si>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</si>
  <si>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</si>
  <si>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</si>
  <si>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</si>
  <si>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</si>
  <si>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</si>
  <si>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</si>
  <si>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</si>
  <si>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</si>
  <si>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</si>
  <si>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</si>
  <si>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</si>
  <si>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</si>
  <si>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</si>
  <si>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</si>
  <si>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</si>
  <si>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</si>
  <si>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</si>
  <si>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</si>
  <si>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</si>
  <si>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</si>
  <si>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</si>
  <si>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</si>
  <si>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</si>
  <si>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</si>
  <si>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</si>
  <si>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</si>
  <si>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</si>
  <si>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</si>
  <si>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</si>
  <si>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</si>
  <si>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</si>
  <si>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</si>
  <si>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</si>
  <si>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</si>
  <si>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</si>
  <si>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</si>
  <si>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</si>
  <si>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</si>
  <si>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</si>
  <si>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</si>
  <si>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</si>
  <si>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</si>
  <si>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</si>
  <si>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</si>
  <si>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</si>
  <si>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</si>
  <si>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</si>
  <si>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</si>
  <si>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</si>
  <si>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</si>
  <si>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</si>
  <si>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</si>
  <si>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</si>
  <si>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</si>
  <si>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</si>
  <si>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</si>
  <si>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</si>
  <si>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</si>
  <si>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</si>
  <si>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</si>
  <si>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</si>
  <si>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</si>
  <si>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</si>
  <si>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</si>
  <si>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</si>
  <si>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</si>
  <si>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</si>
  <si>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</si>
  <si>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</si>
  <si>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</si>
  <si>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</si>
  <si>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</si>
  <si>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</si>
  <si>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</si>
  <si>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</si>
  <si>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</si>
  <si>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</si>
  <si>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</si>
  <si>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</si>
  <si>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</si>
  <si>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</si>
  <si>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</si>
  <si>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</si>
  <si>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</si>
  <si>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</si>
  <si>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</si>
  <si>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</si>
  <si>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</si>
  <si>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</si>
  <si>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</si>
  <si>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</si>
  <si>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</si>
  <si>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</si>
  <si>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</si>
  <si>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</si>
  <si>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</si>
  <si>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</si>
  <si>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</si>
  <si>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</si>
  <si>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</si>
  <si>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</si>
  <si>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</si>
  <si>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</si>
  <si>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</si>
  <si>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</si>
  <si>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</si>
  <si>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</si>
  <si>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</si>
  <si>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</si>
  <si>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</si>
  <si>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</si>
  <si>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</si>
  <si>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</si>
  <si>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</si>
  <si>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</si>
  <si>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</si>
  <si>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</si>
  <si>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</si>
  <si>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</si>
  <si>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</si>
  <si>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</si>
  <si>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</si>
  <si>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</si>
  <si>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</si>
  <si>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</si>
  <si>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</si>
  <si>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</si>
  <si>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</si>
  <si>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</si>
  <si>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</si>
  <si>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</si>
  <si>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</si>
  <si>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</si>
  <si>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</si>
  <si>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</si>
  <si>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</si>
  <si>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</si>
  <si>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</si>
  <si>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</si>
  <si>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</si>
  <si>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</si>
  <si>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</si>
  <si>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</si>
  <si>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</si>
  <si>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</si>
  <si>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</si>
  <si>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</si>
  <si>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</si>
  <si>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</si>
  <si>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</si>
  <si>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</si>
  <si>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</si>
  <si>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</si>
  <si>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</si>
  <si>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</si>
  <si>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</si>
  <si>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</si>
  <si>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</si>
  <si>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</si>
  <si>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</si>
  <si>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</si>
  <si>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</si>
  <si>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</si>
  <si>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</si>
  <si>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</si>
  <si>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</si>
  <si>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</si>
  <si>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</si>
  <si>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</si>
  <si>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</si>
  <si>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</si>
  <si>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</si>
  <si>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</si>
  <si>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</si>
  <si>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</si>
  <si>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</si>
  <si>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</si>
  <si>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</si>
  <si>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</si>
  <si>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</si>
  <si>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</si>
  <si>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</si>
  <si>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</si>
  <si>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</si>
  <si>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</si>
  <si>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</si>
  <si>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</si>
  <si>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</si>
  <si>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</si>
  <si>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</si>
  <si>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</si>
  <si>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</si>
  <si>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</si>
  <si>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</si>
  <si>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</si>
  <si>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</si>
  <si>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</si>
  <si>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</si>
  <si>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</si>
  <si>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</si>
  <si>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</si>
  <si>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</si>
  <si>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</si>
  <si>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</si>
  <si>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</si>
  <si>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</si>
  <si>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</si>
  <si>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</si>
  <si>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</si>
  <si>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</si>
  <si>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</si>
  <si>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</si>
  <si>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</si>
  <si>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</si>
  <si>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</si>
  <si>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</si>
  <si>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</si>
  <si>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</si>
  <si>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</si>
  <si>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</si>
  <si>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</si>
  <si>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</si>
  <si>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</si>
  <si>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</si>
  <si>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</si>
  <si>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</si>
  <si>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</si>
  <si>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</si>
  <si>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</si>
  <si>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</si>
  <si>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</si>
  <si>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</si>
  <si>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</si>
  <si>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</si>
  <si>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</si>
  <si>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</si>
  <si>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</si>
  <si>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</si>
  <si>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</si>
  <si>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</si>
  <si>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</si>
  <si>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</si>
  <si>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</si>
  <si>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</si>
  <si>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</si>
  <si>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</si>
  <si>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</si>
  <si>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</si>
  <si>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</si>
  <si>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</si>
  <si>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</si>
  <si>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</si>
  <si>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</si>
  <si>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</si>
  <si>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</si>
  <si>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</si>
  <si>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</si>
  <si>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</si>
  <si>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</si>
  <si>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</si>
  <si>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</si>
  <si>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</si>
  <si>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</si>
  <si>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</si>
  <si>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</si>
  <si>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</si>
  <si>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</si>
  <si>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</si>
  <si>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</si>
  <si>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</si>
  <si>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</si>
  <si>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</si>
  <si>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</si>
  <si>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</si>
  <si>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</si>
  <si>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</si>
  <si>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</si>
  <si>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</si>
  <si>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</si>
  <si>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</si>
  <si>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</si>
  <si>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</si>
  <si>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</si>
  <si>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</si>
  <si>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</si>
  <si>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</si>
  <si>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</si>
  <si>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</si>
  <si>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</si>
  <si>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</si>
  <si>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</si>
  <si>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</si>
  <si>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</si>
  <si>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</si>
  <si>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</si>
  <si>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</si>
  <si>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</si>
  <si>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</si>
  <si>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</si>
  <si>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</si>
  <si>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</si>
  <si>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</si>
  <si>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</si>
  <si>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</si>
  <si>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</si>
  <si>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</si>
  <si>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</si>
  <si>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</si>
  <si>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</si>
  <si>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</si>
  <si>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</si>
  <si>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</si>
  <si>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</si>
  <si>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</si>
  <si>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</si>
  <si>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</si>
  <si>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</si>
  <si>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</si>
  <si>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</si>
  <si>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</si>
  <si>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</si>
  <si>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</si>
  <si>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</si>
  <si>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</si>
  <si>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</si>
  <si>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</si>
  <si>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</si>
  <si>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</si>
  <si>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</si>
  <si>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</si>
  <si>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</si>
  <si>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</si>
  <si>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</si>
  <si>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</si>
  <si>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</si>
  <si>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</si>
  <si>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</si>
  <si>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</si>
  <si>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</si>
  <si>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</si>
  <si>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</si>
  <si>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</si>
  <si>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</si>
  <si>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</si>
  <si>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</si>
  <si>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</si>
  <si>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</si>
  <si>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</si>
  <si>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</si>
  <si>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</si>
  <si>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</si>
  <si>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</si>
  <si>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</si>
  <si>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</si>
  <si>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</si>
  <si>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</si>
  <si>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</si>
  <si>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</si>
  <si>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</si>
  <si>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</si>
  <si>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</si>
  <si>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</si>
  <si>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</si>
  <si>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</si>
  <si>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</si>
  <si>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</si>
  <si>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</si>
  <si>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</si>
  <si>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</si>
  <si>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</si>
  <si>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</si>
  <si>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</si>
  <si>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</si>
  <si>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</si>
  <si>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</si>
  <si>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</si>
  <si>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</si>
  <si>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</si>
  <si>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Dated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</si>
  <si>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</si>
  <si>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</si>
  <si>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</si>
  <si>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</si>
  <si>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</si>
  <si>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</si>
  <si>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</si>
  <si>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</si>
  <si>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</si>
  <si>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</si>
  <si>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</si>
  <si>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</si>
  <si>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</si>
  <si>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</si>
  <si>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</si>
  <si>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</si>
  <si>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</si>
  <si>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</si>
  <si>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</si>
  <si>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</si>
  <si>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</si>
  <si>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</si>
  <si>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</si>
  <si>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</si>
  <si>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</si>
  <si>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</si>
  <si>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</si>
  <si>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</si>
  <si>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</si>
  <si>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</si>
  <si>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</si>
  <si>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</si>
  <si>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</si>
  <si>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</si>
  <si>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</si>
  <si>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</si>
  <si>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</si>
  <si>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</si>
  <si>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</si>
  <si>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</si>
  <si>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</si>
  <si>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</si>
  <si>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</si>
  <si>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</si>
  <si>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</si>
  <si>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</si>
  <si>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</si>
  <si>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</si>
  <si>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</si>
  <si>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</si>
  <si>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</si>
  <si>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</si>
  <si>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Lower Bound</t>
  </si>
  <si>
    <t>Upper Bound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</si>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</sst>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applyBorder="1"/>
    <xf numFmtId="43" fontId="0" fillId="0" borderId="0" xfId="1" applyFont="1"/>
    <xf numFmtId="166" fontId="0" fillId="0" borderId="0" xfId="2" applyNumberFormat="1" applyFont="1"/>
    <xf numFmtId="4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5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35" formatCode="_(* #,##0.00_);_(* \(#,##0.00\);_(* &quot;-&quot;??_);_(@_)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0059530603998347"/>
          <c:y val="2.13163763052599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_(* #,##0.00_);_(* \(#,##0.00\);_(*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1-4C5A-9B48-351D3E2BC440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_(* #,##0.00_);_(* \(#,##0.00\);_(*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1-4C5A-9B48-351D3E2BC440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_(* #,##0.00_);_(* \(#,##0.00\);_(*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21-4C5A-9B48-351D3E2BC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884879"/>
        <c:axId val="651885295"/>
      </c:lineChart>
      <c:catAx>
        <c:axId val="65188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85295"/>
        <c:crosses val="autoZero"/>
        <c:auto val="1"/>
        <c:lblAlgn val="ctr"/>
        <c:lblOffset val="100"/>
        <c:noMultiLvlLbl val="0"/>
      </c:catAx>
      <c:valAx>
        <c:axId val="65188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8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7-4B40-9077-FC682F8826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7-4B40-9077-FC682F8826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7-4B40-9077-FC682F882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921919"/>
        <c:axId val="1149925663"/>
      </c:lineChart>
      <c:catAx>
        <c:axId val="114992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925663"/>
        <c:crosses val="autoZero"/>
        <c:auto val="1"/>
        <c:lblAlgn val="ctr"/>
        <c:lblOffset val="100"/>
        <c:noMultiLvlLbl val="0"/>
      </c:catAx>
      <c:valAx>
        <c:axId val="11499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92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B-4D4C-B63B-92AA99E4DD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B-4D4C-B63B-92AA99E4DD2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B-4D4C-B63B-92AA99E4DD2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B-4D4C-B63B-92AA99E4D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68543"/>
        <c:axId val="64466463"/>
      </c:barChart>
      <c:catAx>
        <c:axId val="6446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6463"/>
        <c:crosses val="autoZero"/>
        <c:auto val="1"/>
        <c:lblAlgn val="ctr"/>
        <c:lblOffset val="100"/>
        <c:noMultiLvlLbl val="0"/>
      </c:catAx>
      <c:valAx>
        <c:axId val="6446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B-44B1-A983-A38ADE7016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B-44B1-A983-A38ADE7016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B-44B1-A983-A38ADE7016F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9-4F0A-9AAF-3C6171F68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511727"/>
        <c:axId val="2031512143"/>
      </c:barChart>
      <c:catAx>
        <c:axId val="203151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12143"/>
        <c:crosses val="autoZero"/>
        <c:auto val="1"/>
        <c:lblAlgn val="ctr"/>
        <c:lblOffset val="100"/>
        <c:noMultiLvlLbl val="0"/>
      </c:catAx>
      <c:valAx>
        <c:axId val="20315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1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C-478F-91D7-E236220413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C-478F-91D7-E236220413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C-478F-91D7-E236220413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1C-478F-91D7-E23622041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32671"/>
        <c:axId val="71729759"/>
      </c:lineChart>
      <c:catAx>
        <c:axId val="7173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9759"/>
        <c:crosses val="autoZero"/>
        <c:auto val="1"/>
        <c:lblAlgn val="ctr"/>
        <c:lblOffset val="100"/>
        <c:noMultiLvlLbl val="0"/>
      </c:catAx>
      <c:valAx>
        <c:axId val="7172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8170A69-F4A4-466F-99FC-C671A6704B0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119B51-004A-4E29-BD32-98EF542D712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49E92D-DFA5-48BA-B774-09EAC407F085}">
  <sheetPr/>
  <sheetViews>
    <sheetView workbookViewId="0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3</xdr:row>
      <xdr:rowOff>12382</xdr:rowOff>
    </xdr:from>
    <xdr:to>
      <xdr:col>18</xdr:col>
      <xdr:colOff>369571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C1DF1-301C-16C1-DABD-F6290C539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14</xdr:row>
      <xdr:rowOff>76199</xdr:rowOff>
    </xdr:from>
    <xdr:to>
      <xdr:col>8</xdr:col>
      <xdr:colOff>123825</xdr:colOff>
      <xdr:row>34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2A285-44A2-753D-FE37-5DAEEA834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28845E-106F-5815-293F-031251DA68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575F8D-152E-0F77-3891-48EA440C2B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320" cy="6278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</xdr:row>
      <xdr:rowOff>4762</xdr:rowOff>
    </xdr:from>
    <xdr:to>
      <xdr:col>18</xdr:col>
      <xdr:colOff>85724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C9159-AD2F-197A-8B24-51F2A5E75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61911</xdr:rowOff>
    </xdr:from>
    <xdr:to>
      <xdr:col>18</xdr:col>
      <xdr:colOff>47624</xdr:colOff>
      <xdr:row>24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C7525-1D74-5228-DEC2-275C30F75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114300</xdr:rowOff>
    </xdr:from>
    <xdr:to>
      <xdr:col>15</xdr:col>
      <xdr:colOff>514350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A1965-8703-23DF-EAFE-1E8F1A87B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moke Hicok" refreshedDate="44738.683575810188" createdVersion="8" refreshedVersion="8" minRefreshableVersion="3" recordCount="4114" xr:uid="{B7040094-4DDA-499B-8ABA-39636747A2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moke Hicok" refreshedDate="44738.705815624999" createdVersion="8" refreshedVersion="8" minRefreshableVersion="3" recordCount="4114" xr:uid="{93E6CF41-0FE5-4793-BE15-0EACD8B8E3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moke Hicok" refreshedDate="44741.785475115743" createdVersion="8" refreshedVersion="8" minRefreshableVersion="3" recordCount="4114" xr:uid="{4C35453C-53A5-4374-AE22-3A0D7828614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8B1CB-FFD6-4364-8A97-4BF6B86A8DE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6:E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20">
      <pivotArea outline="0" collapsedLevelsAreSubtotals="1" fieldPosition="0"/>
    </format>
  </formats>
  <chartFormats count="3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82592-23BF-4344-8F1F-52E4844FEB6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multipleItemSelectionAllowed="1" showAll="0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7B73C-735B-4632-BCEF-CCD32C03BF0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C155F-01A5-474B-9F4F-DEBE367A0FB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3" sqref="B1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7.140625" bestFit="1" customWidth="1"/>
    <col min="19" max="20" width="28.42578125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  <c r="U1" s="15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4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4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1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14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14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14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14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14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14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14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14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14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14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14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14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14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14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14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14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14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14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1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14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4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4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4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4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4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4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4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4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4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4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4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4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4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4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4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4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4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4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4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4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4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4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4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4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4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4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4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4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4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4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4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4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4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4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4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4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4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4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4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4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4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4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4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4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4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4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4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4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4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4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4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4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4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4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4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4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4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4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4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4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4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4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4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4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4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4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4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4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4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4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4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4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4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4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4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4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4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4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4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4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4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4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4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4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4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4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4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4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4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4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4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4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4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4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4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4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4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4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4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4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4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4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4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4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4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4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4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4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4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4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4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4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4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4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4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4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4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4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4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4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4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4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4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4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4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4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4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4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4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4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4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4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4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4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4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4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4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4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4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4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4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4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4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4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4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4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4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4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4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4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4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4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4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4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4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4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4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4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4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4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4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4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4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4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4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4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4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4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4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4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4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4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4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4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4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4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4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4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4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4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4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4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4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4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4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4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4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4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4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4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4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4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4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4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4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4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4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4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4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4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4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4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4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4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4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4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4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4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4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4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4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4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4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4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4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4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4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4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4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4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4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4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4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4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4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4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4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4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4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4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4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4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4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4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4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4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4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4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4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4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4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4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4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4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4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4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4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4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4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4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4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4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4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4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4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4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4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4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4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4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4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4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4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4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4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4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4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4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4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4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4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4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4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4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4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4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4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4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4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4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4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4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4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4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4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4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4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4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4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4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4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4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4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4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4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4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4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4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4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4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4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4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4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4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4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4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4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4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4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4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4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4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4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4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4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4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4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4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4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4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4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4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4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4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4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4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4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4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4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4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4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4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4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4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4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4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4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4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4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4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4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4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4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4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4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4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4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4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4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4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4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4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4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4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4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4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4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4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4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4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4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4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4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4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4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4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4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4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4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4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4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4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4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4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4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4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4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4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4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4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4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4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4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4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4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4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4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4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4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4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4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4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4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4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4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4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4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4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4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4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4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4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4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4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4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4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4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4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4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4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4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4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4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4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4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4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4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4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4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4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4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4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4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4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4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4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4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4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4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4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4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4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4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4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4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4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4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4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4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4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4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4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4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4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4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4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4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4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4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4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4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4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4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4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4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4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4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4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4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4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4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4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4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4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4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4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4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4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4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4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4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4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4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4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4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4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4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4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4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4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4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4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4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4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4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4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4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4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4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4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4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4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4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4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4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4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4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4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4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4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4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4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4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4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4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4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4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4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4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4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4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4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4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4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4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4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4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4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4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4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4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4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4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4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4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4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4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4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4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4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4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4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4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4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4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4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4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4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4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4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4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4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4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4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4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4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4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4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4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4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4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4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4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4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4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4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4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4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4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4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4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4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4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4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4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4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4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4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4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4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4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4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4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4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4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4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4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4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4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4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4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4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4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4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4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4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4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4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4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4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4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4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4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4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4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4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4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4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4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4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4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4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4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4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4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4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4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4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4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4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4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4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4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4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4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4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4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4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4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4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4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4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4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4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4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4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4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4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4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4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4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4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4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4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4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4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4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4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4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4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4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4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4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4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4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4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4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4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4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4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4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4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4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4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4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4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4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4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4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4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4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4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4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4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4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4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4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4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4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4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4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4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4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4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4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4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4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4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4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4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4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4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4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4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4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4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4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4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4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4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4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4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4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4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4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4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4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4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4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4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4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4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4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4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4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4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4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4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4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4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4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4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4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4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4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4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4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4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4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4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4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4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4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4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4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4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4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4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4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4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4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4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4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4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4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4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4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4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4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4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4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4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4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4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4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4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4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4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4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4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4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4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4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4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4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4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4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4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4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4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4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4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4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4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4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4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4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4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4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4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4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4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4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4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4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4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4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4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4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4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4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4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4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4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4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4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4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4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4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4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4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4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4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4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4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4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4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4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4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4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4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4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4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4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4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4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4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4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4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4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4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4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4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4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4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4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4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4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4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4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4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4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4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4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4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4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4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4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4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4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4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4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4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4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4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4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4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4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4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4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4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4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4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4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4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4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4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4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4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4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4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4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4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4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4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4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4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4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4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4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4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4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4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4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4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4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4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4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4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4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4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4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4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4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4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4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4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4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4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4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4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4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4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4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4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4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4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4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4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4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4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4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4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4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4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4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4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4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4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4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4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4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4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4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4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4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4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4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4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4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4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4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4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4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4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4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4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4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4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4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4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4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4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4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4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4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4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4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4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4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4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4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4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4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4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4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4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4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4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4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4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4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4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4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4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4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4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4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4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4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4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4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4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4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4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4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4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4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4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4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4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4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4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4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4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4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4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4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4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4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4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4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4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4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4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4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4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4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4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4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4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4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4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4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4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4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4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4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4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4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4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4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4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4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4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4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4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4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4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4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4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4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4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4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4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4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4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4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4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4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4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4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4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4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4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4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4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4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4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4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4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4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4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4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4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4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4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4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4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4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4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4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4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4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4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4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4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4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4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4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4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4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4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4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4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4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4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4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4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4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4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4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4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4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4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4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4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4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4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4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4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4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4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4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4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4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4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4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4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4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4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4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4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4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4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4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4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4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4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4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4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4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4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4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4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4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4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4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4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4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4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4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4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4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4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4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4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4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4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4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4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4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4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4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4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4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4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4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4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4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4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4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4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4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4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4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4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4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4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4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4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4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4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4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4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4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4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4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4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4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4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4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4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4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4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4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4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4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4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4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4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4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4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4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4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4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4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4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4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4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4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4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4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4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4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4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4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4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4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4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4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4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4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4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4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4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4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4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4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4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4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4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4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4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4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4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4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4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4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4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4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4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4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4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4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4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4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4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4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4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4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4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4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4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4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4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4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4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4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4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4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4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4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4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4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4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4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4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4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4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4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4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4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4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4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4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4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4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4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4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4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4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4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4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4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4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4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4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4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4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4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4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4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4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4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4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4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4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4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4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4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4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4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4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4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4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4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4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4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4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4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4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4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4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4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4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4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4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4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4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4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4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4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4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4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4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4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4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4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4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4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4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4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4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4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4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4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4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4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4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4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4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4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4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4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4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4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4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4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4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4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4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4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4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4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4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4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4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4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4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4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4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4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4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4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4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4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4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4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4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4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4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4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4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4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4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4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4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4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4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4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4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4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4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4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4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4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4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4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4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4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4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4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4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4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4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4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4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4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4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4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4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4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4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4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4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4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4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4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4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4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4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4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4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4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4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4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4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4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4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4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4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4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4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4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4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4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4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4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4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4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4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4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4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4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4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4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4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4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4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4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4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4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4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4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4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4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4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4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4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4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4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4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4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4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4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4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4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4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4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4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4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4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4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4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4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4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4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4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4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4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4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4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4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4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4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4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4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4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4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4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4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4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4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4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4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4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4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4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4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4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4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4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4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4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4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4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4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4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4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4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4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4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4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4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4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4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4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4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4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4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4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4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4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4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4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4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4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4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4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4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4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4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4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4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4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4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4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4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4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4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4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4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4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4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4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4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4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4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4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4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4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4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4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4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4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4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4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4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4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4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4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4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4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4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4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4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4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4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4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4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4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4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4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4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4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4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4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4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4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4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4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4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4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4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4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4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4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4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4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4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4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4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4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4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4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4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4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4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4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4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4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4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4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4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4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4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4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4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4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4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4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4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4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4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4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4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4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4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4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4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4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4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4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4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4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4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4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4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4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4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4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4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4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4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4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4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4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4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4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4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4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4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4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4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4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4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4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4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4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4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4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4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4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4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4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4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4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4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4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4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4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4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4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4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4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4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4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4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4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4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4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4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4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4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4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4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4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4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4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4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4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4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4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4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4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4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4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4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4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4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4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4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4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4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4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4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4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4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4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4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4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4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4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4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4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4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4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4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4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4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4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4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4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4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4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4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4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4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4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4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4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4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4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4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4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4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4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4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4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4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4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4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4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4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4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4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4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4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4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4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4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4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4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4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4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4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4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4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4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4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4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4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4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4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4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4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4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4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4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4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4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4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4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4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4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4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4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4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4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4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4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4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4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4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4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4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4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4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4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4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4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4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4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4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4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4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4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4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4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4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4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4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4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4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4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4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4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4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4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4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4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4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4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4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4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4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4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4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4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4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4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4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4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4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4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4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4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4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4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4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4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4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4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4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4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4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4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4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4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4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4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4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4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4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4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4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4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4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4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4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4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4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4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4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4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4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4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4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4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4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4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4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4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4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4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4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4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4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4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4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4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4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4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4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4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4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4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4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4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4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4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4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4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4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4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4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4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4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4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4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4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4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4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4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4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4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4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4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4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4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4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4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4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4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4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4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4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4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4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4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4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4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4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4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4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4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4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4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4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4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4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4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4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4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4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4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4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4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4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4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4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4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4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4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4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4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4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4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4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4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4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4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4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4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4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4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4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4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4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4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4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4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4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4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4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4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4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4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4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4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4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4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4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4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4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4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4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4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4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4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4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4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4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4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4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4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4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4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4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4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4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4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4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4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4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4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4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4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4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4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4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4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4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4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4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4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4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4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4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4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4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4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4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4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4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4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4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4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4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4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4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4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4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4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4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4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4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4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4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4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4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4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4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4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4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4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4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4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4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4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4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4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4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4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4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4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4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4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4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4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4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4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4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4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4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4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4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4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4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4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4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4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4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4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4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4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4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4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4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4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4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4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4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4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4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4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4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4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4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4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4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4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4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4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4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4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4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4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4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4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4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4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4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4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4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4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4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4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4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4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4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4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4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4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4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4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4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4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4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4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4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4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4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4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4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4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4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4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4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4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4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4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4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4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4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4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4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4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4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4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4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4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4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4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4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4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4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4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4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4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4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4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4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4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4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4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4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4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4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4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4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4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4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4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4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4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4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4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4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4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4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4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4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4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4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4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4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4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4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4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4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4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4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4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4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4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4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4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4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4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4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4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4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4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4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4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4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4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4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4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4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4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4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4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4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4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4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4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4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4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4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4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4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4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4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4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4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4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4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4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4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4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4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4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4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4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4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4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4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4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4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4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4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4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4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4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4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4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4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4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4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4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4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4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4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4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4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4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4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4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4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4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4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4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4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4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4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4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4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4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4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4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4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4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4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4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4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4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4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4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4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4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4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4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4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4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4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4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4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4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4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4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4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4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4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4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4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4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4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4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4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4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4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4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4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4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4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4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4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4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4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4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4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4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4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4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4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4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4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4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4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4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4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4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4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4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4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4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4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4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4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4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4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4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4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4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4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4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4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4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4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4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4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4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4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4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4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4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4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4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4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4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4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4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4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4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4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4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4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4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4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4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4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4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4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4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4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4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4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4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4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4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4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4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4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4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4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4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4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4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4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4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4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4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4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4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4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4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4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4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4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4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4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4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4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4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4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4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4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4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4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4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4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4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4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4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4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4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4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4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4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4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4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4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4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4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4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4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4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4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4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4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4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4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4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4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4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4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4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4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4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4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4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4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4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4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4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4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4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4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4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4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4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4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4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4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4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4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4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4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4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4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4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4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4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4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4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4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4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4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4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4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4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4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4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4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4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4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4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4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4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4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4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4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4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4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4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4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4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4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4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4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4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4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4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4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4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4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4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4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4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4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4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4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4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4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4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4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4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4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4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4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4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4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4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4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4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4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4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4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4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4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4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4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4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4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4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4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4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4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4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4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4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4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4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4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4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4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4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4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4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4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4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4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4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4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4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4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4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4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4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4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4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4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4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4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4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4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4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4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4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4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4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4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4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4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4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4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4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4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4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4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4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4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4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4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4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4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4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4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4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4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4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4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4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4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4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4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4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4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4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4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4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4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4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4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4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4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4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4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4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4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4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4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4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4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4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4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4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4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4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4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4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4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4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4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4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4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4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4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4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4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4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4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4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4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4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4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4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4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4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4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4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4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4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4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4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4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4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4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4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4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4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4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4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4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4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4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4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4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4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4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4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4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4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4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4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4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4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4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4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4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4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4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4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4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4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4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4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4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4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4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4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4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4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4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4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4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4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4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4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4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4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4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4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4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4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4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4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4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4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4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4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4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4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4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4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4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4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4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4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4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4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4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4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4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4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4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4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4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4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4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4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4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4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4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4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4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4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4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4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4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4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4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4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4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4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4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4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4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4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4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4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4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4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4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4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4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4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4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4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4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4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4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4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4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4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4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4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4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4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4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4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4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4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4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4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4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4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4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4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4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4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4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4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4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4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4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4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4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4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4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4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4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4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4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4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4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4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4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4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4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4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4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4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4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4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4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4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4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4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4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4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4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4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4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4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4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4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4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4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4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4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4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4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4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4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4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4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4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4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4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4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4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4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4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4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4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4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4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4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4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4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4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4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4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4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4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4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4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4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4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4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4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4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4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4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4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4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4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4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4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4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4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4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4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4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4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4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4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4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4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4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4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4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4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4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4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4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4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4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4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4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4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4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4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4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4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4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4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4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4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4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4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4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4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4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4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4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4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4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4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4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4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4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4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4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4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4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4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4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4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4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4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4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4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4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4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4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4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4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4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4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4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4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4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4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4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4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4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4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4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4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4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4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4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4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4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4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4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4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4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4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4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4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4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4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4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4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4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4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4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4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4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4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4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4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4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4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4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4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4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4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4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4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4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4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4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4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4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4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4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4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4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4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4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4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4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4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4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4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4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4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4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4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4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4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4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4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4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4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4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4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4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4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4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4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4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4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4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4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4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4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4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4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4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4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4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4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4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4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4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4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4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4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4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4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4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4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4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4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4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4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4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4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4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4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4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4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4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4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4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4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4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4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4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4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4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4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4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4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4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4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4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4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4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4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4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4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4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4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4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4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4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4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4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4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4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4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4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4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4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4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4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4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4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4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4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4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4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4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4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4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4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4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4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4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4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4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4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4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4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4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4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4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4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4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4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4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4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4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4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4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4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4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4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4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4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4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4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4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4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4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4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4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4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4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4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4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4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4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4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4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4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4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4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4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4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4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4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4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4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4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4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4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4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4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4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4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4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4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4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4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4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4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4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4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4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4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4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4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4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4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4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4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4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4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4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4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4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4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4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4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4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4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4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4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4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4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4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4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4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4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4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4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4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4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4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4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4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4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4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4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4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4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4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4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4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4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4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4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4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4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4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4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4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4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4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4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4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4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4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4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4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4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4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4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4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4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4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4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4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4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4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4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4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4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4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4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4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4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4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4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4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4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4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4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4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4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4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4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4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4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4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4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4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4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4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4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4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4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4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4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4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4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4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4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4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4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4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4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4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4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4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4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4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4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4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4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4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4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4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4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4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4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4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4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4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4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4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4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4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4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4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4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4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4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4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4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4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4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4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4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4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4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4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4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4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4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4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4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4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4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4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4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4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4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4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4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4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4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4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4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4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4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4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4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4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4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4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4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4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4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4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4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4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4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4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4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4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4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4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4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4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4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4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4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4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4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4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4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4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4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4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4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4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4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4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4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4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4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4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4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4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4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4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4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4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4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4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4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4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4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4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4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4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4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4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4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4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4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4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4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4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4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4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4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4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4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4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4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4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4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4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4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4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4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4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4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4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4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4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4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4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4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4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4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4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4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4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4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4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4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4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4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4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4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4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4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4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4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4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4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4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4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4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4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4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4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4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4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4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4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4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4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4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4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4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4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4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4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4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4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4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4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4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4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4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4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4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4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4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4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4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4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4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4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4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4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4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4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4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4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4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4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4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4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4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4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4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4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4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4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4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4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4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4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4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4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4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4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4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4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4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4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4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4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4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4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4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4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4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4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4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4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4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4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4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4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4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4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4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4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4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4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4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4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4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4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4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4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4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4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4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4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4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4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4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4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4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4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4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4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4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4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4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4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4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4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4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4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4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4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4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4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4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4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4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4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4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4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4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4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4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4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4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4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4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4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4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4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4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4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4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4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4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4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4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4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4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4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4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4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4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4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4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4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4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4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4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4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4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4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4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4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4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4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4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4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4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4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4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4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4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4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4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4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4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4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4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4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4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4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4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4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4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4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4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4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4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4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4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4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4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4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4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4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4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4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4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4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4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4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4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4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4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4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4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4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4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4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4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4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4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4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4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4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4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4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4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4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4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4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4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4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4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4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4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4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4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4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4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4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4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4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4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4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4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4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4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4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4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4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4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4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4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4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4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4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4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4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4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4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4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4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4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4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4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4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4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4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4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4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4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4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4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4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4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4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4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4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4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4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4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4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4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4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4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4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4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4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4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4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4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4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4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4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4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4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4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4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4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4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4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4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4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4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4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4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4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4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4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4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4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4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4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4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4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4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4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4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4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4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4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4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4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4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4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4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4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4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4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4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4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4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4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4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4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4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4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4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4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4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4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4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4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4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4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4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4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4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4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4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4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4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4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4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4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4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4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4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4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4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4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4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4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4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4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4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4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4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4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4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4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4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4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4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4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4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4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4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4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4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4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4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4">
        <f t="shared" si="324"/>
        <v>2015</v>
      </c>
    </row>
  </sheetData>
  <autoFilter ref="A1:U4115" xr:uid="{00000000-0001-0000-0000-000000000000}"/>
  <conditionalFormatting sqref="F1:F1048576">
    <cfRule type="cellIs" dxfId="24" priority="3" operator="equal">
      <formula>"canceled"</formula>
    </cfRule>
    <cfRule type="cellIs" dxfId="23" priority="4" operator="equal">
      <formula>"failed"</formula>
    </cfRule>
    <cfRule type="cellIs" dxfId="22" priority="5" operator="equal">
      <formula>"successful"</formula>
    </cfRule>
    <cfRule type="cellIs" dxfId="21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497CD-194A-4D8D-A95A-5C11E6EFEF41}">
  <dimension ref="A3:E20"/>
  <sheetViews>
    <sheetView tabSelected="1"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5" bestFit="1" customWidth="1"/>
    <col min="8" max="8" width="23" bestFit="1" customWidth="1"/>
    <col min="9" max="9" width="20" bestFit="1" customWidth="1"/>
  </cols>
  <sheetData>
    <row r="3" spans="1:5" x14ac:dyDescent="0.25">
      <c r="A3" s="12" t="s">
        <v>8358</v>
      </c>
      <c r="B3" t="s">
        <v>8315</v>
      </c>
    </row>
    <row r="4" spans="1:5" x14ac:dyDescent="0.25">
      <c r="A4" s="12" t="s">
        <v>8379</v>
      </c>
      <c r="B4" t="s">
        <v>8364</v>
      </c>
    </row>
    <row r="6" spans="1:5" x14ac:dyDescent="0.25">
      <c r="A6" s="12" t="s">
        <v>8363</v>
      </c>
      <c r="B6" s="12" t="s">
        <v>8360</v>
      </c>
    </row>
    <row r="7" spans="1:5" x14ac:dyDescent="0.25">
      <c r="A7" s="12" t="s">
        <v>8362</v>
      </c>
      <c r="B7" t="s">
        <v>8218</v>
      </c>
      <c r="C7" t="s">
        <v>8220</v>
      </c>
      <c r="D7" t="s">
        <v>8219</v>
      </c>
      <c r="E7" t="s">
        <v>8361</v>
      </c>
    </row>
    <row r="8" spans="1:5" x14ac:dyDescent="0.25">
      <c r="A8" s="17" t="s">
        <v>8373</v>
      </c>
      <c r="B8" s="22">
        <v>56</v>
      </c>
      <c r="C8" s="22">
        <v>33</v>
      </c>
      <c r="D8" s="22">
        <v>7</v>
      </c>
      <c r="E8" s="22">
        <v>96</v>
      </c>
    </row>
    <row r="9" spans="1:5" x14ac:dyDescent="0.25">
      <c r="A9" s="17" t="s">
        <v>8374</v>
      </c>
      <c r="B9" s="22">
        <v>71</v>
      </c>
      <c r="C9" s="22">
        <v>39</v>
      </c>
      <c r="D9" s="22">
        <v>3</v>
      </c>
      <c r="E9" s="22">
        <v>113</v>
      </c>
    </row>
    <row r="10" spans="1:5" x14ac:dyDescent="0.25">
      <c r="A10" s="17" t="s">
        <v>8375</v>
      </c>
      <c r="B10" s="22">
        <v>56</v>
      </c>
      <c r="C10" s="22">
        <v>33</v>
      </c>
      <c r="D10" s="22">
        <v>3</v>
      </c>
      <c r="E10" s="22">
        <v>92</v>
      </c>
    </row>
    <row r="11" spans="1:5" x14ac:dyDescent="0.25">
      <c r="A11" s="17" t="s">
        <v>8376</v>
      </c>
      <c r="B11" s="22">
        <v>71</v>
      </c>
      <c r="C11" s="22">
        <v>40</v>
      </c>
      <c r="D11" s="22">
        <v>2</v>
      </c>
      <c r="E11" s="22">
        <v>113</v>
      </c>
    </row>
    <row r="12" spans="1:5" x14ac:dyDescent="0.25">
      <c r="A12" s="17" t="s">
        <v>8367</v>
      </c>
      <c r="B12" s="22">
        <v>111</v>
      </c>
      <c r="C12" s="22">
        <v>52</v>
      </c>
      <c r="D12" s="22">
        <v>3</v>
      </c>
      <c r="E12" s="22">
        <v>166</v>
      </c>
    </row>
    <row r="13" spans="1:5" x14ac:dyDescent="0.25">
      <c r="A13" s="17" t="s">
        <v>8377</v>
      </c>
      <c r="B13" s="22">
        <v>100</v>
      </c>
      <c r="C13" s="22">
        <v>49</v>
      </c>
      <c r="D13" s="22">
        <v>4</v>
      </c>
      <c r="E13" s="22">
        <v>153</v>
      </c>
    </row>
    <row r="14" spans="1:5" x14ac:dyDescent="0.25">
      <c r="A14" s="17" t="s">
        <v>8368</v>
      </c>
      <c r="B14" s="22">
        <v>87</v>
      </c>
      <c r="C14" s="22">
        <v>50</v>
      </c>
      <c r="D14" s="22">
        <v>1</v>
      </c>
      <c r="E14" s="22">
        <v>138</v>
      </c>
    </row>
    <row r="15" spans="1:5" x14ac:dyDescent="0.25">
      <c r="A15" s="17" t="s">
        <v>8369</v>
      </c>
      <c r="B15" s="22">
        <v>72</v>
      </c>
      <c r="C15" s="22">
        <v>47</v>
      </c>
      <c r="D15" s="22">
        <v>4</v>
      </c>
      <c r="E15" s="22">
        <v>123</v>
      </c>
    </row>
    <row r="16" spans="1:5" x14ac:dyDescent="0.25">
      <c r="A16" s="17" t="s">
        <v>8370</v>
      </c>
      <c r="B16" s="22">
        <v>59</v>
      </c>
      <c r="C16" s="22">
        <v>34</v>
      </c>
      <c r="D16" s="22">
        <v>4</v>
      </c>
      <c r="E16" s="22">
        <v>97</v>
      </c>
    </row>
    <row r="17" spans="1:5" x14ac:dyDescent="0.25">
      <c r="A17" s="17" t="s">
        <v>8371</v>
      </c>
      <c r="B17" s="22">
        <v>65</v>
      </c>
      <c r="C17" s="22">
        <v>50</v>
      </c>
      <c r="D17" s="22"/>
      <c r="E17" s="22">
        <v>115</v>
      </c>
    </row>
    <row r="18" spans="1:5" x14ac:dyDescent="0.25">
      <c r="A18" s="17" t="s">
        <v>8372</v>
      </c>
      <c r="B18" s="22">
        <v>54</v>
      </c>
      <c r="C18" s="22">
        <v>31</v>
      </c>
      <c r="D18" s="22">
        <v>3</v>
      </c>
      <c r="E18" s="22">
        <v>88</v>
      </c>
    </row>
    <row r="19" spans="1:5" x14ac:dyDescent="0.25">
      <c r="A19" s="17" t="s">
        <v>8378</v>
      </c>
      <c r="B19" s="22">
        <v>37</v>
      </c>
      <c r="C19" s="22">
        <v>35</v>
      </c>
      <c r="D19" s="22">
        <v>3</v>
      </c>
      <c r="E19" s="22">
        <v>75</v>
      </c>
    </row>
    <row r="20" spans="1:5" x14ac:dyDescent="0.25">
      <c r="A20" s="17" t="s">
        <v>8361</v>
      </c>
      <c r="B20" s="22">
        <v>839</v>
      </c>
      <c r="C20" s="22">
        <v>493</v>
      </c>
      <c r="D20" s="22">
        <v>37</v>
      </c>
      <c r="E20" s="2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A3A54-45C6-4477-85E1-E05A76234C3C}">
  <dimension ref="A1:O13"/>
  <sheetViews>
    <sheetView workbookViewId="0">
      <selection activeCell="K26" sqref="K26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2" max="12" width="24.28515625" bestFit="1" customWidth="1"/>
    <col min="13" max="13" width="10.28515625" bestFit="1" customWidth="1"/>
    <col min="14" max="14" width="11" bestFit="1" customWidth="1"/>
    <col min="15" max="15" width="12.85546875" bestFit="1" customWidth="1"/>
  </cols>
  <sheetData>
    <row r="1" spans="1:15" x14ac:dyDescent="0.25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M1" t="s">
        <v>8384</v>
      </c>
      <c r="N1" t="s">
        <v>8385</v>
      </c>
      <c r="O1" t="s">
        <v>8420</v>
      </c>
    </row>
    <row r="2" spans="1:15" x14ac:dyDescent="0.25">
      <c r="A2" t="s">
        <v>8406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1">
        <f t="shared" ref="F2:F13" si="0">B2/$E2</f>
        <v>0.75806451612903225</v>
      </c>
      <c r="G2" s="21">
        <f t="shared" ref="G2:H2" si="1">C2/$E2</f>
        <v>0.24193548387096775</v>
      </c>
      <c r="H2" s="21">
        <f t="shared" si="1"/>
        <v>0</v>
      </c>
      <c r="M2" s="20"/>
      <c r="N2" s="20"/>
      <c r="O2" s="20"/>
    </row>
    <row r="3" spans="1:15" x14ac:dyDescent="0.25">
      <c r="A3" t="s">
        <v>8407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2">SUM(B3:D3)</f>
        <v>534</v>
      </c>
      <c r="F3" s="21">
        <f t="shared" si="0"/>
        <v>0.72659176029962547</v>
      </c>
      <c r="G3" s="21">
        <f t="shared" ref="G3:G13" si="3">C3/$E3</f>
        <v>0.27340823970037453</v>
      </c>
      <c r="H3" s="21">
        <f t="shared" ref="H3:H13" si="4">D3/$E3</f>
        <v>0</v>
      </c>
      <c r="M3" s="20"/>
      <c r="N3" s="20"/>
      <c r="O3" s="20"/>
    </row>
    <row r="4" spans="1:15" x14ac:dyDescent="0.25">
      <c r="A4" t="s">
        <v>8408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2"/>
        <v>169</v>
      </c>
      <c r="F4" s="21">
        <f t="shared" si="0"/>
        <v>0.55029585798816572</v>
      </c>
      <c r="G4" s="21">
        <f t="shared" si="3"/>
        <v>0.44970414201183434</v>
      </c>
      <c r="H4" s="21">
        <f t="shared" si="4"/>
        <v>0</v>
      </c>
      <c r="M4" s="20"/>
      <c r="N4" s="20"/>
      <c r="O4" s="20"/>
    </row>
    <row r="5" spans="1:15" x14ac:dyDescent="0.25">
      <c r="A5" t="s">
        <v>8409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2"/>
        <v>72</v>
      </c>
      <c r="F5" s="21">
        <f t="shared" si="0"/>
        <v>0.54166666666666663</v>
      </c>
      <c r="G5" s="21">
        <f t="shared" si="3"/>
        <v>0.45833333333333331</v>
      </c>
      <c r="H5" s="21">
        <f t="shared" si="4"/>
        <v>0</v>
      </c>
      <c r="L5" t="s">
        <v>8390</v>
      </c>
      <c r="M5" s="20">
        <f>'Descriptive Statistics'!B5</f>
        <v>5000</v>
      </c>
      <c r="N5" s="20">
        <f>'Descriptive Statistics'!C5</f>
        <v>10000</v>
      </c>
      <c r="O5" s="20">
        <f>_xlfn.QUARTILE.EXC(Kickstarter!D:D,3)</f>
        <v>15000</v>
      </c>
    </row>
    <row r="6" spans="1:15" x14ac:dyDescent="0.25">
      <c r="A6" t="s">
        <v>8410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2"/>
        <v>24</v>
      </c>
      <c r="F6" s="21">
        <f t="shared" si="0"/>
        <v>0.5</v>
      </c>
      <c r="G6" s="21">
        <f t="shared" si="3"/>
        <v>0.5</v>
      </c>
      <c r="H6" s="21">
        <f t="shared" si="4"/>
        <v>0</v>
      </c>
      <c r="L6" t="s">
        <v>8391</v>
      </c>
      <c r="M6" s="20">
        <f>'Descriptive Statistics'!B6</f>
        <v>1500</v>
      </c>
      <c r="N6" s="20">
        <f>'Descriptive Statistics'!C6</f>
        <v>2000</v>
      </c>
      <c r="O6" s="20">
        <f>_xlfn.QUARTILE.EXC(Kickstarter!D:D,1)</f>
        <v>2000</v>
      </c>
    </row>
    <row r="7" spans="1:15" x14ac:dyDescent="0.25">
      <c r="A7" t="s">
        <v>8411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2"/>
        <v>20</v>
      </c>
      <c r="F7" s="21">
        <f t="shared" si="0"/>
        <v>0.45</v>
      </c>
      <c r="G7" s="21">
        <f t="shared" si="3"/>
        <v>0.55000000000000004</v>
      </c>
      <c r="H7" s="21">
        <f t="shared" si="4"/>
        <v>0</v>
      </c>
      <c r="L7" t="s">
        <v>8392</v>
      </c>
      <c r="M7" s="20">
        <f>'Descriptive Statistics'!B7</f>
        <v>3500</v>
      </c>
      <c r="N7" s="20">
        <f>'Descriptive Statistics'!C7</f>
        <v>8000</v>
      </c>
      <c r="O7" s="20">
        <f>O5-O6</f>
        <v>13000</v>
      </c>
    </row>
    <row r="8" spans="1:15" x14ac:dyDescent="0.25">
      <c r="A8" t="s">
        <v>8412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2"/>
        <v>5</v>
      </c>
      <c r="F8" s="21">
        <f t="shared" si="0"/>
        <v>0.2</v>
      </c>
      <c r="G8" s="21">
        <f t="shared" si="3"/>
        <v>0.8</v>
      </c>
      <c r="H8" s="21">
        <f t="shared" si="4"/>
        <v>0</v>
      </c>
      <c r="L8" t="s">
        <v>8418</v>
      </c>
      <c r="M8" s="22">
        <f>M6-(M7*1.5)</f>
        <v>-3750</v>
      </c>
      <c r="N8" s="22">
        <f>N6-(N7*1.5)</f>
        <v>-10000</v>
      </c>
      <c r="O8" s="22">
        <f>O6-(O7*1.5)</f>
        <v>-17500</v>
      </c>
    </row>
    <row r="9" spans="1:15" x14ac:dyDescent="0.25">
      <c r="A9" t="s">
        <v>8413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2"/>
        <v>11</v>
      </c>
      <c r="F9" s="21">
        <f t="shared" si="0"/>
        <v>0.27272727272727271</v>
      </c>
      <c r="G9" s="21">
        <f t="shared" si="3"/>
        <v>0.72727272727272729</v>
      </c>
      <c r="H9" s="21">
        <f t="shared" si="4"/>
        <v>0</v>
      </c>
      <c r="L9" t="s">
        <v>8419</v>
      </c>
      <c r="M9" s="22">
        <f>M5+(M7*1.5)</f>
        <v>10250</v>
      </c>
      <c r="N9" s="22">
        <f>N5+(N7*1.5)</f>
        <v>22000</v>
      </c>
      <c r="O9" s="22">
        <f>O5+(O7*1.5)</f>
        <v>34500</v>
      </c>
    </row>
    <row r="10" spans="1:15" x14ac:dyDescent="0.25">
      <c r="A10" t="s">
        <v>8414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2"/>
        <v>6</v>
      </c>
      <c r="F10" s="21">
        <f t="shared" si="0"/>
        <v>0.66666666666666663</v>
      </c>
      <c r="G10" s="21">
        <f t="shared" si="3"/>
        <v>0.33333333333333331</v>
      </c>
      <c r="H10" s="21">
        <f t="shared" si="4"/>
        <v>0</v>
      </c>
    </row>
    <row r="11" spans="1:15" x14ac:dyDescent="0.25">
      <c r="A11" t="s">
        <v>8415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2"/>
        <v>3</v>
      </c>
      <c r="F11" s="21">
        <f t="shared" si="0"/>
        <v>0.66666666666666663</v>
      </c>
      <c r="G11" s="21">
        <f t="shared" si="3"/>
        <v>0.33333333333333331</v>
      </c>
      <c r="H11" s="21">
        <f t="shared" si="4"/>
        <v>0</v>
      </c>
    </row>
    <row r="12" spans="1:15" x14ac:dyDescent="0.25">
      <c r="A12" t="s">
        <v>8416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2"/>
        <v>1</v>
      </c>
      <c r="F12" s="21">
        <f t="shared" si="0"/>
        <v>0</v>
      </c>
      <c r="G12" s="21">
        <f t="shared" si="3"/>
        <v>1</v>
      </c>
      <c r="H12" s="21">
        <f t="shared" si="4"/>
        <v>0</v>
      </c>
    </row>
    <row r="13" spans="1:15" x14ac:dyDescent="0.25">
      <c r="A13" t="s">
        <v>8417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2"/>
        <v>16</v>
      </c>
      <c r="F13" s="21">
        <f t="shared" si="0"/>
        <v>0.125</v>
      </c>
      <c r="G13" s="21">
        <f t="shared" si="3"/>
        <v>0.875</v>
      </c>
      <c r="H13" s="21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405A-95E8-4A33-9906-777E7471E24F}">
  <dimension ref="A1:C14"/>
  <sheetViews>
    <sheetView workbookViewId="0">
      <selection activeCell="I35" sqref="I3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6E973-E2EE-416B-8040-1280DD9C2060}">
  <dimension ref="A1:T251"/>
  <sheetViews>
    <sheetView workbookViewId="0">
      <selection activeCell="E3" sqref="E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CC3A-07D9-446F-A320-8433A7C31F25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9E2E-F7DB-4B6B-BE68-4326448C8684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9E405-515E-4474-8FF5-8CF0D47F541D}">
  <dimension ref="A1:F6"/>
  <sheetViews>
    <sheetView workbookViewId="0">
      <selection activeCell="R28" sqref="R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FCA36-2D2A-4449-AB9F-77A76C10850C}">
  <dimension ref="A1:F43"/>
  <sheetViews>
    <sheetView workbookViewId="0">
      <selection activeCell="C56" sqref="C5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3A4A-0EA3-4B3C-A195-DF16FE99024F}">
  <dimension ref="A1:F18"/>
  <sheetViews>
    <sheetView workbookViewId="0">
      <selection activeCell="M21" sqref="M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51D4-F920-441D-93ED-277F0C9C9228}">
  <dimension ref="A1:W14"/>
  <sheetViews>
    <sheetView workbookViewId="0">
      <selection activeCell="S15" sqref="S15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23" x14ac:dyDescent="0.25">
      <c r="B1" t="s">
        <v>8384</v>
      </c>
      <c r="C1" t="s">
        <v>8385</v>
      </c>
    </row>
    <row r="2" spans="1:23" x14ac:dyDescent="0.25">
      <c r="A2" t="s">
        <v>8386</v>
      </c>
      <c r="B2" s="18">
        <f>AVERAGE('Successful US Kickstarters v2'!D:D)</f>
        <v>5105.5555555555557</v>
      </c>
      <c r="C2" s="18">
        <f>AVERAGE('Failed US Kickstarters v2'!D:D)</f>
        <v>121471.25</v>
      </c>
    </row>
    <row r="3" spans="1:23" x14ac:dyDescent="0.25">
      <c r="A3" t="s">
        <v>8387</v>
      </c>
      <c r="B3" s="18">
        <f>MEDIAN('Successful US Kickstarters v2'!D:D)</f>
        <v>3500</v>
      </c>
      <c r="C3" s="18">
        <f>MEDIAN('Failed US Kickstarters v2'!D:D)</f>
        <v>7500</v>
      </c>
    </row>
    <row r="4" spans="1:23" x14ac:dyDescent="0.25">
      <c r="B4" s="18"/>
      <c r="C4" s="18"/>
    </row>
    <row r="5" spans="1:23" x14ac:dyDescent="0.25">
      <c r="A5" t="s">
        <v>8388</v>
      </c>
      <c r="B5" s="18">
        <f>AVERAGE('Successful US Kickstarters v2'!E:E)</f>
        <v>5407.8644444444435</v>
      </c>
      <c r="C5" s="18">
        <f>AVERAGE('Failed US Kickstarters v2'!E:E)</f>
        <v>1046.175</v>
      </c>
    </row>
    <row r="6" spans="1:23" x14ac:dyDescent="0.25">
      <c r="A6" t="s">
        <v>8389</v>
      </c>
      <c r="B6" s="18">
        <f>MEDIAN('Successful US Kickstarters v2'!E:E)</f>
        <v>3750</v>
      </c>
      <c r="C6" s="18">
        <f>MEDIAN('Failed US Kickstarters v2'!E:E)</f>
        <v>326</v>
      </c>
    </row>
    <row r="7" spans="1:23" x14ac:dyDescent="0.25">
      <c r="S7">
        <v>1</v>
      </c>
      <c r="T7">
        <f>S7-$S$12</f>
        <v>-4</v>
      </c>
      <c r="U7">
        <f>T7*T7</f>
        <v>16</v>
      </c>
    </row>
    <row r="8" spans="1:23" x14ac:dyDescent="0.25">
      <c r="S8">
        <v>3</v>
      </c>
      <c r="T8">
        <f t="shared" ref="T8:T11" si="0">S8-$S$12</f>
        <v>-2</v>
      </c>
      <c r="U8">
        <f t="shared" ref="U8:U11" si="1">T8*T8</f>
        <v>4</v>
      </c>
    </row>
    <row r="9" spans="1:23" x14ac:dyDescent="0.25">
      <c r="S9">
        <v>6</v>
      </c>
      <c r="T9">
        <f t="shared" si="0"/>
        <v>1</v>
      </c>
      <c r="U9">
        <f t="shared" si="1"/>
        <v>1</v>
      </c>
    </row>
    <row r="10" spans="1:23" x14ac:dyDescent="0.25">
      <c r="S10">
        <v>7</v>
      </c>
      <c r="T10">
        <f t="shared" si="0"/>
        <v>2</v>
      </c>
      <c r="U10">
        <f t="shared" si="1"/>
        <v>4</v>
      </c>
    </row>
    <row r="11" spans="1:23" x14ac:dyDescent="0.25">
      <c r="S11" s="19">
        <v>8</v>
      </c>
      <c r="T11">
        <f t="shared" si="0"/>
        <v>3</v>
      </c>
      <c r="U11" s="19">
        <f t="shared" si="1"/>
        <v>9</v>
      </c>
    </row>
    <row r="12" spans="1:23" x14ac:dyDescent="0.25">
      <c r="S12">
        <f>AVERAGE(S7:S11)</f>
        <v>5</v>
      </c>
      <c r="U12">
        <f>SUM(U7:U11)</f>
        <v>34</v>
      </c>
      <c r="V12">
        <f>U12/4</f>
        <v>8.5</v>
      </c>
      <c r="W12" s="20">
        <f>SQRT(V12)</f>
        <v>2.9154759474226504</v>
      </c>
    </row>
    <row r="14" spans="1:23" x14ac:dyDescent="0.25">
      <c r="S14">
        <f>STDEV(S7:S11)</f>
        <v>2.9154759474226504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C1AA2-42EB-437F-B540-8B58D4CF1AC0}">
  <dimension ref="A1:T41"/>
  <sheetViews>
    <sheetView workbookViewId="0">
      <selection activeCell="S15" sqref="S15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7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16">
        <v>42538.755428240736</v>
      </c>
      <c r="T2" s="16">
        <v>42598.755428240736</v>
      </c>
    </row>
    <row r="3" spans="1:20" ht="27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16">
        <v>42182.062476851846</v>
      </c>
      <c r="T3" s="16">
        <v>42212.062476851846</v>
      </c>
    </row>
    <row r="4" spans="1:20" ht="285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16">
        <v>42017.594236111108</v>
      </c>
      <c r="T4" s="16">
        <v>42047.594236111108</v>
      </c>
    </row>
    <row r="5" spans="1:20" ht="240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16">
        <v>42157.598090277781</v>
      </c>
      <c r="T5" s="16">
        <v>42217.583333333328</v>
      </c>
    </row>
    <row r="6" spans="1:20" ht="24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16">
        <v>41858.761782407404</v>
      </c>
      <c r="T6" s="16">
        <v>41888.875</v>
      </c>
    </row>
    <row r="7" spans="1:20" ht="27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16">
        <v>42460.320613425924</v>
      </c>
      <c r="T7" s="16">
        <v>42490.231944444444</v>
      </c>
    </row>
    <row r="8" spans="1:20" ht="255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16">
        <v>42293.853541666671</v>
      </c>
      <c r="T8" s="16">
        <v>42352.249305555553</v>
      </c>
    </row>
    <row r="9" spans="1:20" ht="210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16">
        <v>42242.988680555558</v>
      </c>
      <c r="T9" s="16">
        <v>42272.988680555558</v>
      </c>
    </row>
    <row r="10" spans="1:20" ht="255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16">
        <v>42172.686099537037</v>
      </c>
      <c r="T10" s="16">
        <v>42202.676388888889</v>
      </c>
    </row>
    <row r="11" spans="1:20" ht="24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16">
        <v>42236.276053240741</v>
      </c>
      <c r="T11" s="16">
        <v>42266.276053240741</v>
      </c>
    </row>
    <row r="12" spans="1:20" ht="285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16">
        <v>42057.277858796297</v>
      </c>
      <c r="T12" s="16">
        <v>42117.236192129625</v>
      </c>
    </row>
    <row r="13" spans="1:20" ht="30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16">
        <v>42291.833287037036</v>
      </c>
      <c r="T13" s="16">
        <v>42351.874953703707</v>
      </c>
    </row>
    <row r="14" spans="1:20" ht="270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16">
        <v>42437.094490740739</v>
      </c>
      <c r="T14" s="16">
        <v>42495.708333333328</v>
      </c>
    </row>
    <row r="15" spans="1:20" ht="300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16">
        <v>41880.753437499996</v>
      </c>
      <c r="T15" s="16">
        <v>41905.165972222225</v>
      </c>
    </row>
    <row r="16" spans="1:20" ht="210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16">
        <v>42649.623460648145</v>
      </c>
      <c r="T16" s="16">
        <v>42693.041666666672</v>
      </c>
    </row>
    <row r="17" spans="1:20" ht="165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16">
        <v>42450.88282407407</v>
      </c>
      <c r="T17" s="16">
        <v>42480.88282407407</v>
      </c>
    </row>
    <row r="18" spans="1:20" ht="210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16">
        <v>42226.694780092599</v>
      </c>
      <c r="T18" s="16">
        <v>42261.694780092599</v>
      </c>
    </row>
    <row r="19" spans="1:20" ht="315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16">
        <v>41975.700636574074</v>
      </c>
      <c r="T19" s="16">
        <v>42005.700636574074</v>
      </c>
    </row>
    <row r="20" spans="1:20" ht="285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16">
        <v>42590.677152777775</v>
      </c>
      <c r="T20" s="16">
        <v>42650.632638888885</v>
      </c>
    </row>
    <row r="21" spans="1:20" ht="28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16">
        <v>42104.781597222223</v>
      </c>
      <c r="T21" s="16">
        <v>42134.781597222223</v>
      </c>
    </row>
    <row r="22" spans="1:20" ht="255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16">
        <v>41899.627071759263</v>
      </c>
      <c r="T22" s="16">
        <v>41917.208333333336</v>
      </c>
    </row>
    <row r="23" spans="1:20" ht="27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16">
        <v>42285.143969907411</v>
      </c>
      <c r="T23" s="16">
        <v>42325.185636574075</v>
      </c>
    </row>
    <row r="24" spans="1:20" ht="225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16">
        <v>42409.241747685184</v>
      </c>
      <c r="T24" s="16">
        <v>42437.207638888889</v>
      </c>
    </row>
    <row r="25" spans="1:20" ht="255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16">
        <v>42140.421319444446</v>
      </c>
      <c r="T25" s="16">
        <v>42171.979166666672</v>
      </c>
    </row>
    <row r="26" spans="1:20" ht="28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16">
        <v>42333.695821759262</v>
      </c>
      <c r="T26" s="16">
        <v>42361.679166666669</v>
      </c>
    </row>
    <row r="27" spans="1:20" ht="255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16">
        <v>42666.666932870372</v>
      </c>
      <c r="T27" s="16">
        <v>42696.708599537036</v>
      </c>
    </row>
    <row r="28" spans="1:20" ht="16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16">
        <v>41766.692037037035</v>
      </c>
      <c r="T28" s="16">
        <v>41826.692037037035</v>
      </c>
    </row>
    <row r="29" spans="1:20" ht="165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16">
        <v>42170.447013888886</v>
      </c>
      <c r="T29" s="16">
        <v>42200.447013888886</v>
      </c>
    </row>
    <row r="30" spans="1:20" ht="255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16">
        <v>41968.938993055555</v>
      </c>
      <c r="T30" s="16">
        <v>41989.938993055555</v>
      </c>
    </row>
    <row r="31" spans="1:20" ht="255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16">
        <v>42689.029583333337</v>
      </c>
      <c r="T31" s="16">
        <v>42749.029583333337</v>
      </c>
    </row>
    <row r="32" spans="1:20" ht="300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16">
        <v>42084.881539351853</v>
      </c>
      <c r="T32" s="16">
        <v>42114.881539351853</v>
      </c>
    </row>
    <row r="33" spans="1:20" ht="270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16">
        <v>41831.722777777781</v>
      </c>
      <c r="T33" s="16">
        <v>41861.722777777781</v>
      </c>
    </row>
    <row r="34" spans="1:20" ht="210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16">
        <v>42410.93105324074</v>
      </c>
      <c r="T34" s="16">
        <v>42440.93105324074</v>
      </c>
    </row>
    <row r="35" spans="1:20" ht="24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16">
        <v>41982.737071759257</v>
      </c>
      <c r="T35" s="16">
        <v>42015.207638888889</v>
      </c>
    </row>
    <row r="36" spans="1:20" ht="24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16">
        <v>41975.676111111112</v>
      </c>
      <c r="T36" s="16">
        <v>42006.676111111112</v>
      </c>
    </row>
    <row r="37" spans="1:20" ht="270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16">
        <v>42269.126226851848</v>
      </c>
      <c r="T37" s="16">
        <v>42299.126226851848</v>
      </c>
    </row>
    <row r="38" spans="1:20" ht="13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16">
        <v>42403.971851851849</v>
      </c>
      <c r="T38" s="16">
        <v>42433.971851851849</v>
      </c>
    </row>
    <row r="39" spans="1:20" ht="285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16">
        <v>42527.00953703704</v>
      </c>
      <c r="T39" s="16">
        <v>42582.291666666672</v>
      </c>
    </row>
    <row r="40" spans="1:20" ht="19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16">
        <v>41849.887037037035</v>
      </c>
      <c r="T40" s="16">
        <v>41909.887037037035</v>
      </c>
    </row>
    <row r="41" spans="1:20" ht="285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16">
        <v>42090.909016203703</v>
      </c>
      <c r="T41" s="16">
        <v>42097.909016203703</v>
      </c>
    </row>
  </sheetData>
  <conditionalFormatting sqref="F1:F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BC8B-59B3-4D44-BC98-8C538E9BBF04}">
  <dimension ref="A1:T46"/>
  <sheetViews>
    <sheetView workbookViewId="0">
      <selection activeCell="S15" sqref="S15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25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16">
        <v>41877.886620370373</v>
      </c>
      <c r="T2" s="16">
        <v>41907.886620370373</v>
      </c>
    </row>
    <row r="3" spans="1:20" ht="225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16">
        <v>42013.15253472222</v>
      </c>
      <c r="T3" s="16">
        <v>42028.125</v>
      </c>
    </row>
    <row r="4" spans="1:20" ht="300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16">
        <v>42103.556828703702</v>
      </c>
      <c r="T4" s="16">
        <v>42133.165972222225</v>
      </c>
    </row>
    <row r="5" spans="1:20" ht="255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16">
        <v>41863.584120370368</v>
      </c>
      <c r="T5" s="16">
        <v>41893.584120370368</v>
      </c>
    </row>
    <row r="6" spans="1:20" ht="27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16">
        <v>42044.765960648147</v>
      </c>
      <c r="T6" s="16">
        <v>42058.765960648147</v>
      </c>
    </row>
    <row r="7" spans="1:20" ht="270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16">
        <v>41806.669317129628</v>
      </c>
      <c r="T7" s="16">
        <v>41835.208333333336</v>
      </c>
    </row>
    <row r="8" spans="1:20" ht="120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16">
        <v>42403.998217592598</v>
      </c>
      <c r="T8" s="16">
        <v>42433.998217592598</v>
      </c>
    </row>
    <row r="9" spans="1:20" ht="285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16">
        <v>41754.564328703702</v>
      </c>
      <c r="T9" s="16">
        <v>41784.564328703702</v>
      </c>
    </row>
    <row r="10" spans="1:20" ht="285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16">
        <v>42495.956631944442</v>
      </c>
      <c r="T10" s="16">
        <v>42525.956631944442</v>
      </c>
    </row>
    <row r="11" spans="1:20" ht="240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16">
        <v>42553.583425925928</v>
      </c>
      <c r="T11" s="16">
        <v>42611.708333333328</v>
      </c>
    </row>
    <row r="12" spans="1:20" ht="240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16">
        <v>41912.650729166664</v>
      </c>
      <c r="T12" s="16">
        <v>41925.207638888889</v>
      </c>
    </row>
    <row r="13" spans="1:20" ht="25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16">
        <v>42004.703865740739</v>
      </c>
      <c r="T13" s="16">
        <v>42034.703865740739</v>
      </c>
    </row>
    <row r="14" spans="1:20" ht="270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16">
        <v>41845.809166666666</v>
      </c>
      <c r="T14" s="16">
        <v>41879.041666666664</v>
      </c>
    </row>
    <row r="15" spans="1:20" ht="270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16">
        <v>41982.773356481484</v>
      </c>
      <c r="T15" s="16">
        <v>42022.773356481484</v>
      </c>
    </row>
    <row r="16" spans="1:20" ht="27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16">
        <v>42395.706435185188</v>
      </c>
      <c r="T16" s="16">
        <v>42416.249305555553</v>
      </c>
    </row>
    <row r="17" spans="1:20" ht="210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16">
        <v>42458.127175925925</v>
      </c>
      <c r="T17" s="16">
        <v>42489.165972222225</v>
      </c>
    </row>
    <row r="18" spans="1:20" ht="285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16">
        <v>42016.981574074074</v>
      </c>
      <c r="T18" s="16">
        <v>42045.332638888889</v>
      </c>
    </row>
    <row r="19" spans="1:20" ht="225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16">
        <v>42403.035567129627</v>
      </c>
      <c r="T19" s="16">
        <v>42462.993900462956</v>
      </c>
    </row>
    <row r="20" spans="1:20" ht="300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16">
        <v>42128.824074074073</v>
      </c>
      <c r="T20" s="16">
        <v>42158</v>
      </c>
    </row>
    <row r="21" spans="1:20" ht="225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16">
        <v>41808.881215277775</v>
      </c>
      <c r="T21" s="16">
        <v>41846.207638888889</v>
      </c>
    </row>
    <row r="22" spans="1:20" ht="255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16">
        <v>41771.814791666664</v>
      </c>
      <c r="T22" s="16">
        <v>41801.814791666664</v>
      </c>
    </row>
    <row r="23" spans="1:20" ht="240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16">
        <v>41954.850868055553</v>
      </c>
      <c r="T23" s="16">
        <v>41974.850868055553</v>
      </c>
    </row>
    <row r="24" spans="1:20" ht="120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16">
        <v>41747.471504629626</v>
      </c>
      <c r="T24" s="16">
        <v>41778.208333333336</v>
      </c>
    </row>
    <row r="25" spans="1:20" ht="13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16">
        <v>42182.108252314814</v>
      </c>
      <c r="T25" s="16">
        <v>42242.108252314814</v>
      </c>
    </row>
    <row r="26" spans="1:20" ht="255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16">
        <v>41739.525300925925</v>
      </c>
      <c r="T26" s="16">
        <v>41764.525300925925</v>
      </c>
    </row>
    <row r="27" spans="1:20" ht="150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16">
        <v>42065.750300925924</v>
      </c>
      <c r="T27" s="16">
        <v>42095.708634259259</v>
      </c>
    </row>
    <row r="28" spans="1:20" ht="225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16">
        <v>42499.842962962968</v>
      </c>
      <c r="T28" s="16">
        <v>42519.024999999994</v>
      </c>
    </row>
    <row r="29" spans="1:20" ht="285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16">
        <v>41820.776412037041</v>
      </c>
      <c r="T29" s="16">
        <v>41850.776412037041</v>
      </c>
    </row>
    <row r="30" spans="1:20" ht="210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16">
        <v>41788.167187500003</v>
      </c>
      <c r="T30" s="16">
        <v>41823.167187500003</v>
      </c>
    </row>
    <row r="31" spans="1:20" ht="255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16">
        <v>42050.019641203704</v>
      </c>
      <c r="T31" s="16">
        <v>42064.207638888889</v>
      </c>
    </row>
    <row r="32" spans="1:20" ht="270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16">
        <v>41772.727893518517</v>
      </c>
      <c r="T32" s="16">
        <v>41802.727893518517</v>
      </c>
    </row>
    <row r="33" spans="1:20" ht="255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16">
        <v>42445.598136574074</v>
      </c>
      <c r="T33" s="16">
        <v>42475.598136574074</v>
      </c>
    </row>
    <row r="34" spans="1:20" ht="180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16">
        <v>42493.857083333336</v>
      </c>
      <c r="T34" s="16">
        <v>42508</v>
      </c>
    </row>
    <row r="35" spans="1:20" ht="240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16">
        <v>42682.616967592592</v>
      </c>
      <c r="T35" s="16">
        <v>42703.25</v>
      </c>
    </row>
    <row r="36" spans="1:20" ht="180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16">
        <v>42656.005173611105</v>
      </c>
      <c r="T36" s="16">
        <v>42689.088888888888</v>
      </c>
    </row>
    <row r="37" spans="1:20" ht="255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16">
        <v>42075.942627314813</v>
      </c>
      <c r="T37" s="16">
        <v>42103.166666666672</v>
      </c>
    </row>
    <row r="38" spans="1:20" ht="300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16">
        <v>41814.367800925924</v>
      </c>
      <c r="T38" s="16">
        <v>41852.041666666664</v>
      </c>
    </row>
    <row r="39" spans="1:20" ht="270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16">
        <v>41887.111354166671</v>
      </c>
      <c r="T39" s="16">
        <v>41909.166666666664</v>
      </c>
    </row>
    <row r="40" spans="1:20" ht="180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16">
        <v>41989.819212962961</v>
      </c>
      <c r="T40" s="16">
        <v>42049.819212962961</v>
      </c>
    </row>
    <row r="41" spans="1:20" ht="12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16">
        <v>42425.735416666663</v>
      </c>
      <c r="T41" s="16">
        <v>42455.693750000006</v>
      </c>
    </row>
    <row r="42" spans="1:20" ht="225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16">
        <v>42166.219733796301</v>
      </c>
      <c r="T42" s="16">
        <v>42198.837499999994</v>
      </c>
    </row>
    <row r="43" spans="1:20" ht="285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16">
        <v>41865.882928240739</v>
      </c>
      <c r="T43" s="16">
        <v>41890.882928240739</v>
      </c>
    </row>
    <row r="44" spans="1:20" ht="255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16">
        <v>42420.140277777777</v>
      </c>
      <c r="T44" s="16">
        <v>42444.666666666672</v>
      </c>
    </row>
    <row r="45" spans="1:20" ht="255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16">
        <v>42487.037905092591</v>
      </c>
      <c r="T45" s="16">
        <v>42517.037905092591</v>
      </c>
    </row>
    <row r="46" spans="1:20" ht="270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16">
        <v>42167.534791666665</v>
      </c>
      <c r="T46" s="16">
        <v>42196.165972222225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6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Theater Outcomes by Launch Date</vt:lpstr>
      <vt:lpstr>Outcomes Based on Goals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Descriptive Statistics (2)</vt:lpstr>
      <vt:lpstr>Failed US Kickstarters v2</vt:lpstr>
      <vt:lpstr>Successful US Kickstarters v2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Jumoke Hicok</cp:lastModifiedBy>
  <cp:lastPrinted>2022-06-29T18:12:42Z</cp:lastPrinted>
  <dcterms:created xsi:type="dcterms:W3CDTF">2017-04-20T15:17:24Z</dcterms:created>
  <dcterms:modified xsi:type="dcterms:W3CDTF">2022-07-06T18:20:26Z</dcterms:modified>
</cp:coreProperties>
</file>