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eo\Downloads\"/>
    </mc:Choice>
  </mc:AlternateContent>
  <xr:revisionPtr revIDLastSave="0" documentId="8_{0165CE92-7F17-4603-BEF5-DE001371C88A}" xr6:coauthVersionLast="47" xr6:coauthVersionMax="47" xr10:uidLastSave="{00000000-0000-0000-0000-000000000000}"/>
  <bookViews>
    <workbookView xWindow="-108" yWindow="-108" windowWidth="30936" windowHeight="16776" tabRatio="803" activeTab="7" xr2:uid="{00000000-000D-0000-FFFF-FFFF00000000}"/>
  </bookViews>
  <sheets>
    <sheet name="Stock Data" sheetId="42" r:id="rId1"/>
    <sheet name="Step #2 #3" sheetId="17" r:id="rId2"/>
    <sheet name="Step #4" sheetId="43" r:id="rId3"/>
    <sheet name="Step #5&amp;6" sheetId="44" r:id="rId4"/>
    <sheet name="Step #7" sheetId="40" r:id="rId5"/>
    <sheet name="Step #9 #8 #10 #11" sheetId="39" r:id="rId6"/>
    <sheet name="Step #12" sheetId="45" r:id="rId7"/>
    <sheet name="Deliverables" sheetId="31" r:id="rId8"/>
    <sheet name="Histogram" sheetId="36" r:id="rId9"/>
  </sheets>
  <definedNames>
    <definedName name="_xlnm._FilterDatabase" localSheetId="1" hidden="1">'Step #2 #3'!$B$1:$M$316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39" l="1"/>
  <c r="N15" i="39"/>
  <c r="N16" i="39"/>
  <c r="N17" i="39"/>
  <c r="N18" i="39"/>
  <c r="N19" i="39"/>
  <c r="N20" i="39"/>
  <c r="N21" i="39"/>
  <c r="N22" i="39"/>
  <c r="N23" i="39"/>
  <c r="N24" i="39"/>
  <c r="N25" i="39"/>
  <c r="N26" i="39"/>
  <c r="N27" i="39"/>
  <c r="N28" i="39"/>
  <c r="N29" i="39"/>
  <c r="N30" i="39"/>
  <c r="N31" i="39"/>
  <c r="N32" i="39"/>
  <c r="N33" i="39"/>
  <c r="N34" i="39"/>
  <c r="N35" i="39"/>
  <c r="N36" i="39"/>
  <c r="N37" i="39"/>
  <c r="N38" i="39"/>
  <c r="N39" i="39"/>
  <c r="N40" i="39"/>
  <c r="N41" i="39"/>
  <c r="N42" i="39"/>
  <c r="N43" i="39"/>
  <c r="N44" i="39"/>
  <c r="N45" i="39"/>
  <c r="N46" i="39"/>
  <c r="N47" i="39"/>
  <c r="N48" i="39"/>
  <c r="N49" i="39"/>
  <c r="N50" i="39"/>
  <c r="N51" i="39"/>
  <c r="N52" i="39"/>
  <c r="N53" i="39"/>
  <c r="N54" i="39"/>
  <c r="N55" i="39"/>
  <c r="N56" i="39"/>
  <c r="N57" i="39"/>
  <c r="N58" i="39"/>
  <c r="N59" i="39"/>
  <c r="N60" i="39"/>
  <c r="N61" i="39"/>
  <c r="N62" i="39"/>
  <c r="N63" i="39"/>
  <c r="N64" i="39"/>
  <c r="N65" i="39"/>
  <c r="N66" i="39"/>
  <c r="N67" i="39"/>
  <c r="N68" i="39"/>
  <c r="N69" i="39"/>
  <c r="N70" i="39"/>
  <c r="N71" i="39"/>
  <c r="N72" i="39"/>
  <c r="N73" i="39"/>
  <c r="N74" i="39"/>
  <c r="N75" i="39"/>
  <c r="N76" i="39"/>
  <c r="N77" i="39"/>
  <c r="N78" i="39"/>
  <c r="N79" i="39"/>
  <c r="N80" i="39"/>
  <c r="N81" i="39"/>
  <c r="N82" i="39"/>
  <c r="N83" i="39"/>
  <c r="N84" i="39"/>
  <c r="N85" i="39"/>
  <c r="N86" i="39"/>
  <c r="N87" i="39"/>
  <c r="N88" i="39"/>
  <c r="N89" i="39"/>
  <c r="N90" i="39"/>
  <c r="N91" i="39"/>
  <c r="N92" i="39"/>
  <c r="N93" i="39"/>
  <c r="N94" i="39"/>
  <c r="N95" i="39"/>
  <c r="N96" i="39"/>
  <c r="N97" i="39"/>
  <c r="N98" i="39"/>
  <c r="N99" i="39"/>
  <c r="N100" i="39"/>
  <c r="N101" i="39"/>
  <c r="N102" i="39"/>
  <c r="N103" i="39"/>
  <c r="N104" i="39"/>
  <c r="N105" i="39"/>
  <c r="N106" i="39"/>
  <c r="N107" i="39"/>
  <c r="N108" i="39"/>
  <c r="N109" i="39"/>
  <c r="N110" i="39"/>
  <c r="N111" i="39"/>
  <c r="N112" i="39"/>
  <c r="N113" i="39"/>
  <c r="N114" i="39"/>
  <c r="N115" i="39"/>
  <c r="N116" i="39"/>
  <c r="N117" i="39"/>
  <c r="N118" i="39"/>
  <c r="N119" i="39"/>
  <c r="N120" i="39"/>
  <c r="N121" i="39"/>
  <c r="N122" i="39"/>
  <c r="N123" i="39"/>
  <c r="N124" i="39"/>
  <c r="N125" i="39"/>
  <c r="N126" i="39"/>
  <c r="N127" i="39"/>
  <c r="N128" i="39"/>
  <c r="N129" i="39"/>
  <c r="N130" i="39"/>
  <c r="N131" i="39"/>
  <c r="N132" i="39"/>
  <c r="N133" i="39"/>
  <c r="N134" i="39"/>
  <c r="N135" i="39"/>
  <c r="N136" i="39"/>
  <c r="N137" i="39"/>
  <c r="N138" i="39"/>
  <c r="N139" i="39"/>
  <c r="N140" i="39"/>
  <c r="N141" i="39"/>
  <c r="N142" i="39"/>
  <c r="N143" i="39"/>
  <c r="N144" i="39"/>
  <c r="N145" i="39"/>
  <c r="N146" i="39"/>
  <c r="N147" i="39"/>
  <c r="N148" i="39"/>
  <c r="N149" i="39"/>
  <c r="N150" i="39"/>
  <c r="N151" i="39"/>
  <c r="N152" i="39"/>
  <c r="N153" i="39"/>
  <c r="N154" i="39"/>
  <c r="N155" i="39"/>
  <c r="N156" i="39"/>
  <c r="N157" i="39"/>
  <c r="N158" i="39"/>
  <c r="N159" i="39"/>
  <c r="N160" i="39"/>
  <c r="N161" i="39"/>
  <c r="N162" i="39"/>
  <c r="N163" i="39"/>
  <c r="N164" i="39"/>
  <c r="N165" i="39"/>
  <c r="N166" i="39"/>
  <c r="N167" i="39"/>
  <c r="N168" i="39"/>
  <c r="N169" i="39"/>
  <c r="N170" i="39"/>
  <c r="N171" i="39"/>
  <c r="N172" i="39"/>
  <c r="N173" i="39"/>
  <c r="N174" i="39"/>
  <c r="N175" i="39"/>
  <c r="N176" i="39"/>
  <c r="N177" i="39"/>
  <c r="N178" i="39"/>
  <c r="N179" i="39"/>
  <c r="N180" i="39"/>
  <c r="N181" i="39"/>
  <c r="N182" i="39"/>
  <c r="N183" i="39"/>
  <c r="N184" i="39"/>
  <c r="N185" i="39"/>
  <c r="N186" i="39"/>
  <c r="N187" i="39"/>
  <c r="N188" i="39"/>
  <c r="N189" i="39"/>
  <c r="N190" i="39"/>
  <c r="N191" i="39"/>
  <c r="N192" i="39"/>
  <c r="N193" i="39"/>
  <c r="N194" i="39"/>
  <c r="N195" i="39"/>
  <c r="N196" i="39"/>
  <c r="N197" i="39"/>
  <c r="N198" i="39"/>
  <c r="N199" i="39"/>
  <c r="N200" i="39"/>
  <c r="N201" i="39"/>
  <c r="N202" i="39"/>
  <c r="N203" i="39"/>
  <c r="N204" i="39"/>
  <c r="N205" i="39"/>
  <c r="N206" i="39"/>
  <c r="N207" i="39"/>
  <c r="N208" i="39"/>
  <c r="N209" i="39"/>
  <c r="N210" i="39"/>
  <c r="N211" i="39"/>
  <c r="N212" i="39"/>
  <c r="N213" i="39"/>
  <c r="N214" i="39"/>
  <c r="N215" i="39"/>
  <c r="N216" i="39"/>
  <c r="N217" i="39"/>
  <c r="N218" i="39"/>
  <c r="N219" i="39"/>
  <c r="N220" i="39"/>
  <c r="N221" i="39"/>
  <c r="N222" i="39"/>
  <c r="N223" i="39"/>
  <c r="N224" i="39"/>
  <c r="N225" i="39"/>
  <c r="N226" i="39"/>
  <c r="N227" i="39"/>
  <c r="N228" i="39"/>
  <c r="N229" i="39"/>
  <c r="N230" i="39"/>
  <c r="N231" i="39"/>
  <c r="N232" i="39"/>
  <c r="N233" i="39"/>
  <c r="N234" i="39"/>
  <c r="N235" i="39"/>
  <c r="N236" i="39"/>
  <c r="N237" i="39"/>
  <c r="N238" i="39"/>
  <c r="N239" i="39"/>
  <c r="N240" i="39"/>
  <c r="N241" i="39"/>
  <c r="N242" i="39"/>
  <c r="N243" i="39"/>
  <c r="N13" i="39"/>
  <c r="O14" i="39"/>
  <c r="O15" i="39"/>
  <c r="O16" i="39"/>
  <c r="O17" i="39"/>
  <c r="O18" i="39"/>
  <c r="O19" i="39"/>
  <c r="O20" i="39"/>
  <c r="O21" i="39"/>
  <c r="O22" i="39"/>
  <c r="O23" i="39"/>
  <c r="O24" i="39"/>
  <c r="O25" i="39"/>
  <c r="O26" i="39"/>
  <c r="O27" i="39"/>
  <c r="O28" i="39"/>
  <c r="O29" i="39"/>
  <c r="O30" i="39"/>
  <c r="O31" i="39"/>
  <c r="O32" i="39"/>
  <c r="O33" i="39"/>
  <c r="O34" i="39"/>
  <c r="O35" i="39"/>
  <c r="O36" i="39"/>
  <c r="O37" i="39"/>
  <c r="O38" i="39"/>
  <c r="O39" i="39"/>
  <c r="O40" i="39"/>
  <c r="O41" i="39"/>
  <c r="O42" i="39"/>
  <c r="O43" i="39"/>
  <c r="O44" i="39"/>
  <c r="O45" i="39"/>
  <c r="O46" i="39"/>
  <c r="O47" i="39"/>
  <c r="O48" i="39"/>
  <c r="O49" i="39"/>
  <c r="O50" i="39"/>
  <c r="O51" i="39"/>
  <c r="O52" i="39"/>
  <c r="O53" i="39"/>
  <c r="O54" i="39"/>
  <c r="O55" i="39"/>
  <c r="O56" i="39"/>
  <c r="O57" i="39"/>
  <c r="O58" i="39"/>
  <c r="O59" i="39"/>
  <c r="O60" i="39"/>
  <c r="O61" i="39"/>
  <c r="O62" i="39"/>
  <c r="O63" i="39"/>
  <c r="O64" i="39"/>
  <c r="O65" i="39"/>
  <c r="O66" i="39"/>
  <c r="O67" i="39"/>
  <c r="O68" i="39"/>
  <c r="O69" i="39"/>
  <c r="O70" i="39"/>
  <c r="O71" i="39"/>
  <c r="O72" i="39"/>
  <c r="O73" i="39"/>
  <c r="O74" i="39"/>
  <c r="O75" i="39"/>
  <c r="O76" i="39"/>
  <c r="O77" i="39"/>
  <c r="O78" i="39"/>
  <c r="O79" i="39"/>
  <c r="O80" i="39"/>
  <c r="O81" i="39"/>
  <c r="O82" i="39"/>
  <c r="O83" i="39"/>
  <c r="O84" i="39"/>
  <c r="O85" i="39"/>
  <c r="O86" i="39"/>
  <c r="O87" i="39"/>
  <c r="O88" i="39"/>
  <c r="O89" i="39"/>
  <c r="O90" i="39"/>
  <c r="O91" i="39"/>
  <c r="O92" i="39"/>
  <c r="O93" i="39"/>
  <c r="O94" i="39"/>
  <c r="O95" i="39"/>
  <c r="O96" i="39"/>
  <c r="O97" i="39"/>
  <c r="O98" i="39"/>
  <c r="O99" i="39"/>
  <c r="O100" i="39"/>
  <c r="O101" i="39"/>
  <c r="O102" i="39"/>
  <c r="O103" i="39"/>
  <c r="O104" i="39"/>
  <c r="O105" i="39"/>
  <c r="O106" i="39"/>
  <c r="O107" i="39"/>
  <c r="O108" i="39"/>
  <c r="O109" i="39"/>
  <c r="O110" i="39"/>
  <c r="O111" i="39"/>
  <c r="O112" i="39"/>
  <c r="O113" i="39"/>
  <c r="O114" i="39"/>
  <c r="O115" i="39"/>
  <c r="O116" i="39"/>
  <c r="O117" i="39"/>
  <c r="O118" i="39"/>
  <c r="O119" i="39"/>
  <c r="O120" i="39"/>
  <c r="O121" i="39"/>
  <c r="O122" i="39"/>
  <c r="O123" i="39"/>
  <c r="O124" i="39"/>
  <c r="O125" i="39"/>
  <c r="O126" i="39"/>
  <c r="O127" i="39"/>
  <c r="O128" i="39"/>
  <c r="O129" i="39"/>
  <c r="O130" i="39"/>
  <c r="O131" i="39"/>
  <c r="O132" i="39"/>
  <c r="O133" i="39"/>
  <c r="O134" i="39"/>
  <c r="O135" i="39"/>
  <c r="O136" i="39"/>
  <c r="O137" i="39"/>
  <c r="O138" i="39"/>
  <c r="O139" i="39"/>
  <c r="O140" i="39"/>
  <c r="O141" i="39"/>
  <c r="O142" i="39"/>
  <c r="O143" i="39"/>
  <c r="O144" i="39"/>
  <c r="O145" i="39"/>
  <c r="O146" i="39"/>
  <c r="O147" i="39"/>
  <c r="O148" i="39"/>
  <c r="O149" i="39"/>
  <c r="O150" i="39"/>
  <c r="O151" i="39"/>
  <c r="O152" i="39"/>
  <c r="O153" i="39"/>
  <c r="O154" i="39"/>
  <c r="O155" i="39"/>
  <c r="O156" i="39"/>
  <c r="O157" i="39"/>
  <c r="O158" i="39"/>
  <c r="O159" i="39"/>
  <c r="O160" i="39"/>
  <c r="O161" i="39"/>
  <c r="O162" i="39"/>
  <c r="O163" i="39"/>
  <c r="O164" i="39"/>
  <c r="O165" i="39"/>
  <c r="O166" i="39"/>
  <c r="O167" i="39"/>
  <c r="O168" i="39"/>
  <c r="O169" i="39"/>
  <c r="O170" i="39"/>
  <c r="O171" i="39"/>
  <c r="O172" i="39"/>
  <c r="O173" i="39"/>
  <c r="O174" i="39"/>
  <c r="O175" i="39"/>
  <c r="O176" i="39"/>
  <c r="O177" i="39"/>
  <c r="O178" i="39"/>
  <c r="O179" i="39"/>
  <c r="O180" i="39"/>
  <c r="O181" i="39"/>
  <c r="O182" i="39"/>
  <c r="O183" i="39"/>
  <c r="O184" i="39"/>
  <c r="O185" i="39"/>
  <c r="O186" i="39"/>
  <c r="O187" i="39"/>
  <c r="O188" i="39"/>
  <c r="O189" i="39"/>
  <c r="O190" i="39"/>
  <c r="O191" i="39"/>
  <c r="O192" i="39"/>
  <c r="O193" i="39"/>
  <c r="O194" i="39"/>
  <c r="O195" i="39"/>
  <c r="O196" i="39"/>
  <c r="O197" i="39"/>
  <c r="O198" i="39"/>
  <c r="O199" i="39"/>
  <c r="O200" i="39"/>
  <c r="O201" i="39"/>
  <c r="O202" i="39"/>
  <c r="O203" i="39"/>
  <c r="O204" i="39"/>
  <c r="O205" i="39"/>
  <c r="O206" i="39"/>
  <c r="O207" i="39"/>
  <c r="O208" i="39"/>
  <c r="O209" i="39"/>
  <c r="O210" i="39"/>
  <c r="O211" i="39"/>
  <c r="O212" i="39"/>
  <c r="O213" i="39"/>
  <c r="O214" i="39"/>
  <c r="O215" i="39"/>
  <c r="O216" i="39"/>
  <c r="O217" i="39"/>
  <c r="O218" i="39"/>
  <c r="O219" i="39"/>
  <c r="O220" i="39"/>
  <c r="O221" i="39"/>
  <c r="O222" i="39"/>
  <c r="O223" i="39"/>
  <c r="O224" i="39"/>
  <c r="O225" i="39"/>
  <c r="O226" i="39"/>
  <c r="O227" i="39"/>
  <c r="O228" i="39"/>
  <c r="O229" i="39"/>
  <c r="O230" i="39"/>
  <c r="O231" i="39"/>
  <c r="O232" i="39"/>
  <c r="O233" i="39"/>
  <c r="O234" i="39"/>
  <c r="O235" i="39"/>
  <c r="O236" i="39"/>
  <c r="O237" i="39"/>
  <c r="O238" i="39"/>
  <c r="O239" i="39"/>
  <c r="O240" i="39"/>
  <c r="O241" i="39"/>
  <c r="O242" i="39"/>
  <c r="O243" i="39"/>
  <c r="O13" i="39"/>
  <c r="G50" i="36"/>
  <c r="E8" i="36"/>
  <c r="D8" i="36"/>
  <c r="E5" i="36"/>
  <c r="D5" i="36"/>
  <c r="F243" i="39"/>
  <c r="E243" i="39"/>
  <c r="F242" i="39"/>
  <c r="E242" i="39"/>
  <c r="F241" i="39"/>
  <c r="E241" i="39"/>
  <c r="F240" i="39"/>
  <c r="E240" i="39"/>
  <c r="F239" i="39"/>
  <c r="E239" i="39"/>
  <c r="F238" i="39"/>
  <c r="E238" i="39"/>
  <c r="F237" i="39"/>
  <c r="E237" i="39"/>
  <c r="F236" i="39"/>
  <c r="E236" i="39"/>
  <c r="F235" i="39"/>
  <c r="E235" i="39"/>
  <c r="F234" i="39"/>
  <c r="E234" i="39"/>
  <c r="F233" i="39"/>
  <c r="E233" i="39"/>
  <c r="F232" i="39"/>
  <c r="E232" i="39"/>
  <c r="F231" i="39"/>
  <c r="E231" i="39"/>
  <c r="F230" i="39"/>
  <c r="E230" i="39"/>
  <c r="F229" i="39"/>
  <c r="E229" i="39"/>
  <c r="F228" i="39"/>
  <c r="E228" i="39"/>
  <c r="F227" i="39"/>
  <c r="E227" i="39"/>
  <c r="F226" i="39"/>
  <c r="E226" i="39"/>
  <c r="F225" i="39"/>
  <c r="E225" i="39"/>
  <c r="F224" i="39"/>
  <c r="E224" i="39"/>
  <c r="F223" i="39"/>
  <c r="E223" i="39"/>
  <c r="F222" i="39"/>
  <c r="E222" i="39"/>
  <c r="F221" i="39"/>
  <c r="E221" i="39"/>
  <c r="F220" i="39"/>
  <c r="E220" i="39"/>
  <c r="F219" i="39"/>
  <c r="E219" i="39"/>
  <c r="F218" i="39"/>
  <c r="E218" i="39"/>
  <c r="F217" i="39"/>
  <c r="E217" i="39"/>
  <c r="F216" i="39"/>
  <c r="E216" i="39"/>
  <c r="F215" i="39"/>
  <c r="E215" i="39"/>
  <c r="F214" i="39"/>
  <c r="E214" i="39"/>
  <c r="F213" i="39"/>
  <c r="E213" i="39"/>
  <c r="F212" i="39"/>
  <c r="E212" i="39"/>
  <c r="F211" i="39"/>
  <c r="E211" i="39"/>
  <c r="F210" i="39"/>
  <c r="E210" i="39"/>
  <c r="F209" i="39"/>
  <c r="E209" i="39"/>
  <c r="F208" i="39"/>
  <c r="E208" i="39"/>
  <c r="F207" i="39"/>
  <c r="E207" i="39"/>
  <c r="F206" i="39"/>
  <c r="E206" i="39"/>
  <c r="F205" i="39"/>
  <c r="E205" i="39"/>
  <c r="F204" i="39"/>
  <c r="E204" i="39"/>
  <c r="F203" i="39"/>
  <c r="E203" i="39"/>
  <c r="F202" i="39"/>
  <c r="E202" i="39"/>
  <c r="F201" i="39"/>
  <c r="E201" i="39"/>
  <c r="F200" i="39"/>
  <c r="E200" i="39"/>
  <c r="F199" i="39"/>
  <c r="E199" i="39"/>
  <c r="F198" i="39"/>
  <c r="E198" i="39"/>
  <c r="F197" i="39"/>
  <c r="E197" i="39"/>
  <c r="F196" i="39"/>
  <c r="E196" i="39"/>
  <c r="F195" i="39"/>
  <c r="E195" i="39"/>
  <c r="F194" i="39"/>
  <c r="E194" i="39"/>
  <c r="F193" i="39"/>
  <c r="E193" i="39"/>
  <c r="F192" i="39"/>
  <c r="E192" i="39"/>
  <c r="F191" i="39"/>
  <c r="E191" i="39"/>
  <c r="F190" i="39"/>
  <c r="E190" i="39"/>
  <c r="F189" i="39"/>
  <c r="E189" i="39"/>
  <c r="F188" i="39"/>
  <c r="E188" i="39"/>
  <c r="F187" i="39"/>
  <c r="E187" i="39"/>
  <c r="F186" i="39"/>
  <c r="E186" i="39"/>
  <c r="F185" i="39"/>
  <c r="E185" i="39"/>
  <c r="F184" i="39"/>
  <c r="E184" i="39"/>
  <c r="F183" i="39"/>
  <c r="E183" i="39"/>
  <c r="F182" i="39"/>
  <c r="E182" i="39"/>
  <c r="F181" i="39"/>
  <c r="E181" i="39"/>
  <c r="F180" i="39"/>
  <c r="E180" i="39"/>
  <c r="F179" i="39"/>
  <c r="E179" i="39"/>
  <c r="F178" i="39"/>
  <c r="E178" i="39"/>
  <c r="F177" i="39"/>
  <c r="E177" i="39"/>
  <c r="F176" i="39"/>
  <c r="E176" i="39"/>
  <c r="F175" i="39"/>
  <c r="E175" i="39"/>
  <c r="F174" i="39"/>
  <c r="E174" i="39"/>
  <c r="F173" i="39"/>
  <c r="E173" i="39"/>
  <c r="F172" i="39"/>
  <c r="E172" i="39"/>
  <c r="F171" i="39"/>
  <c r="E171" i="39"/>
  <c r="F170" i="39"/>
  <c r="E170" i="39"/>
  <c r="F169" i="39"/>
  <c r="E169" i="39"/>
  <c r="F168" i="39"/>
  <c r="E168" i="39"/>
  <c r="F167" i="39"/>
  <c r="E167" i="39"/>
  <c r="F166" i="39"/>
  <c r="E166" i="39"/>
  <c r="F165" i="39"/>
  <c r="E165" i="39"/>
  <c r="F164" i="39"/>
  <c r="E164" i="39"/>
  <c r="F163" i="39"/>
  <c r="E163" i="39"/>
  <c r="F162" i="39"/>
  <c r="E162" i="39"/>
  <c r="F161" i="39"/>
  <c r="E161" i="39"/>
  <c r="F160" i="39"/>
  <c r="E160" i="39"/>
  <c r="F159" i="39"/>
  <c r="E159" i="39"/>
  <c r="F158" i="39"/>
  <c r="E158" i="39"/>
  <c r="F157" i="39"/>
  <c r="E157" i="39"/>
  <c r="F156" i="39"/>
  <c r="E156" i="39"/>
  <c r="F155" i="39"/>
  <c r="E155" i="39"/>
  <c r="F154" i="39"/>
  <c r="E154" i="39"/>
  <c r="F153" i="39"/>
  <c r="E153" i="39"/>
  <c r="F152" i="39"/>
  <c r="E152" i="39"/>
  <c r="F151" i="39"/>
  <c r="E151" i="39"/>
  <c r="F150" i="39"/>
  <c r="E150" i="39"/>
  <c r="F149" i="39"/>
  <c r="E149" i="39"/>
  <c r="F148" i="39"/>
  <c r="E148" i="39"/>
  <c r="F147" i="39"/>
  <c r="E147" i="39"/>
  <c r="F146" i="39"/>
  <c r="E146" i="39"/>
  <c r="F145" i="39"/>
  <c r="E145" i="39"/>
  <c r="F144" i="39"/>
  <c r="E144" i="39"/>
  <c r="F143" i="39"/>
  <c r="E143" i="39"/>
  <c r="F142" i="39"/>
  <c r="E142" i="39"/>
  <c r="F141" i="39"/>
  <c r="E141" i="39"/>
  <c r="F140" i="39"/>
  <c r="E140" i="39"/>
  <c r="F139" i="39"/>
  <c r="E139" i="39"/>
  <c r="F138" i="39"/>
  <c r="E138" i="39"/>
  <c r="F137" i="39"/>
  <c r="E137" i="39"/>
  <c r="F136" i="39"/>
  <c r="E136" i="39"/>
  <c r="F135" i="39"/>
  <c r="E135" i="39"/>
  <c r="F134" i="39"/>
  <c r="E134" i="39"/>
  <c r="F133" i="39"/>
  <c r="E133" i="39"/>
  <c r="F132" i="39"/>
  <c r="E132" i="39"/>
  <c r="F131" i="39"/>
  <c r="E131" i="39"/>
  <c r="F130" i="39"/>
  <c r="E130" i="39"/>
  <c r="F129" i="39"/>
  <c r="E129" i="39"/>
  <c r="F128" i="39"/>
  <c r="E128" i="39"/>
  <c r="F127" i="39"/>
  <c r="E127" i="39"/>
  <c r="F126" i="39"/>
  <c r="E126" i="39"/>
  <c r="F125" i="39"/>
  <c r="E125" i="39"/>
  <c r="F124" i="39"/>
  <c r="E124" i="39"/>
  <c r="F123" i="39"/>
  <c r="E123" i="39"/>
  <c r="F122" i="39"/>
  <c r="E122" i="39"/>
  <c r="F121" i="39"/>
  <c r="E121" i="39"/>
  <c r="F120" i="39"/>
  <c r="E120" i="39"/>
  <c r="F119" i="39"/>
  <c r="E119" i="39"/>
  <c r="F118" i="39"/>
  <c r="E118" i="39"/>
  <c r="F117" i="39"/>
  <c r="E117" i="39"/>
  <c r="F116" i="39"/>
  <c r="E116" i="39"/>
  <c r="F115" i="39"/>
  <c r="E115" i="39"/>
  <c r="F114" i="39"/>
  <c r="E114" i="39"/>
  <c r="F113" i="39"/>
  <c r="E113" i="39"/>
  <c r="F112" i="39"/>
  <c r="E112" i="39"/>
  <c r="F111" i="39"/>
  <c r="E111" i="39"/>
  <c r="F110" i="39"/>
  <c r="E110" i="39"/>
  <c r="F109" i="39"/>
  <c r="E109" i="39"/>
  <c r="F108" i="39"/>
  <c r="E108" i="39"/>
  <c r="F107" i="39"/>
  <c r="E107" i="39"/>
  <c r="F106" i="39"/>
  <c r="E106" i="39"/>
  <c r="F105" i="39"/>
  <c r="E105" i="39"/>
  <c r="F104" i="39"/>
  <c r="E104" i="39"/>
  <c r="F103" i="39"/>
  <c r="E103" i="39"/>
  <c r="F102" i="39"/>
  <c r="E102" i="39"/>
  <c r="F101" i="39"/>
  <c r="E101" i="39"/>
  <c r="F100" i="39"/>
  <c r="E100" i="39"/>
  <c r="F99" i="39"/>
  <c r="E99" i="39"/>
  <c r="F98" i="39"/>
  <c r="E98" i="39"/>
  <c r="F97" i="39"/>
  <c r="E97" i="39"/>
  <c r="F96" i="39"/>
  <c r="E96" i="39"/>
  <c r="F95" i="39"/>
  <c r="E95" i="39"/>
  <c r="F94" i="39"/>
  <c r="E94" i="39"/>
  <c r="F93" i="39"/>
  <c r="E93" i="39"/>
  <c r="F92" i="39"/>
  <c r="E92" i="39"/>
  <c r="F91" i="39"/>
  <c r="E91" i="39"/>
  <c r="F90" i="39"/>
  <c r="E90" i="39"/>
  <c r="F89" i="39"/>
  <c r="E89" i="39"/>
  <c r="F88" i="39"/>
  <c r="E88" i="39"/>
  <c r="F87" i="39"/>
  <c r="E87" i="39"/>
  <c r="F86" i="39"/>
  <c r="E86" i="39"/>
  <c r="F85" i="39"/>
  <c r="E85" i="39"/>
  <c r="F84" i="39"/>
  <c r="E84" i="39"/>
  <c r="F83" i="39"/>
  <c r="E83" i="39"/>
  <c r="F82" i="39"/>
  <c r="E82" i="39"/>
  <c r="F81" i="39"/>
  <c r="E81" i="39"/>
  <c r="F80" i="39"/>
  <c r="E80" i="39"/>
  <c r="F79" i="39"/>
  <c r="E79" i="39"/>
  <c r="F78" i="39"/>
  <c r="E78" i="39"/>
  <c r="F77" i="39"/>
  <c r="E77" i="39"/>
  <c r="F76" i="39"/>
  <c r="E76" i="39"/>
  <c r="F75" i="39"/>
  <c r="E75" i="39"/>
  <c r="F74" i="39"/>
  <c r="E74" i="39"/>
  <c r="F73" i="39"/>
  <c r="E73" i="39"/>
  <c r="F72" i="39"/>
  <c r="E72" i="39"/>
  <c r="F71" i="39"/>
  <c r="E71" i="39"/>
  <c r="F70" i="39"/>
  <c r="E70" i="39"/>
  <c r="F69" i="39"/>
  <c r="E69" i="39"/>
  <c r="F68" i="39"/>
  <c r="E68" i="39"/>
  <c r="F67" i="39"/>
  <c r="E67" i="39"/>
  <c r="F66" i="39"/>
  <c r="E66" i="39"/>
  <c r="F65" i="39"/>
  <c r="E65" i="39"/>
  <c r="F64" i="39"/>
  <c r="E64" i="39"/>
  <c r="F63" i="39"/>
  <c r="E63" i="39"/>
  <c r="F62" i="39"/>
  <c r="E62" i="39"/>
  <c r="F61" i="39"/>
  <c r="E61" i="39"/>
  <c r="F60" i="39"/>
  <c r="E60" i="39"/>
  <c r="F59" i="39"/>
  <c r="E59" i="39"/>
  <c r="F58" i="39"/>
  <c r="E58" i="39"/>
  <c r="F57" i="39"/>
  <c r="E57" i="39"/>
  <c r="F56" i="39"/>
  <c r="E56" i="39"/>
  <c r="F55" i="39"/>
  <c r="E55" i="39"/>
  <c r="F54" i="39"/>
  <c r="E54" i="39"/>
  <c r="F53" i="39"/>
  <c r="E53" i="39"/>
  <c r="F52" i="39"/>
  <c r="E52" i="39"/>
  <c r="F51" i="39"/>
  <c r="E51" i="39"/>
  <c r="F50" i="39"/>
  <c r="E50" i="39"/>
  <c r="F49" i="39"/>
  <c r="E49" i="39"/>
  <c r="F48" i="39"/>
  <c r="E48" i="39"/>
  <c r="F47" i="39"/>
  <c r="E47" i="39"/>
  <c r="F46" i="39"/>
  <c r="E46" i="39"/>
  <c r="F45" i="39"/>
  <c r="E45" i="39"/>
  <c r="F44" i="39"/>
  <c r="E44" i="39"/>
  <c r="F43" i="39"/>
  <c r="E43" i="39"/>
  <c r="F42" i="39"/>
  <c r="E42" i="39"/>
  <c r="F41" i="39"/>
  <c r="E41" i="39"/>
  <c r="F40" i="39"/>
  <c r="E40" i="39"/>
  <c r="F39" i="39"/>
  <c r="E39" i="39"/>
  <c r="F38" i="39"/>
  <c r="E38" i="39"/>
  <c r="F37" i="39"/>
  <c r="E37" i="39"/>
  <c r="F36" i="39"/>
  <c r="E36" i="39"/>
  <c r="F35" i="39"/>
  <c r="E35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L30" i="40"/>
  <c r="K30" i="40"/>
  <c r="I30" i="40"/>
  <c r="H30" i="40"/>
  <c r="F30" i="40"/>
  <c r="E30" i="40"/>
  <c r="L29" i="40"/>
  <c r="K29" i="40"/>
  <c r="I29" i="40"/>
  <c r="H29" i="40"/>
  <c r="F29" i="40"/>
  <c r="E29" i="40"/>
  <c r="L28" i="40"/>
  <c r="K28" i="40"/>
  <c r="I28" i="40"/>
  <c r="H28" i="40"/>
  <c r="F28" i="40"/>
  <c r="E28" i="40"/>
  <c r="L27" i="40"/>
  <c r="K27" i="40"/>
  <c r="I27" i="40"/>
  <c r="H27" i="40"/>
  <c r="F27" i="40"/>
  <c r="E27" i="40"/>
  <c r="L26" i="40"/>
  <c r="K26" i="40"/>
  <c r="I26" i="40"/>
  <c r="H26" i="40"/>
  <c r="F26" i="40"/>
  <c r="E26" i="40"/>
  <c r="L25" i="40"/>
  <c r="K25" i="40"/>
  <c r="I25" i="40"/>
  <c r="H25" i="40"/>
  <c r="F25" i="40"/>
  <c r="E25" i="40"/>
  <c r="L24" i="40"/>
  <c r="K24" i="40"/>
  <c r="I24" i="40"/>
  <c r="H24" i="40"/>
  <c r="F24" i="40"/>
  <c r="E24" i="40"/>
  <c r="L23" i="40"/>
  <c r="K23" i="40"/>
  <c r="I23" i="40"/>
  <c r="H23" i="40"/>
  <c r="F23" i="40"/>
  <c r="E23" i="40"/>
  <c r="L22" i="40"/>
  <c r="K22" i="40"/>
  <c r="I22" i="40"/>
  <c r="H22" i="40"/>
  <c r="F22" i="40"/>
  <c r="E22" i="40"/>
  <c r="L21" i="40"/>
  <c r="K21" i="40"/>
  <c r="I21" i="40"/>
  <c r="H21" i="40"/>
  <c r="F21" i="40"/>
  <c r="E21" i="40"/>
  <c r="L20" i="40"/>
  <c r="K20" i="40"/>
  <c r="I20" i="40"/>
  <c r="H20" i="40"/>
  <c r="F20" i="40"/>
  <c r="E20" i="40"/>
  <c r="L19" i="40"/>
  <c r="K19" i="40"/>
  <c r="I19" i="40"/>
  <c r="H19" i="40"/>
  <c r="F19" i="40"/>
  <c r="E19" i="40"/>
  <c r="L18" i="40"/>
  <c r="K18" i="40"/>
  <c r="I18" i="40"/>
  <c r="H18" i="40"/>
  <c r="F18" i="40"/>
  <c r="E18" i="40"/>
  <c r="L17" i="40"/>
  <c r="K17" i="40"/>
  <c r="I17" i="40"/>
  <c r="H17" i="40"/>
  <c r="F17" i="40"/>
  <c r="E17" i="40"/>
  <c r="L16" i="40"/>
  <c r="K16" i="40"/>
  <c r="I16" i="40"/>
  <c r="H16" i="40"/>
  <c r="F16" i="40"/>
  <c r="E16" i="40"/>
  <c r="L15" i="40"/>
  <c r="K15" i="40"/>
  <c r="I15" i="40"/>
  <c r="H15" i="40"/>
  <c r="F15" i="40"/>
  <c r="E15" i="40"/>
  <c r="L14" i="40"/>
  <c r="K14" i="40"/>
  <c r="I14" i="40"/>
  <c r="H14" i="40"/>
  <c r="F14" i="40"/>
  <c r="E14" i="40"/>
  <c r="L13" i="40"/>
  <c r="K13" i="40"/>
  <c r="I13" i="40"/>
  <c r="H13" i="40"/>
  <c r="F13" i="40"/>
  <c r="E13" i="40"/>
  <c r="L12" i="40"/>
  <c r="K12" i="40"/>
  <c r="I12" i="40"/>
  <c r="H12" i="40"/>
  <c r="F12" i="40"/>
  <c r="E12" i="40"/>
  <c r="L11" i="40"/>
  <c r="K11" i="40"/>
  <c r="I11" i="40"/>
  <c r="H11" i="40"/>
  <c r="F11" i="40"/>
  <c r="E11" i="40"/>
  <c r="L10" i="40"/>
  <c r="K10" i="40"/>
  <c r="I10" i="40"/>
  <c r="H10" i="40"/>
  <c r="F10" i="40"/>
  <c r="E10" i="40"/>
  <c r="R30" i="44"/>
  <c r="Q30" i="44"/>
  <c r="P30" i="44"/>
  <c r="O30" i="44"/>
  <c r="N30" i="44"/>
  <c r="M30" i="44"/>
  <c r="R29" i="44"/>
  <c r="Q29" i="44"/>
  <c r="P29" i="44"/>
  <c r="O29" i="44"/>
  <c r="N29" i="44"/>
  <c r="M29" i="44"/>
  <c r="R28" i="44"/>
  <c r="Q28" i="44"/>
  <c r="P28" i="44"/>
  <c r="O28" i="44"/>
  <c r="N28" i="44"/>
  <c r="M28" i="44"/>
  <c r="J28" i="44"/>
  <c r="A28" i="44"/>
  <c r="R27" i="44"/>
  <c r="Q27" i="44"/>
  <c r="P27" i="44"/>
  <c r="O27" i="44"/>
  <c r="N27" i="44"/>
  <c r="M27" i="44"/>
  <c r="J27" i="44"/>
  <c r="A27" i="44"/>
  <c r="R26" i="44"/>
  <c r="Q26" i="44"/>
  <c r="P26" i="44"/>
  <c r="O26" i="44"/>
  <c r="N26" i="44"/>
  <c r="M26" i="44"/>
  <c r="J26" i="44"/>
  <c r="A26" i="44"/>
  <c r="R25" i="44"/>
  <c r="Q25" i="44"/>
  <c r="P25" i="44"/>
  <c r="O25" i="44"/>
  <c r="N25" i="44"/>
  <c r="M25" i="44"/>
  <c r="J25" i="44"/>
  <c r="A25" i="44"/>
  <c r="R24" i="44"/>
  <c r="Q24" i="44"/>
  <c r="P24" i="44"/>
  <c r="O24" i="44"/>
  <c r="N24" i="44"/>
  <c r="M24" i="44"/>
  <c r="J24" i="44"/>
  <c r="A24" i="44"/>
  <c r="R23" i="44"/>
  <c r="Q23" i="44"/>
  <c r="P23" i="44"/>
  <c r="O23" i="44"/>
  <c r="N23" i="44"/>
  <c r="M23" i="44"/>
  <c r="J23" i="44"/>
  <c r="A23" i="44"/>
  <c r="R22" i="44"/>
  <c r="Q22" i="44"/>
  <c r="P22" i="44"/>
  <c r="O22" i="44"/>
  <c r="N22" i="44"/>
  <c r="M22" i="44"/>
  <c r="J22" i="44"/>
  <c r="A22" i="44"/>
  <c r="R21" i="44"/>
  <c r="Q21" i="44"/>
  <c r="P21" i="44"/>
  <c r="O21" i="44"/>
  <c r="N21" i="44"/>
  <c r="M21" i="44"/>
  <c r="J21" i="44"/>
  <c r="A21" i="44"/>
  <c r="R20" i="44"/>
  <c r="Q20" i="44"/>
  <c r="P20" i="44"/>
  <c r="O20" i="44"/>
  <c r="N20" i="44"/>
  <c r="M20" i="44"/>
  <c r="J20" i="44"/>
  <c r="A20" i="44"/>
  <c r="R19" i="44"/>
  <c r="Q19" i="44"/>
  <c r="P19" i="44"/>
  <c r="O19" i="44"/>
  <c r="N19" i="44"/>
  <c r="M19" i="44"/>
  <c r="J19" i="44"/>
  <c r="A19" i="44"/>
  <c r="R18" i="44"/>
  <c r="Q18" i="44"/>
  <c r="P18" i="44"/>
  <c r="O18" i="44"/>
  <c r="N18" i="44"/>
  <c r="M18" i="44"/>
  <c r="J18" i="44"/>
  <c r="A18" i="44"/>
  <c r="R17" i="44"/>
  <c r="Q17" i="44"/>
  <c r="P17" i="44"/>
  <c r="O17" i="44"/>
  <c r="N17" i="44"/>
  <c r="M17" i="44"/>
  <c r="J17" i="44"/>
  <c r="A17" i="44"/>
  <c r="R16" i="44"/>
  <c r="Q16" i="44"/>
  <c r="P16" i="44"/>
  <c r="O16" i="44"/>
  <c r="N16" i="44"/>
  <c r="M16" i="44"/>
  <c r="J16" i="44"/>
  <c r="A16" i="44"/>
  <c r="R15" i="44"/>
  <c r="Q15" i="44"/>
  <c r="P15" i="44"/>
  <c r="O15" i="44"/>
  <c r="N15" i="44"/>
  <c r="M15" i="44"/>
  <c r="J15" i="44"/>
  <c r="A15" i="44"/>
  <c r="R14" i="44"/>
  <c r="Q14" i="44"/>
  <c r="P14" i="44"/>
  <c r="O14" i="44"/>
  <c r="N14" i="44"/>
  <c r="M14" i="44"/>
  <c r="J14" i="44"/>
  <c r="A14" i="44"/>
  <c r="R13" i="44"/>
  <c r="Q13" i="44"/>
  <c r="P13" i="44"/>
  <c r="O13" i="44"/>
  <c r="N13" i="44"/>
  <c r="M13" i="44"/>
  <c r="J13" i="44"/>
  <c r="A13" i="44"/>
  <c r="R12" i="44"/>
  <c r="Q12" i="44"/>
  <c r="P12" i="44"/>
  <c r="O12" i="44"/>
  <c r="N12" i="44"/>
  <c r="M12" i="44"/>
  <c r="J12" i="44"/>
  <c r="A12" i="44"/>
  <c r="Y11" i="44"/>
  <c r="X11" i="44"/>
  <c r="W11" i="44"/>
  <c r="V11" i="44"/>
  <c r="U11" i="44"/>
  <c r="R11" i="44"/>
  <c r="Q11" i="44"/>
  <c r="P11" i="44"/>
  <c r="O11" i="44"/>
  <c r="N11" i="44"/>
  <c r="M11" i="44"/>
  <c r="J11" i="44"/>
  <c r="A11" i="44"/>
  <c r="Z10" i="44"/>
  <c r="X10" i="44"/>
  <c r="W10" i="44"/>
  <c r="V10" i="44"/>
  <c r="U10" i="44"/>
  <c r="R10" i="44"/>
  <c r="Q10" i="44"/>
  <c r="P10" i="44"/>
  <c r="O10" i="44"/>
  <c r="N10" i="44"/>
  <c r="M10" i="44"/>
  <c r="J10" i="44"/>
  <c r="A10" i="44"/>
  <c r="Z9" i="44"/>
  <c r="Y9" i="44"/>
  <c r="W9" i="44"/>
  <c r="V9" i="44"/>
  <c r="U9" i="44"/>
  <c r="R9" i="44"/>
  <c r="Q9" i="44"/>
  <c r="P9" i="44"/>
  <c r="O9" i="44"/>
  <c r="N9" i="44"/>
  <c r="M9" i="44"/>
  <c r="J9" i="44"/>
  <c r="A9" i="44"/>
  <c r="Z8" i="44"/>
  <c r="Y8" i="44"/>
  <c r="X8" i="44"/>
  <c r="V8" i="44"/>
  <c r="U8" i="44"/>
  <c r="R8" i="44"/>
  <c r="Q8" i="44"/>
  <c r="P8" i="44"/>
  <c r="O8" i="44"/>
  <c r="N8" i="44"/>
  <c r="M8" i="44"/>
  <c r="J8" i="44"/>
  <c r="A8" i="44"/>
  <c r="Z7" i="44"/>
  <c r="Y7" i="44"/>
  <c r="X7" i="44"/>
  <c r="W7" i="44"/>
  <c r="U7" i="44"/>
  <c r="R7" i="44"/>
  <c r="Q7" i="44"/>
  <c r="P7" i="44"/>
  <c r="O7" i="44"/>
  <c r="N7" i="44"/>
  <c r="M7" i="44"/>
  <c r="J7" i="44"/>
  <c r="A7" i="44"/>
  <c r="Z6" i="44"/>
  <c r="Y6" i="44"/>
  <c r="X6" i="44"/>
  <c r="W6" i="44"/>
  <c r="V6" i="44"/>
  <c r="R6" i="44"/>
  <c r="Q6" i="44"/>
  <c r="P6" i="44"/>
  <c r="O6" i="44"/>
  <c r="N6" i="44"/>
  <c r="M6" i="44"/>
  <c r="J6" i="44"/>
  <c r="A6" i="44"/>
  <c r="R5" i="44"/>
  <c r="Q5" i="44"/>
  <c r="P5" i="44"/>
  <c r="O5" i="44"/>
  <c r="N5" i="44"/>
  <c r="M5" i="44"/>
  <c r="J5" i="44"/>
  <c r="A5" i="44"/>
  <c r="Z4" i="44"/>
  <c r="Y4" i="44"/>
  <c r="X4" i="44"/>
  <c r="W4" i="44"/>
  <c r="V4" i="44"/>
  <c r="U4" i="44"/>
  <c r="Z3" i="44"/>
  <c r="Y3" i="44"/>
  <c r="X3" i="44"/>
  <c r="W3" i="44"/>
  <c r="V3" i="44"/>
  <c r="U3" i="44"/>
  <c r="O308" i="43"/>
  <c r="M308" i="43"/>
  <c r="K308" i="43"/>
  <c r="I308" i="43"/>
  <c r="G308" i="43"/>
  <c r="E308" i="43"/>
  <c r="O307" i="43"/>
  <c r="M307" i="43"/>
  <c r="K307" i="43"/>
  <c r="I307" i="43"/>
  <c r="G307" i="43"/>
  <c r="E307" i="43"/>
  <c r="O306" i="43"/>
  <c r="M306" i="43"/>
  <c r="K306" i="43"/>
  <c r="I306" i="43"/>
  <c r="G306" i="43"/>
  <c r="E306" i="43"/>
  <c r="O305" i="43"/>
  <c r="M305" i="43"/>
  <c r="K305" i="43"/>
  <c r="I305" i="43"/>
  <c r="G305" i="43"/>
  <c r="E305" i="43"/>
  <c r="R6" i="43" s="1"/>
  <c r="O304" i="43"/>
  <c r="M304" i="43"/>
  <c r="K304" i="43"/>
  <c r="I304" i="43"/>
  <c r="G304" i="43"/>
  <c r="E304" i="43"/>
  <c r="O303" i="43"/>
  <c r="M303" i="43"/>
  <c r="K303" i="43"/>
  <c r="I303" i="43"/>
  <c r="G303" i="43"/>
  <c r="E303" i="43"/>
  <c r="O302" i="43"/>
  <c r="M302" i="43"/>
  <c r="K302" i="43"/>
  <c r="I302" i="43"/>
  <c r="G302" i="43"/>
  <c r="E302" i="43"/>
  <c r="O301" i="43"/>
  <c r="M301" i="43"/>
  <c r="K301" i="43"/>
  <c r="I301" i="43"/>
  <c r="G301" i="43"/>
  <c r="E301" i="43"/>
  <c r="O300" i="43"/>
  <c r="M300" i="43"/>
  <c r="K300" i="43"/>
  <c r="I300" i="43"/>
  <c r="G300" i="43"/>
  <c r="E300" i="43"/>
  <c r="O299" i="43"/>
  <c r="M299" i="43"/>
  <c r="K299" i="43"/>
  <c r="I299" i="43"/>
  <c r="G299" i="43"/>
  <c r="E299" i="43"/>
  <c r="O298" i="43"/>
  <c r="M298" i="43"/>
  <c r="K298" i="43"/>
  <c r="I298" i="43"/>
  <c r="G298" i="43"/>
  <c r="E298" i="43"/>
  <c r="O297" i="43"/>
  <c r="M297" i="43"/>
  <c r="K297" i="43"/>
  <c r="I297" i="43"/>
  <c r="G297" i="43"/>
  <c r="E297" i="43"/>
  <c r="O296" i="43"/>
  <c r="M296" i="43"/>
  <c r="K296" i="43"/>
  <c r="I296" i="43"/>
  <c r="G296" i="43"/>
  <c r="E296" i="43"/>
  <c r="O295" i="43"/>
  <c r="M295" i="43"/>
  <c r="K295" i="43"/>
  <c r="I295" i="43"/>
  <c r="G295" i="43"/>
  <c r="E295" i="43"/>
  <c r="O294" i="43"/>
  <c r="M294" i="43"/>
  <c r="K294" i="43"/>
  <c r="I294" i="43"/>
  <c r="G294" i="43"/>
  <c r="E294" i="43"/>
  <c r="O293" i="43"/>
  <c r="M293" i="43"/>
  <c r="K293" i="43"/>
  <c r="I293" i="43"/>
  <c r="G293" i="43"/>
  <c r="E293" i="43"/>
  <c r="O292" i="43"/>
  <c r="M292" i="43"/>
  <c r="K292" i="43"/>
  <c r="I292" i="43"/>
  <c r="G292" i="43"/>
  <c r="E292" i="43"/>
  <c r="O291" i="43"/>
  <c r="M291" i="43"/>
  <c r="K291" i="43"/>
  <c r="I291" i="43"/>
  <c r="G291" i="43"/>
  <c r="E291" i="43"/>
  <c r="O290" i="43"/>
  <c r="M290" i="43"/>
  <c r="K290" i="43"/>
  <c r="I290" i="43"/>
  <c r="G290" i="43"/>
  <c r="E290" i="43"/>
  <c r="O289" i="43"/>
  <c r="M289" i="43"/>
  <c r="K289" i="43"/>
  <c r="I289" i="43"/>
  <c r="G289" i="43"/>
  <c r="E289" i="43"/>
  <c r="O288" i="43"/>
  <c r="M288" i="43"/>
  <c r="K288" i="43"/>
  <c r="I288" i="43"/>
  <c r="G288" i="43"/>
  <c r="E288" i="43"/>
  <c r="O287" i="43"/>
  <c r="M287" i="43"/>
  <c r="K287" i="43"/>
  <c r="I287" i="43"/>
  <c r="G287" i="43"/>
  <c r="E287" i="43"/>
  <c r="O286" i="43"/>
  <c r="M286" i="43"/>
  <c r="K286" i="43"/>
  <c r="I286" i="43"/>
  <c r="G286" i="43"/>
  <c r="E286" i="43"/>
  <c r="O285" i="43"/>
  <c r="M285" i="43"/>
  <c r="K285" i="43"/>
  <c r="I285" i="43"/>
  <c r="G285" i="43"/>
  <c r="E285" i="43"/>
  <c r="O284" i="43"/>
  <c r="M284" i="43"/>
  <c r="K284" i="43"/>
  <c r="I284" i="43"/>
  <c r="G284" i="43"/>
  <c r="E284" i="43"/>
  <c r="O283" i="43"/>
  <c r="M283" i="43"/>
  <c r="K283" i="43"/>
  <c r="I283" i="43"/>
  <c r="G283" i="43"/>
  <c r="E283" i="43"/>
  <c r="O282" i="43"/>
  <c r="M282" i="43"/>
  <c r="K282" i="43"/>
  <c r="I282" i="43"/>
  <c r="G282" i="43"/>
  <c r="E282" i="43"/>
  <c r="O281" i="43"/>
  <c r="M281" i="43"/>
  <c r="K281" i="43"/>
  <c r="I281" i="43"/>
  <c r="G281" i="43"/>
  <c r="E281" i="43"/>
  <c r="O280" i="43"/>
  <c r="M280" i="43"/>
  <c r="K280" i="43"/>
  <c r="I280" i="43"/>
  <c r="G280" i="43"/>
  <c r="E280" i="43"/>
  <c r="O279" i="43"/>
  <c r="M279" i="43"/>
  <c r="K279" i="43"/>
  <c r="I279" i="43"/>
  <c r="G279" i="43"/>
  <c r="E279" i="43"/>
  <c r="O278" i="43"/>
  <c r="M278" i="43"/>
  <c r="K278" i="43"/>
  <c r="I278" i="43"/>
  <c r="G278" i="43"/>
  <c r="E278" i="43"/>
  <c r="O277" i="43"/>
  <c r="M277" i="43"/>
  <c r="K277" i="43"/>
  <c r="I277" i="43"/>
  <c r="G277" i="43"/>
  <c r="E277" i="43"/>
  <c r="O276" i="43"/>
  <c r="M276" i="43"/>
  <c r="K276" i="43"/>
  <c r="I276" i="43"/>
  <c r="G276" i="43"/>
  <c r="E276" i="43"/>
  <c r="O275" i="43"/>
  <c r="M275" i="43"/>
  <c r="K275" i="43"/>
  <c r="I275" i="43"/>
  <c r="G275" i="43"/>
  <c r="E275" i="43"/>
  <c r="O274" i="43"/>
  <c r="M274" i="43"/>
  <c r="K274" i="43"/>
  <c r="I274" i="43"/>
  <c r="G274" i="43"/>
  <c r="E274" i="43"/>
  <c r="O273" i="43"/>
  <c r="M273" i="43"/>
  <c r="K273" i="43"/>
  <c r="I273" i="43"/>
  <c r="G273" i="43"/>
  <c r="E273" i="43"/>
  <c r="O272" i="43"/>
  <c r="M272" i="43"/>
  <c r="K272" i="43"/>
  <c r="I272" i="43"/>
  <c r="G272" i="43"/>
  <c r="E272" i="43"/>
  <c r="O271" i="43"/>
  <c r="M271" i="43"/>
  <c r="K271" i="43"/>
  <c r="I271" i="43"/>
  <c r="G271" i="43"/>
  <c r="E271" i="43"/>
  <c r="O270" i="43"/>
  <c r="M270" i="43"/>
  <c r="K270" i="43"/>
  <c r="I270" i="43"/>
  <c r="G270" i="43"/>
  <c r="E270" i="43"/>
  <c r="O269" i="43"/>
  <c r="M269" i="43"/>
  <c r="K269" i="43"/>
  <c r="I269" i="43"/>
  <c r="G269" i="43"/>
  <c r="E269" i="43"/>
  <c r="O268" i="43"/>
  <c r="M268" i="43"/>
  <c r="K268" i="43"/>
  <c r="I268" i="43"/>
  <c r="G268" i="43"/>
  <c r="E268" i="43"/>
  <c r="O267" i="43"/>
  <c r="M267" i="43"/>
  <c r="K267" i="43"/>
  <c r="I267" i="43"/>
  <c r="G267" i="43"/>
  <c r="E267" i="43"/>
  <c r="O266" i="43"/>
  <c r="M266" i="43"/>
  <c r="K266" i="43"/>
  <c r="I266" i="43"/>
  <c r="G266" i="43"/>
  <c r="E266" i="43"/>
  <c r="O265" i="43"/>
  <c r="M265" i="43"/>
  <c r="K265" i="43"/>
  <c r="I265" i="43"/>
  <c r="G265" i="43"/>
  <c r="E265" i="43"/>
  <c r="O264" i="43"/>
  <c r="M264" i="43"/>
  <c r="K264" i="43"/>
  <c r="I264" i="43"/>
  <c r="G264" i="43"/>
  <c r="E264" i="43"/>
  <c r="O263" i="43"/>
  <c r="M263" i="43"/>
  <c r="K263" i="43"/>
  <c r="I263" i="43"/>
  <c r="G263" i="43"/>
  <c r="E263" i="43"/>
  <c r="O262" i="43"/>
  <c r="M262" i="43"/>
  <c r="K262" i="43"/>
  <c r="I262" i="43"/>
  <c r="G262" i="43"/>
  <c r="E262" i="43"/>
  <c r="O261" i="43"/>
  <c r="M261" i="43"/>
  <c r="K261" i="43"/>
  <c r="I261" i="43"/>
  <c r="G261" i="43"/>
  <c r="E261" i="43"/>
  <c r="O260" i="43"/>
  <c r="M260" i="43"/>
  <c r="K260" i="43"/>
  <c r="I260" i="43"/>
  <c r="G260" i="43"/>
  <c r="E260" i="43"/>
  <c r="O259" i="43"/>
  <c r="M259" i="43"/>
  <c r="K259" i="43"/>
  <c r="I259" i="43"/>
  <c r="G259" i="43"/>
  <c r="E259" i="43"/>
  <c r="O258" i="43"/>
  <c r="M258" i="43"/>
  <c r="K258" i="43"/>
  <c r="I258" i="43"/>
  <c r="G258" i="43"/>
  <c r="E258" i="43"/>
  <c r="O257" i="43"/>
  <c r="M257" i="43"/>
  <c r="K257" i="43"/>
  <c r="I257" i="43"/>
  <c r="G257" i="43"/>
  <c r="E257" i="43"/>
  <c r="O256" i="43"/>
  <c r="M256" i="43"/>
  <c r="K256" i="43"/>
  <c r="I256" i="43"/>
  <c r="G256" i="43"/>
  <c r="E256" i="43"/>
  <c r="O255" i="43"/>
  <c r="M255" i="43"/>
  <c r="K255" i="43"/>
  <c r="I255" i="43"/>
  <c r="G255" i="43"/>
  <c r="E255" i="43"/>
  <c r="O254" i="43"/>
  <c r="M254" i="43"/>
  <c r="K254" i="43"/>
  <c r="I254" i="43"/>
  <c r="G254" i="43"/>
  <c r="E254" i="43"/>
  <c r="O253" i="43"/>
  <c r="M253" i="43"/>
  <c r="K253" i="43"/>
  <c r="I253" i="43"/>
  <c r="G253" i="43"/>
  <c r="E253" i="43"/>
  <c r="O252" i="43"/>
  <c r="M252" i="43"/>
  <c r="K252" i="43"/>
  <c r="I252" i="43"/>
  <c r="G252" i="43"/>
  <c r="E252" i="43"/>
  <c r="O251" i="43"/>
  <c r="M251" i="43"/>
  <c r="K251" i="43"/>
  <c r="I251" i="43"/>
  <c r="G251" i="43"/>
  <c r="E251" i="43"/>
  <c r="O250" i="43"/>
  <c r="M250" i="43"/>
  <c r="K250" i="43"/>
  <c r="I250" i="43"/>
  <c r="G250" i="43"/>
  <c r="E250" i="43"/>
  <c r="O249" i="43"/>
  <c r="M249" i="43"/>
  <c r="K249" i="43"/>
  <c r="I249" i="43"/>
  <c r="G249" i="43"/>
  <c r="E249" i="43"/>
  <c r="O248" i="43"/>
  <c r="M248" i="43"/>
  <c r="K248" i="43"/>
  <c r="I248" i="43"/>
  <c r="G248" i="43"/>
  <c r="E248" i="43"/>
  <c r="O247" i="43"/>
  <c r="M247" i="43"/>
  <c r="K247" i="43"/>
  <c r="I247" i="43"/>
  <c r="G247" i="43"/>
  <c r="E247" i="43"/>
  <c r="O246" i="43"/>
  <c r="M246" i="43"/>
  <c r="K246" i="43"/>
  <c r="I246" i="43"/>
  <c r="G246" i="43"/>
  <c r="E246" i="43"/>
  <c r="O245" i="43"/>
  <c r="M245" i="43"/>
  <c r="K245" i="43"/>
  <c r="I245" i="43"/>
  <c r="G245" i="43"/>
  <c r="E245" i="43"/>
  <c r="O244" i="43"/>
  <c r="M244" i="43"/>
  <c r="K244" i="43"/>
  <c r="I244" i="43"/>
  <c r="G244" i="43"/>
  <c r="E244" i="43"/>
  <c r="O243" i="43"/>
  <c r="M243" i="43"/>
  <c r="K243" i="43"/>
  <c r="I243" i="43"/>
  <c r="G243" i="43"/>
  <c r="E243" i="43"/>
  <c r="O242" i="43"/>
  <c r="M242" i="43"/>
  <c r="K242" i="43"/>
  <c r="I242" i="43"/>
  <c r="G242" i="43"/>
  <c r="E242" i="43"/>
  <c r="O241" i="43"/>
  <c r="M241" i="43"/>
  <c r="K241" i="43"/>
  <c r="I241" i="43"/>
  <c r="G241" i="43"/>
  <c r="E241" i="43"/>
  <c r="O240" i="43"/>
  <c r="M240" i="43"/>
  <c r="K240" i="43"/>
  <c r="I240" i="43"/>
  <c r="G240" i="43"/>
  <c r="E240" i="43"/>
  <c r="O239" i="43"/>
  <c r="M239" i="43"/>
  <c r="K239" i="43"/>
  <c r="I239" i="43"/>
  <c r="G239" i="43"/>
  <c r="E239" i="43"/>
  <c r="O238" i="43"/>
  <c r="M238" i="43"/>
  <c r="K238" i="43"/>
  <c r="I238" i="43"/>
  <c r="G238" i="43"/>
  <c r="E238" i="43"/>
  <c r="O237" i="43"/>
  <c r="M237" i="43"/>
  <c r="K237" i="43"/>
  <c r="I237" i="43"/>
  <c r="G237" i="43"/>
  <c r="E237" i="43"/>
  <c r="O236" i="43"/>
  <c r="M236" i="43"/>
  <c r="K236" i="43"/>
  <c r="I236" i="43"/>
  <c r="G236" i="43"/>
  <c r="E236" i="43"/>
  <c r="O235" i="43"/>
  <c r="M235" i="43"/>
  <c r="K235" i="43"/>
  <c r="I235" i="43"/>
  <c r="G235" i="43"/>
  <c r="E235" i="43"/>
  <c r="O234" i="43"/>
  <c r="M234" i="43"/>
  <c r="K234" i="43"/>
  <c r="I234" i="43"/>
  <c r="G234" i="43"/>
  <c r="E234" i="43"/>
  <c r="O233" i="43"/>
  <c r="M233" i="43"/>
  <c r="K233" i="43"/>
  <c r="I233" i="43"/>
  <c r="G233" i="43"/>
  <c r="E233" i="43"/>
  <c r="O232" i="43"/>
  <c r="M232" i="43"/>
  <c r="K232" i="43"/>
  <c r="I232" i="43"/>
  <c r="G232" i="43"/>
  <c r="E232" i="43"/>
  <c r="O231" i="43"/>
  <c r="M231" i="43"/>
  <c r="K231" i="43"/>
  <c r="I231" i="43"/>
  <c r="G231" i="43"/>
  <c r="E231" i="43"/>
  <c r="O230" i="43"/>
  <c r="M230" i="43"/>
  <c r="K230" i="43"/>
  <c r="I230" i="43"/>
  <c r="G230" i="43"/>
  <c r="E230" i="43"/>
  <c r="O229" i="43"/>
  <c r="M229" i="43"/>
  <c r="K229" i="43"/>
  <c r="I229" i="43"/>
  <c r="G229" i="43"/>
  <c r="E229" i="43"/>
  <c r="O228" i="43"/>
  <c r="M228" i="43"/>
  <c r="K228" i="43"/>
  <c r="I228" i="43"/>
  <c r="G228" i="43"/>
  <c r="E228" i="43"/>
  <c r="O227" i="43"/>
  <c r="M227" i="43"/>
  <c r="K227" i="43"/>
  <c r="I227" i="43"/>
  <c r="G227" i="43"/>
  <c r="E227" i="43"/>
  <c r="O226" i="43"/>
  <c r="M226" i="43"/>
  <c r="K226" i="43"/>
  <c r="I226" i="43"/>
  <c r="G226" i="43"/>
  <c r="E226" i="43"/>
  <c r="O225" i="43"/>
  <c r="M225" i="43"/>
  <c r="K225" i="43"/>
  <c r="I225" i="43"/>
  <c r="G225" i="43"/>
  <c r="E225" i="43"/>
  <c r="O224" i="43"/>
  <c r="M224" i="43"/>
  <c r="K224" i="43"/>
  <c r="I224" i="43"/>
  <c r="G224" i="43"/>
  <c r="E224" i="43"/>
  <c r="O223" i="43"/>
  <c r="M223" i="43"/>
  <c r="K223" i="43"/>
  <c r="I223" i="43"/>
  <c r="G223" i="43"/>
  <c r="E223" i="43"/>
  <c r="O222" i="43"/>
  <c r="M222" i="43"/>
  <c r="K222" i="43"/>
  <c r="I222" i="43"/>
  <c r="G222" i="43"/>
  <c r="E222" i="43"/>
  <c r="O221" i="43"/>
  <c r="M221" i="43"/>
  <c r="K221" i="43"/>
  <c r="I221" i="43"/>
  <c r="G221" i="43"/>
  <c r="E221" i="43"/>
  <c r="O220" i="43"/>
  <c r="M220" i="43"/>
  <c r="K220" i="43"/>
  <c r="I220" i="43"/>
  <c r="G220" i="43"/>
  <c r="E220" i="43"/>
  <c r="O219" i="43"/>
  <c r="M219" i="43"/>
  <c r="K219" i="43"/>
  <c r="I219" i="43"/>
  <c r="G219" i="43"/>
  <c r="E219" i="43"/>
  <c r="O218" i="43"/>
  <c r="M218" i="43"/>
  <c r="K218" i="43"/>
  <c r="I218" i="43"/>
  <c r="G218" i="43"/>
  <c r="E218" i="43"/>
  <c r="O217" i="43"/>
  <c r="M217" i="43"/>
  <c r="K217" i="43"/>
  <c r="I217" i="43"/>
  <c r="G217" i="43"/>
  <c r="E217" i="43"/>
  <c r="O216" i="43"/>
  <c r="M216" i="43"/>
  <c r="K216" i="43"/>
  <c r="I216" i="43"/>
  <c r="G216" i="43"/>
  <c r="E216" i="43"/>
  <c r="O215" i="43"/>
  <c r="M215" i="43"/>
  <c r="K215" i="43"/>
  <c r="I215" i="43"/>
  <c r="G215" i="43"/>
  <c r="E215" i="43"/>
  <c r="O214" i="43"/>
  <c r="M214" i="43"/>
  <c r="K214" i="43"/>
  <c r="I214" i="43"/>
  <c r="G214" i="43"/>
  <c r="E214" i="43"/>
  <c r="O213" i="43"/>
  <c r="M213" i="43"/>
  <c r="K213" i="43"/>
  <c r="I213" i="43"/>
  <c r="G213" i="43"/>
  <c r="E213" i="43"/>
  <c r="O212" i="43"/>
  <c r="M212" i="43"/>
  <c r="K212" i="43"/>
  <c r="I212" i="43"/>
  <c r="G212" i="43"/>
  <c r="E212" i="43"/>
  <c r="O211" i="43"/>
  <c r="M211" i="43"/>
  <c r="K211" i="43"/>
  <c r="I211" i="43"/>
  <c r="G211" i="43"/>
  <c r="E211" i="43"/>
  <c r="O210" i="43"/>
  <c r="M210" i="43"/>
  <c r="K210" i="43"/>
  <c r="I210" i="43"/>
  <c r="G210" i="43"/>
  <c r="E210" i="43"/>
  <c r="O209" i="43"/>
  <c r="M209" i="43"/>
  <c r="K209" i="43"/>
  <c r="I209" i="43"/>
  <c r="G209" i="43"/>
  <c r="E209" i="43"/>
  <c r="O208" i="43"/>
  <c r="M208" i="43"/>
  <c r="K208" i="43"/>
  <c r="I208" i="43"/>
  <c r="G208" i="43"/>
  <c r="E208" i="43"/>
  <c r="O207" i="43"/>
  <c r="M207" i="43"/>
  <c r="K207" i="43"/>
  <c r="I207" i="43"/>
  <c r="G207" i="43"/>
  <c r="E207" i="43"/>
  <c r="O206" i="43"/>
  <c r="M206" i="43"/>
  <c r="K206" i="43"/>
  <c r="I206" i="43"/>
  <c r="G206" i="43"/>
  <c r="E206" i="43"/>
  <c r="O205" i="43"/>
  <c r="M205" i="43"/>
  <c r="K205" i="43"/>
  <c r="I205" i="43"/>
  <c r="G205" i="43"/>
  <c r="E205" i="43"/>
  <c r="O204" i="43"/>
  <c r="M204" i="43"/>
  <c r="K204" i="43"/>
  <c r="I204" i="43"/>
  <c r="G204" i="43"/>
  <c r="E204" i="43"/>
  <c r="O203" i="43"/>
  <c r="M203" i="43"/>
  <c r="K203" i="43"/>
  <c r="I203" i="43"/>
  <c r="G203" i="43"/>
  <c r="E203" i="43"/>
  <c r="O202" i="43"/>
  <c r="M202" i="43"/>
  <c r="K202" i="43"/>
  <c r="I202" i="43"/>
  <c r="G202" i="43"/>
  <c r="E202" i="43"/>
  <c r="O201" i="43"/>
  <c r="M201" i="43"/>
  <c r="K201" i="43"/>
  <c r="I201" i="43"/>
  <c r="G201" i="43"/>
  <c r="E201" i="43"/>
  <c r="O200" i="43"/>
  <c r="M200" i="43"/>
  <c r="K200" i="43"/>
  <c r="I200" i="43"/>
  <c r="G200" i="43"/>
  <c r="E200" i="43"/>
  <c r="O199" i="43"/>
  <c r="M199" i="43"/>
  <c r="K199" i="43"/>
  <c r="I199" i="43"/>
  <c r="G199" i="43"/>
  <c r="E199" i="43"/>
  <c r="O198" i="43"/>
  <c r="M198" i="43"/>
  <c r="K198" i="43"/>
  <c r="I198" i="43"/>
  <c r="G198" i="43"/>
  <c r="E198" i="43"/>
  <c r="O197" i="43"/>
  <c r="M197" i="43"/>
  <c r="K197" i="43"/>
  <c r="I197" i="43"/>
  <c r="G197" i="43"/>
  <c r="E197" i="43"/>
  <c r="O196" i="43"/>
  <c r="M196" i="43"/>
  <c r="K196" i="43"/>
  <c r="I196" i="43"/>
  <c r="G196" i="43"/>
  <c r="E196" i="43"/>
  <c r="O195" i="43"/>
  <c r="M195" i="43"/>
  <c r="K195" i="43"/>
  <c r="I195" i="43"/>
  <c r="G195" i="43"/>
  <c r="E195" i="43"/>
  <c r="O194" i="43"/>
  <c r="M194" i="43"/>
  <c r="K194" i="43"/>
  <c r="I194" i="43"/>
  <c r="G194" i="43"/>
  <c r="E194" i="43"/>
  <c r="O193" i="43"/>
  <c r="M193" i="43"/>
  <c r="K193" i="43"/>
  <c r="I193" i="43"/>
  <c r="G193" i="43"/>
  <c r="E193" i="43"/>
  <c r="O192" i="43"/>
  <c r="M192" i="43"/>
  <c r="K192" i="43"/>
  <c r="I192" i="43"/>
  <c r="G192" i="43"/>
  <c r="E192" i="43"/>
  <c r="O191" i="43"/>
  <c r="M191" i="43"/>
  <c r="K191" i="43"/>
  <c r="I191" i="43"/>
  <c r="G191" i="43"/>
  <c r="E191" i="43"/>
  <c r="O190" i="43"/>
  <c r="M190" i="43"/>
  <c r="K190" i="43"/>
  <c r="I190" i="43"/>
  <c r="G190" i="43"/>
  <c r="E190" i="43"/>
  <c r="O189" i="43"/>
  <c r="M189" i="43"/>
  <c r="K189" i="43"/>
  <c r="I189" i="43"/>
  <c r="G189" i="43"/>
  <c r="E189" i="43"/>
  <c r="O188" i="43"/>
  <c r="M188" i="43"/>
  <c r="K188" i="43"/>
  <c r="I188" i="43"/>
  <c r="G188" i="43"/>
  <c r="E188" i="43"/>
  <c r="O187" i="43"/>
  <c r="M187" i="43"/>
  <c r="K187" i="43"/>
  <c r="I187" i="43"/>
  <c r="G187" i="43"/>
  <c r="E187" i="43"/>
  <c r="O186" i="43"/>
  <c r="M186" i="43"/>
  <c r="K186" i="43"/>
  <c r="I186" i="43"/>
  <c r="G186" i="43"/>
  <c r="E186" i="43"/>
  <c r="O185" i="43"/>
  <c r="M185" i="43"/>
  <c r="K185" i="43"/>
  <c r="I185" i="43"/>
  <c r="G185" i="43"/>
  <c r="E185" i="43"/>
  <c r="O184" i="43"/>
  <c r="M184" i="43"/>
  <c r="K184" i="43"/>
  <c r="I184" i="43"/>
  <c r="G184" i="43"/>
  <c r="E184" i="43"/>
  <c r="O183" i="43"/>
  <c r="M183" i="43"/>
  <c r="K183" i="43"/>
  <c r="I183" i="43"/>
  <c r="G183" i="43"/>
  <c r="E183" i="43"/>
  <c r="O182" i="43"/>
  <c r="M182" i="43"/>
  <c r="K182" i="43"/>
  <c r="I182" i="43"/>
  <c r="G182" i="43"/>
  <c r="E182" i="43"/>
  <c r="O181" i="43"/>
  <c r="M181" i="43"/>
  <c r="K181" i="43"/>
  <c r="I181" i="43"/>
  <c r="G181" i="43"/>
  <c r="E181" i="43"/>
  <c r="O180" i="43"/>
  <c r="M180" i="43"/>
  <c r="K180" i="43"/>
  <c r="I180" i="43"/>
  <c r="G180" i="43"/>
  <c r="E180" i="43"/>
  <c r="O179" i="43"/>
  <c r="M179" i="43"/>
  <c r="K179" i="43"/>
  <c r="I179" i="43"/>
  <c r="G179" i="43"/>
  <c r="E179" i="43"/>
  <c r="O178" i="43"/>
  <c r="M178" i="43"/>
  <c r="K178" i="43"/>
  <c r="I178" i="43"/>
  <c r="G178" i="43"/>
  <c r="E178" i="43"/>
  <c r="O177" i="43"/>
  <c r="M177" i="43"/>
  <c r="K177" i="43"/>
  <c r="I177" i="43"/>
  <c r="G177" i="43"/>
  <c r="E177" i="43"/>
  <c r="O176" i="43"/>
  <c r="M176" i="43"/>
  <c r="K176" i="43"/>
  <c r="I176" i="43"/>
  <c r="G176" i="43"/>
  <c r="E176" i="43"/>
  <c r="O175" i="43"/>
  <c r="M175" i="43"/>
  <c r="K175" i="43"/>
  <c r="I175" i="43"/>
  <c r="G175" i="43"/>
  <c r="E175" i="43"/>
  <c r="O174" i="43"/>
  <c r="M174" i="43"/>
  <c r="K174" i="43"/>
  <c r="I174" i="43"/>
  <c r="G174" i="43"/>
  <c r="E174" i="43"/>
  <c r="O173" i="43"/>
  <c r="M173" i="43"/>
  <c r="K173" i="43"/>
  <c r="I173" i="43"/>
  <c r="G173" i="43"/>
  <c r="E173" i="43"/>
  <c r="O172" i="43"/>
  <c r="M172" i="43"/>
  <c r="K172" i="43"/>
  <c r="I172" i="43"/>
  <c r="G172" i="43"/>
  <c r="E172" i="43"/>
  <c r="O171" i="43"/>
  <c r="M171" i="43"/>
  <c r="K171" i="43"/>
  <c r="I171" i="43"/>
  <c r="G171" i="43"/>
  <c r="E171" i="43"/>
  <c r="O170" i="43"/>
  <c r="M170" i="43"/>
  <c r="K170" i="43"/>
  <c r="I170" i="43"/>
  <c r="G170" i="43"/>
  <c r="E170" i="43"/>
  <c r="O169" i="43"/>
  <c r="M169" i="43"/>
  <c r="K169" i="43"/>
  <c r="I169" i="43"/>
  <c r="G169" i="43"/>
  <c r="E169" i="43"/>
  <c r="O168" i="43"/>
  <c r="M168" i="43"/>
  <c r="K168" i="43"/>
  <c r="I168" i="43"/>
  <c r="G168" i="43"/>
  <c r="E168" i="43"/>
  <c r="O167" i="43"/>
  <c r="M167" i="43"/>
  <c r="K167" i="43"/>
  <c r="I167" i="43"/>
  <c r="G167" i="43"/>
  <c r="E167" i="43"/>
  <c r="O166" i="43"/>
  <c r="M166" i="43"/>
  <c r="K166" i="43"/>
  <c r="I166" i="43"/>
  <c r="G166" i="43"/>
  <c r="E166" i="43"/>
  <c r="O165" i="43"/>
  <c r="M165" i="43"/>
  <c r="K165" i="43"/>
  <c r="I165" i="43"/>
  <c r="G165" i="43"/>
  <c r="E165" i="43"/>
  <c r="O164" i="43"/>
  <c r="M164" i="43"/>
  <c r="K164" i="43"/>
  <c r="I164" i="43"/>
  <c r="G164" i="43"/>
  <c r="E164" i="43"/>
  <c r="O163" i="43"/>
  <c r="M163" i="43"/>
  <c r="K163" i="43"/>
  <c r="I163" i="43"/>
  <c r="G163" i="43"/>
  <c r="E163" i="43"/>
  <c r="O162" i="43"/>
  <c r="M162" i="43"/>
  <c r="K162" i="43"/>
  <c r="I162" i="43"/>
  <c r="G162" i="43"/>
  <c r="E162" i="43"/>
  <c r="O161" i="43"/>
  <c r="M161" i="43"/>
  <c r="K161" i="43"/>
  <c r="I161" i="43"/>
  <c r="G161" i="43"/>
  <c r="E161" i="43"/>
  <c r="O160" i="43"/>
  <c r="M160" i="43"/>
  <c r="K160" i="43"/>
  <c r="I160" i="43"/>
  <c r="G160" i="43"/>
  <c r="E160" i="43"/>
  <c r="O159" i="43"/>
  <c r="M159" i="43"/>
  <c r="K159" i="43"/>
  <c r="I159" i="43"/>
  <c r="G159" i="43"/>
  <c r="E159" i="43"/>
  <c r="O158" i="43"/>
  <c r="M158" i="43"/>
  <c r="K158" i="43"/>
  <c r="I158" i="43"/>
  <c r="G158" i="43"/>
  <c r="E158" i="43"/>
  <c r="O157" i="43"/>
  <c r="M157" i="43"/>
  <c r="K157" i="43"/>
  <c r="I157" i="43"/>
  <c r="G157" i="43"/>
  <c r="E157" i="43"/>
  <c r="O156" i="43"/>
  <c r="M156" i="43"/>
  <c r="K156" i="43"/>
  <c r="I156" i="43"/>
  <c r="G156" i="43"/>
  <c r="E156" i="43"/>
  <c r="O155" i="43"/>
  <c r="M155" i="43"/>
  <c r="K155" i="43"/>
  <c r="I155" i="43"/>
  <c r="G155" i="43"/>
  <c r="E155" i="43"/>
  <c r="O154" i="43"/>
  <c r="M154" i="43"/>
  <c r="K154" i="43"/>
  <c r="I154" i="43"/>
  <c r="G154" i="43"/>
  <c r="E154" i="43"/>
  <c r="O153" i="43"/>
  <c r="M153" i="43"/>
  <c r="K153" i="43"/>
  <c r="I153" i="43"/>
  <c r="G153" i="43"/>
  <c r="E153" i="43"/>
  <c r="O152" i="43"/>
  <c r="M152" i="43"/>
  <c r="K152" i="43"/>
  <c r="I152" i="43"/>
  <c r="G152" i="43"/>
  <c r="E152" i="43"/>
  <c r="O151" i="43"/>
  <c r="M151" i="43"/>
  <c r="K151" i="43"/>
  <c r="I151" i="43"/>
  <c r="G151" i="43"/>
  <c r="E151" i="43"/>
  <c r="O150" i="43"/>
  <c r="M150" i="43"/>
  <c r="K150" i="43"/>
  <c r="I150" i="43"/>
  <c r="G150" i="43"/>
  <c r="E150" i="43"/>
  <c r="O149" i="43"/>
  <c r="M149" i="43"/>
  <c r="K149" i="43"/>
  <c r="I149" i="43"/>
  <c r="G149" i="43"/>
  <c r="E149" i="43"/>
  <c r="O148" i="43"/>
  <c r="M148" i="43"/>
  <c r="K148" i="43"/>
  <c r="I148" i="43"/>
  <c r="G148" i="43"/>
  <c r="E148" i="43"/>
  <c r="O147" i="43"/>
  <c r="M147" i="43"/>
  <c r="K147" i="43"/>
  <c r="I147" i="43"/>
  <c r="G147" i="43"/>
  <c r="E147" i="43"/>
  <c r="O146" i="43"/>
  <c r="M146" i="43"/>
  <c r="K146" i="43"/>
  <c r="I146" i="43"/>
  <c r="G146" i="43"/>
  <c r="E146" i="43"/>
  <c r="O145" i="43"/>
  <c r="M145" i="43"/>
  <c r="K145" i="43"/>
  <c r="I145" i="43"/>
  <c r="G145" i="43"/>
  <c r="E145" i="43"/>
  <c r="O144" i="43"/>
  <c r="M144" i="43"/>
  <c r="K144" i="43"/>
  <c r="I144" i="43"/>
  <c r="G144" i="43"/>
  <c r="E144" i="43"/>
  <c r="O143" i="43"/>
  <c r="M143" i="43"/>
  <c r="K143" i="43"/>
  <c r="I143" i="43"/>
  <c r="G143" i="43"/>
  <c r="E143" i="43"/>
  <c r="O142" i="43"/>
  <c r="M142" i="43"/>
  <c r="K142" i="43"/>
  <c r="I142" i="43"/>
  <c r="G142" i="43"/>
  <c r="E142" i="43"/>
  <c r="O141" i="43"/>
  <c r="M141" i="43"/>
  <c r="K141" i="43"/>
  <c r="I141" i="43"/>
  <c r="G141" i="43"/>
  <c r="E141" i="43"/>
  <c r="O140" i="43"/>
  <c r="M140" i="43"/>
  <c r="K140" i="43"/>
  <c r="I140" i="43"/>
  <c r="G140" i="43"/>
  <c r="E140" i="43"/>
  <c r="O139" i="43"/>
  <c r="M139" i="43"/>
  <c r="K139" i="43"/>
  <c r="I139" i="43"/>
  <c r="G139" i="43"/>
  <c r="E139" i="43"/>
  <c r="O138" i="43"/>
  <c r="M138" i="43"/>
  <c r="K138" i="43"/>
  <c r="I138" i="43"/>
  <c r="G138" i="43"/>
  <c r="E138" i="43"/>
  <c r="O137" i="43"/>
  <c r="M137" i="43"/>
  <c r="K137" i="43"/>
  <c r="I137" i="43"/>
  <c r="G137" i="43"/>
  <c r="E137" i="43"/>
  <c r="O136" i="43"/>
  <c r="M136" i="43"/>
  <c r="K136" i="43"/>
  <c r="I136" i="43"/>
  <c r="G136" i="43"/>
  <c r="E136" i="43"/>
  <c r="O135" i="43"/>
  <c r="M135" i="43"/>
  <c r="K135" i="43"/>
  <c r="I135" i="43"/>
  <c r="G135" i="43"/>
  <c r="E135" i="43"/>
  <c r="O134" i="43"/>
  <c r="M134" i="43"/>
  <c r="K134" i="43"/>
  <c r="I134" i="43"/>
  <c r="G134" i="43"/>
  <c r="E134" i="43"/>
  <c r="O133" i="43"/>
  <c r="M133" i="43"/>
  <c r="K133" i="43"/>
  <c r="I133" i="43"/>
  <c r="G133" i="43"/>
  <c r="E133" i="43"/>
  <c r="O132" i="43"/>
  <c r="M132" i="43"/>
  <c r="K132" i="43"/>
  <c r="I132" i="43"/>
  <c r="G132" i="43"/>
  <c r="E132" i="43"/>
  <c r="O131" i="43"/>
  <c r="M131" i="43"/>
  <c r="K131" i="43"/>
  <c r="I131" i="43"/>
  <c r="G131" i="43"/>
  <c r="E131" i="43"/>
  <c r="O130" i="43"/>
  <c r="M130" i="43"/>
  <c r="K130" i="43"/>
  <c r="I130" i="43"/>
  <c r="G130" i="43"/>
  <c r="E130" i="43"/>
  <c r="O129" i="43"/>
  <c r="M129" i="43"/>
  <c r="K129" i="43"/>
  <c r="I129" i="43"/>
  <c r="G129" i="43"/>
  <c r="E129" i="43"/>
  <c r="O128" i="43"/>
  <c r="M128" i="43"/>
  <c r="K128" i="43"/>
  <c r="I128" i="43"/>
  <c r="G128" i="43"/>
  <c r="E128" i="43"/>
  <c r="O127" i="43"/>
  <c r="M127" i="43"/>
  <c r="K127" i="43"/>
  <c r="I127" i="43"/>
  <c r="G127" i="43"/>
  <c r="E127" i="43"/>
  <c r="O126" i="43"/>
  <c r="M126" i="43"/>
  <c r="K126" i="43"/>
  <c r="I126" i="43"/>
  <c r="G126" i="43"/>
  <c r="E126" i="43"/>
  <c r="O125" i="43"/>
  <c r="M125" i="43"/>
  <c r="K125" i="43"/>
  <c r="I125" i="43"/>
  <c r="G125" i="43"/>
  <c r="E125" i="43"/>
  <c r="O124" i="43"/>
  <c r="M124" i="43"/>
  <c r="K124" i="43"/>
  <c r="I124" i="43"/>
  <c r="G124" i="43"/>
  <c r="E124" i="43"/>
  <c r="O123" i="43"/>
  <c r="M123" i="43"/>
  <c r="K123" i="43"/>
  <c r="I123" i="43"/>
  <c r="G123" i="43"/>
  <c r="E123" i="43"/>
  <c r="O122" i="43"/>
  <c r="M122" i="43"/>
  <c r="K122" i="43"/>
  <c r="I122" i="43"/>
  <c r="G122" i="43"/>
  <c r="E122" i="43"/>
  <c r="O121" i="43"/>
  <c r="M121" i="43"/>
  <c r="K121" i="43"/>
  <c r="I121" i="43"/>
  <c r="G121" i="43"/>
  <c r="E121" i="43"/>
  <c r="O120" i="43"/>
  <c r="M120" i="43"/>
  <c r="K120" i="43"/>
  <c r="I120" i="43"/>
  <c r="G120" i="43"/>
  <c r="E120" i="43"/>
  <c r="O119" i="43"/>
  <c r="M119" i="43"/>
  <c r="K119" i="43"/>
  <c r="I119" i="43"/>
  <c r="G119" i="43"/>
  <c r="E119" i="43"/>
  <c r="O118" i="43"/>
  <c r="M118" i="43"/>
  <c r="K118" i="43"/>
  <c r="I118" i="43"/>
  <c r="G118" i="43"/>
  <c r="E118" i="43"/>
  <c r="O117" i="43"/>
  <c r="M117" i="43"/>
  <c r="K117" i="43"/>
  <c r="I117" i="43"/>
  <c r="G117" i="43"/>
  <c r="E117" i="43"/>
  <c r="O116" i="43"/>
  <c r="M116" i="43"/>
  <c r="K116" i="43"/>
  <c r="I116" i="43"/>
  <c r="G116" i="43"/>
  <c r="E116" i="43"/>
  <c r="O115" i="43"/>
  <c r="M115" i="43"/>
  <c r="K115" i="43"/>
  <c r="I115" i="43"/>
  <c r="G115" i="43"/>
  <c r="E115" i="43"/>
  <c r="O114" i="43"/>
  <c r="M114" i="43"/>
  <c r="K114" i="43"/>
  <c r="I114" i="43"/>
  <c r="G114" i="43"/>
  <c r="E114" i="43"/>
  <c r="O113" i="43"/>
  <c r="M113" i="43"/>
  <c r="K113" i="43"/>
  <c r="I113" i="43"/>
  <c r="G113" i="43"/>
  <c r="E113" i="43"/>
  <c r="O112" i="43"/>
  <c r="M112" i="43"/>
  <c r="K112" i="43"/>
  <c r="I112" i="43"/>
  <c r="G112" i="43"/>
  <c r="E112" i="43"/>
  <c r="O111" i="43"/>
  <c r="M111" i="43"/>
  <c r="K111" i="43"/>
  <c r="I111" i="43"/>
  <c r="G111" i="43"/>
  <c r="E111" i="43"/>
  <c r="O110" i="43"/>
  <c r="M110" i="43"/>
  <c r="K110" i="43"/>
  <c r="I110" i="43"/>
  <c r="G110" i="43"/>
  <c r="E110" i="43"/>
  <c r="O109" i="43"/>
  <c r="M109" i="43"/>
  <c r="K109" i="43"/>
  <c r="I109" i="43"/>
  <c r="G109" i="43"/>
  <c r="E109" i="43"/>
  <c r="O108" i="43"/>
  <c r="M108" i="43"/>
  <c r="K108" i="43"/>
  <c r="I108" i="43"/>
  <c r="G108" i="43"/>
  <c r="E108" i="43"/>
  <c r="O107" i="43"/>
  <c r="M107" i="43"/>
  <c r="K107" i="43"/>
  <c r="I107" i="43"/>
  <c r="G107" i="43"/>
  <c r="E107" i="43"/>
  <c r="O106" i="43"/>
  <c r="M106" i="43"/>
  <c r="K106" i="43"/>
  <c r="I106" i="43"/>
  <c r="G106" i="43"/>
  <c r="E106" i="43"/>
  <c r="O105" i="43"/>
  <c r="M105" i="43"/>
  <c r="K105" i="43"/>
  <c r="I105" i="43"/>
  <c r="G105" i="43"/>
  <c r="E105" i="43"/>
  <c r="O104" i="43"/>
  <c r="M104" i="43"/>
  <c r="K104" i="43"/>
  <c r="I104" i="43"/>
  <c r="G104" i="43"/>
  <c r="E104" i="43"/>
  <c r="O103" i="43"/>
  <c r="M103" i="43"/>
  <c r="K103" i="43"/>
  <c r="I103" i="43"/>
  <c r="G103" i="43"/>
  <c r="E103" i="43"/>
  <c r="O102" i="43"/>
  <c r="M102" i="43"/>
  <c r="K102" i="43"/>
  <c r="I102" i="43"/>
  <c r="G102" i="43"/>
  <c r="E102" i="43"/>
  <c r="O101" i="43"/>
  <c r="M101" i="43"/>
  <c r="K101" i="43"/>
  <c r="I101" i="43"/>
  <c r="G101" i="43"/>
  <c r="E101" i="43"/>
  <c r="O100" i="43"/>
  <c r="M100" i="43"/>
  <c r="K100" i="43"/>
  <c r="I100" i="43"/>
  <c r="G100" i="43"/>
  <c r="E100" i="43"/>
  <c r="O99" i="43"/>
  <c r="M99" i="43"/>
  <c r="K99" i="43"/>
  <c r="I99" i="43"/>
  <c r="G99" i="43"/>
  <c r="E99" i="43"/>
  <c r="O98" i="43"/>
  <c r="M98" i="43"/>
  <c r="K98" i="43"/>
  <c r="I98" i="43"/>
  <c r="G98" i="43"/>
  <c r="E98" i="43"/>
  <c r="O97" i="43"/>
  <c r="M97" i="43"/>
  <c r="K97" i="43"/>
  <c r="I97" i="43"/>
  <c r="G97" i="43"/>
  <c r="E97" i="43"/>
  <c r="O96" i="43"/>
  <c r="M96" i="43"/>
  <c r="K96" i="43"/>
  <c r="I96" i="43"/>
  <c r="G96" i="43"/>
  <c r="E96" i="43"/>
  <c r="O95" i="43"/>
  <c r="M95" i="43"/>
  <c r="K95" i="43"/>
  <c r="I95" i="43"/>
  <c r="G95" i="43"/>
  <c r="E95" i="43"/>
  <c r="O94" i="43"/>
  <c r="M94" i="43"/>
  <c r="K94" i="43"/>
  <c r="I94" i="43"/>
  <c r="G94" i="43"/>
  <c r="E94" i="43"/>
  <c r="O93" i="43"/>
  <c r="M93" i="43"/>
  <c r="K93" i="43"/>
  <c r="I93" i="43"/>
  <c r="G93" i="43"/>
  <c r="E93" i="43"/>
  <c r="O92" i="43"/>
  <c r="M92" i="43"/>
  <c r="K92" i="43"/>
  <c r="I92" i="43"/>
  <c r="G92" i="43"/>
  <c r="E92" i="43"/>
  <c r="O91" i="43"/>
  <c r="M91" i="43"/>
  <c r="K91" i="43"/>
  <c r="I91" i="43"/>
  <c r="G91" i="43"/>
  <c r="E91" i="43"/>
  <c r="O90" i="43"/>
  <c r="M90" i="43"/>
  <c r="K90" i="43"/>
  <c r="I90" i="43"/>
  <c r="G90" i="43"/>
  <c r="E90" i="43"/>
  <c r="O89" i="43"/>
  <c r="M89" i="43"/>
  <c r="K89" i="43"/>
  <c r="I89" i="43"/>
  <c r="G89" i="43"/>
  <c r="E89" i="43"/>
  <c r="O88" i="43"/>
  <c r="M88" i="43"/>
  <c r="K88" i="43"/>
  <c r="I88" i="43"/>
  <c r="G88" i="43"/>
  <c r="E88" i="43"/>
  <c r="O87" i="43"/>
  <c r="M87" i="43"/>
  <c r="K87" i="43"/>
  <c r="I87" i="43"/>
  <c r="G87" i="43"/>
  <c r="E87" i="43"/>
  <c r="O86" i="43"/>
  <c r="M86" i="43"/>
  <c r="K86" i="43"/>
  <c r="I86" i="43"/>
  <c r="G86" i="43"/>
  <c r="E86" i="43"/>
  <c r="O85" i="43"/>
  <c r="M85" i="43"/>
  <c r="K85" i="43"/>
  <c r="I85" i="43"/>
  <c r="G85" i="43"/>
  <c r="E85" i="43"/>
  <c r="O84" i="43"/>
  <c r="M84" i="43"/>
  <c r="K84" i="43"/>
  <c r="I84" i="43"/>
  <c r="G84" i="43"/>
  <c r="E84" i="43"/>
  <c r="O83" i="43"/>
  <c r="M83" i="43"/>
  <c r="K83" i="43"/>
  <c r="I83" i="43"/>
  <c r="G83" i="43"/>
  <c r="E83" i="43"/>
  <c r="O82" i="43"/>
  <c r="M82" i="43"/>
  <c r="K82" i="43"/>
  <c r="I82" i="43"/>
  <c r="G82" i="43"/>
  <c r="E82" i="43"/>
  <c r="O81" i="43"/>
  <c r="M81" i="43"/>
  <c r="K81" i="43"/>
  <c r="I81" i="43"/>
  <c r="G81" i="43"/>
  <c r="E81" i="43"/>
  <c r="O80" i="43"/>
  <c r="M80" i="43"/>
  <c r="K80" i="43"/>
  <c r="I80" i="43"/>
  <c r="G80" i="43"/>
  <c r="E80" i="43"/>
  <c r="O79" i="43"/>
  <c r="M79" i="43"/>
  <c r="K79" i="43"/>
  <c r="I79" i="43"/>
  <c r="G79" i="43"/>
  <c r="E79" i="43"/>
  <c r="O78" i="43"/>
  <c r="M78" i="43"/>
  <c r="K78" i="43"/>
  <c r="I78" i="43"/>
  <c r="G78" i="43"/>
  <c r="E78" i="43"/>
  <c r="O77" i="43"/>
  <c r="M77" i="43"/>
  <c r="K77" i="43"/>
  <c r="I77" i="43"/>
  <c r="G77" i="43"/>
  <c r="E77" i="43"/>
  <c r="O76" i="43"/>
  <c r="M76" i="43"/>
  <c r="K76" i="43"/>
  <c r="I76" i="43"/>
  <c r="G76" i="43"/>
  <c r="E76" i="43"/>
  <c r="O75" i="43"/>
  <c r="M75" i="43"/>
  <c r="K75" i="43"/>
  <c r="I75" i="43"/>
  <c r="G75" i="43"/>
  <c r="E75" i="43"/>
  <c r="O74" i="43"/>
  <c r="M74" i="43"/>
  <c r="K74" i="43"/>
  <c r="I74" i="43"/>
  <c r="G74" i="43"/>
  <c r="E74" i="43"/>
  <c r="O73" i="43"/>
  <c r="M73" i="43"/>
  <c r="K73" i="43"/>
  <c r="I73" i="43"/>
  <c r="G73" i="43"/>
  <c r="E73" i="43"/>
  <c r="O72" i="43"/>
  <c r="M72" i="43"/>
  <c r="K72" i="43"/>
  <c r="I72" i="43"/>
  <c r="G72" i="43"/>
  <c r="E72" i="43"/>
  <c r="O71" i="43"/>
  <c r="M71" i="43"/>
  <c r="K71" i="43"/>
  <c r="I71" i="43"/>
  <c r="G71" i="43"/>
  <c r="E71" i="43"/>
  <c r="O70" i="43"/>
  <c r="M70" i="43"/>
  <c r="K70" i="43"/>
  <c r="I70" i="43"/>
  <c r="G70" i="43"/>
  <c r="E70" i="43"/>
  <c r="O69" i="43"/>
  <c r="M69" i="43"/>
  <c r="K69" i="43"/>
  <c r="I69" i="43"/>
  <c r="G69" i="43"/>
  <c r="E69" i="43"/>
  <c r="O68" i="43"/>
  <c r="M68" i="43"/>
  <c r="K68" i="43"/>
  <c r="I68" i="43"/>
  <c r="G68" i="43"/>
  <c r="E68" i="43"/>
  <c r="O67" i="43"/>
  <c r="M67" i="43"/>
  <c r="K67" i="43"/>
  <c r="I67" i="43"/>
  <c r="G67" i="43"/>
  <c r="E67" i="43"/>
  <c r="O66" i="43"/>
  <c r="M66" i="43"/>
  <c r="K66" i="43"/>
  <c r="I66" i="43"/>
  <c r="G66" i="43"/>
  <c r="E66" i="43"/>
  <c r="O65" i="43"/>
  <c r="M65" i="43"/>
  <c r="K65" i="43"/>
  <c r="I65" i="43"/>
  <c r="G65" i="43"/>
  <c r="E65" i="43"/>
  <c r="O64" i="43"/>
  <c r="M64" i="43"/>
  <c r="K64" i="43"/>
  <c r="I64" i="43"/>
  <c r="G64" i="43"/>
  <c r="E64" i="43"/>
  <c r="O63" i="43"/>
  <c r="M63" i="43"/>
  <c r="K63" i="43"/>
  <c r="I63" i="43"/>
  <c r="G63" i="43"/>
  <c r="E63" i="43"/>
  <c r="O62" i="43"/>
  <c r="M62" i="43"/>
  <c r="K62" i="43"/>
  <c r="I62" i="43"/>
  <c r="G62" i="43"/>
  <c r="E62" i="43"/>
  <c r="O61" i="43"/>
  <c r="M61" i="43"/>
  <c r="K61" i="43"/>
  <c r="I61" i="43"/>
  <c r="G61" i="43"/>
  <c r="E61" i="43"/>
  <c r="O60" i="43"/>
  <c r="M60" i="43"/>
  <c r="K60" i="43"/>
  <c r="I60" i="43"/>
  <c r="G60" i="43"/>
  <c r="E60" i="43"/>
  <c r="O59" i="43"/>
  <c r="M59" i="43"/>
  <c r="K59" i="43"/>
  <c r="I59" i="43"/>
  <c r="G59" i="43"/>
  <c r="E59" i="43"/>
  <c r="O58" i="43"/>
  <c r="M58" i="43"/>
  <c r="K58" i="43"/>
  <c r="I58" i="43"/>
  <c r="G58" i="43"/>
  <c r="E58" i="43"/>
  <c r="O57" i="43"/>
  <c r="M57" i="43"/>
  <c r="K57" i="43"/>
  <c r="I57" i="43"/>
  <c r="G57" i="43"/>
  <c r="E57" i="43"/>
  <c r="O56" i="43"/>
  <c r="M56" i="43"/>
  <c r="K56" i="43"/>
  <c r="I56" i="43"/>
  <c r="G56" i="43"/>
  <c r="E56" i="43"/>
  <c r="O55" i="43"/>
  <c r="M55" i="43"/>
  <c r="K55" i="43"/>
  <c r="I55" i="43"/>
  <c r="G55" i="43"/>
  <c r="E55" i="43"/>
  <c r="O54" i="43"/>
  <c r="M54" i="43"/>
  <c r="K54" i="43"/>
  <c r="I54" i="43"/>
  <c r="G54" i="43"/>
  <c r="E54" i="43"/>
  <c r="O53" i="43"/>
  <c r="M53" i="43"/>
  <c r="K53" i="43"/>
  <c r="I53" i="43"/>
  <c r="G53" i="43"/>
  <c r="E53" i="43"/>
  <c r="O52" i="43"/>
  <c r="M52" i="43"/>
  <c r="K52" i="43"/>
  <c r="I52" i="43"/>
  <c r="G52" i="43"/>
  <c r="E52" i="43"/>
  <c r="O51" i="43"/>
  <c r="M51" i="43"/>
  <c r="K51" i="43"/>
  <c r="I51" i="43"/>
  <c r="G51" i="43"/>
  <c r="E51" i="43"/>
  <c r="O50" i="43"/>
  <c r="M50" i="43"/>
  <c r="K50" i="43"/>
  <c r="I50" i="43"/>
  <c r="G50" i="43"/>
  <c r="E50" i="43"/>
  <c r="O49" i="43"/>
  <c r="M49" i="43"/>
  <c r="K49" i="43"/>
  <c r="I49" i="43"/>
  <c r="G49" i="43"/>
  <c r="E49" i="43"/>
  <c r="O48" i="43"/>
  <c r="M48" i="43"/>
  <c r="K48" i="43"/>
  <c r="I48" i="43"/>
  <c r="G48" i="43"/>
  <c r="E48" i="43"/>
  <c r="O47" i="43"/>
  <c r="M47" i="43"/>
  <c r="K47" i="43"/>
  <c r="I47" i="43"/>
  <c r="G47" i="43"/>
  <c r="E47" i="43"/>
  <c r="O46" i="43"/>
  <c r="M46" i="43"/>
  <c r="K46" i="43"/>
  <c r="I46" i="43"/>
  <c r="G46" i="43"/>
  <c r="E46" i="43"/>
  <c r="O45" i="43"/>
  <c r="M45" i="43"/>
  <c r="K45" i="43"/>
  <c r="I45" i="43"/>
  <c r="G45" i="43"/>
  <c r="E45" i="43"/>
  <c r="O44" i="43"/>
  <c r="M44" i="43"/>
  <c r="K44" i="43"/>
  <c r="I44" i="43"/>
  <c r="G44" i="43"/>
  <c r="E44" i="43"/>
  <c r="O43" i="43"/>
  <c r="M43" i="43"/>
  <c r="K43" i="43"/>
  <c r="I43" i="43"/>
  <c r="G43" i="43"/>
  <c r="E43" i="43"/>
  <c r="O42" i="43"/>
  <c r="M42" i="43"/>
  <c r="K42" i="43"/>
  <c r="I42" i="43"/>
  <c r="G42" i="43"/>
  <c r="E42" i="43"/>
  <c r="O41" i="43"/>
  <c r="M41" i="43"/>
  <c r="K41" i="43"/>
  <c r="I41" i="43"/>
  <c r="G41" i="43"/>
  <c r="E41" i="43"/>
  <c r="O40" i="43"/>
  <c r="M40" i="43"/>
  <c r="K40" i="43"/>
  <c r="I40" i="43"/>
  <c r="G40" i="43"/>
  <c r="E40" i="43"/>
  <c r="O39" i="43"/>
  <c r="M39" i="43"/>
  <c r="K39" i="43"/>
  <c r="I39" i="43"/>
  <c r="G39" i="43"/>
  <c r="E39" i="43"/>
  <c r="O38" i="43"/>
  <c r="M38" i="43"/>
  <c r="K38" i="43"/>
  <c r="I38" i="43"/>
  <c r="G38" i="43"/>
  <c r="E38" i="43"/>
  <c r="O37" i="43"/>
  <c r="M37" i="43"/>
  <c r="K37" i="43"/>
  <c r="I37" i="43"/>
  <c r="G37" i="43"/>
  <c r="E37" i="43"/>
  <c r="O36" i="43"/>
  <c r="M36" i="43"/>
  <c r="K36" i="43"/>
  <c r="I36" i="43"/>
  <c r="G36" i="43"/>
  <c r="E36" i="43"/>
  <c r="O35" i="43"/>
  <c r="M35" i="43"/>
  <c r="K35" i="43"/>
  <c r="I35" i="43"/>
  <c r="G35" i="43"/>
  <c r="E35" i="43"/>
  <c r="O34" i="43"/>
  <c r="M34" i="43"/>
  <c r="K34" i="43"/>
  <c r="I34" i="43"/>
  <c r="G34" i="43"/>
  <c r="E34" i="43"/>
  <c r="O33" i="43"/>
  <c r="M33" i="43"/>
  <c r="K33" i="43"/>
  <c r="I33" i="43"/>
  <c r="G33" i="43"/>
  <c r="E33" i="43"/>
  <c r="O32" i="43"/>
  <c r="M32" i="43"/>
  <c r="K32" i="43"/>
  <c r="I32" i="43"/>
  <c r="G32" i="43"/>
  <c r="E32" i="43"/>
  <c r="O31" i="43"/>
  <c r="M31" i="43"/>
  <c r="K31" i="43"/>
  <c r="I31" i="43"/>
  <c r="G31" i="43"/>
  <c r="E31" i="43"/>
  <c r="O30" i="43"/>
  <c r="M30" i="43"/>
  <c r="K30" i="43"/>
  <c r="I30" i="43"/>
  <c r="G30" i="43"/>
  <c r="E30" i="43"/>
  <c r="O29" i="43"/>
  <c r="M29" i="43"/>
  <c r="K29" i="43"/>
  <c r="I29" i="43"/>
  <c r="G29" i="43"/>
  <c r="E29" i="43"/>
  <c r="O28" i="43"/>
  <c r="M28" i="43"/>
  <c r="K28" i="43"/>
  <c r="I28" i="43"/>
  <c r="G28" i="43"/>
  <c r="E28" i="43"/>
  <c r="O27" i="43"/>
  <c r="M27" i="43"/>
  <c r="K27" i="43"/>
  <c r="I27" i="43"/>
  <c r="G27" i="43"/>
  <c r="E27" i="43"/>
  <c r="O26" i="43"/>
  <c r="M26" i="43"/>
  <c r="K26" i="43"/>
  <c r="I26" i="43"/>
  <c r="G26" i="43"/>
  <c r="E26" i="43"/>
  <c r="O25" i="43"/>
  <c r="M25" i="43"/>
  <c r="K25" i="43"/>
  <c r="I25" i="43"/>
  <c r="G25" i="43"/>
  <c r="E25" i="43"/>
  <c r="O24" i="43"/>
  <c r="M24" i="43"/>
  <c r="K24" i="43"/>
  <c r="I24" i="43"/>
  <c r="G24" i="43"/>
  <c r="E24" i="43"/>
  <c r="O23" i="43"/>
  <c r="M23" i="43"/>
  <c r="K23" i="43"/>
  <c r="I23" i="43"/>
  <c r="G23" i="43"/>
  <c r="E23" i="43"/>
  <c r="O22" i="43"/>
  <c r="M22" i="43"/>
  <c r="K22" i="43"/>
  <c r="I22" i="43"/>
  <c r="G22" i="43"/>
  <c r="E22" i="43"/>
  <c r="O21" i="43"/>
  <c r="M21" i="43"/>
  <c r="K21" i="43"/>
  <c r="I21" i="43"/>
  <c r="G21" i="43"/>
  <c r="E21" i="43"/>
  <c r="O20" i="43"/>
  <c r="M20" i="43"/>
  <c r="K20" i="43"/>
  <c r="I20" i="43"/>
  <c r="G20" i="43"/>
  <c r="E20" i="43"/>
  <c r="O19" i="43"/>
  <c r="M19" i="43"/>
  <c r="K19" i="43"/>
  <c r="I19" i="43"/>
  <c r="G19" i="43"/>
  <c r="E19" i="43"/>
  <c r="O18" i="43"/>
  <c r="M18" i="43"/>
  <c r="K18" i="43"/>
  <c r="I18" i="43"/>
  <c r="G18" i="43"/>
  <c r="E18" i="43"/>
  <c r="O17" i="43"/>
  <c r="M17" i="43"/>
  <c r="K17" i="43"/>
  <c r="I17" i="43"/>
  <c r="G17" i="43"/>
  <c r="E17" i="43"/>
  <c r="O16" i="43"/>
  <c r="M16" i="43"/>
  <c r="K16" i="43"/>
  <c r="I16" i="43"/>
  <c r="G16" i="43"/>
  <c r="E16" i="43"/>
  <c r="O15" i="43"/>
  <c r="M15" i="43"/>
  <c r="K15" i="43"/>
  <c r="I15" i="43"/>
  <c r="G15" i="43"/>
  <c r="E15" i="43"/>
  <c r="U14" i="43"/>
  <c r="O14" i="43"/>
  <c r="M14" i="43"/>
  <c r="K14" i="43"/>
  <c r="I14" i="43"/>
  <c r="G14" i="43"/>
  <c r="E14" i="43"/>
  <c r="T13" i="43"/>
  <c r="S13" i="43"/>
  <c r="O13" i="43"/>
  <c r="M13" i="43"/>
  <c r="K13" i="43"/>
  <c r="I13" i="43"/>
  <c r="G13" i="43"/>
  <c r="E13" i="43"/>
  <c r="V12" i="43"/>
  <c r="S12" i="43"/>
  <c r="O12" i="43"/>
  <c r="M12" i="43"/>
  <c r="K12" i="43"/>
  <c r="I12" i="43"/>
  <c r="G12" i="43"/>
  <c r="E12" i="43"/>
  <c r="V11" i="43"/>
  <c r="O11" i="43"/>
  <c r="M11" i="43"/>
  <c r="K11" i="43"/>
  <c r="I11" i="43"/>
  <c r="G11" i="43"/>
  <c r="E11" i="43"/>
  <c r="O10" i="43"/>
  <c r="M10" i="43"/>
  <c r="K10" i="43"/>
  <c r="I10" i="43"/>
  <c r="G10" i="43"/>
  <c r="E10" i="43"/>
  <c r="O9" i="43"/>
  <c r="R14" i="43" s="1"/>
  <c r="M9" i="43"/>
  <c r="K9" i="43"/>
  <c r="I9" i="43"/>
  <c r="G9" i="43"/>
  <c r="E9" i="43"/>
  <c r="O8" i="43"/>
  <c r="M8" i="43"/>
  <c r="K8" i="43"/>
  <c r="I8" i="43"/>
  <c r="G8" i="43"/>
  <c r="E8" i="43"/>
  <c r="O7" i="43"/>
  <c r="M7" i="43"/>
  <c r="K7" i="43"/>
  <c r="I7" i="43"/>
  <c r="G7" i="43"/>
  <c r="E7" i="43"/>
  <c r="W6" i="43"/>
  <c r="V6" i="43"/>
  <c r="U6" i="43"/>
  <c r="T6" i="43"/>
  <c r="S6" i="43"/>
  <c r="O6" i="43"/>
  <c r="W5" i="43" s="1"/>
  <c r="M6" i="43"/>
  <c r="V5" i="43" s="1"/>
  <c r="K6" i="43"/>
  <c r="U11" i="43" s="1"/>
  <c r="I6" i="43"/>
  <c r="G6" i="43"/>
  <c r="E6" i="43"/>
  <c r="B6" i="43"/>
  <c r="B7" i="43" s="1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6" i="43" s="1"/>
  <c r="B77" i="43" s="1"/>
  <c r="B78" i="43" s="1"/>
  <c r="B79" i="43" s="1"/>
  <c r="B80" i="43" s="1"/>
  <c r="B81" i="43" s="1"/>
  <c r="B82" i="43" s="1"/>
  <c r="B83" i="43" s="1"/>
  <c r="B84" i="43" s="1"/>
  <c r="B85" i="43" s="1"/>
  <c r="B86" i="43" s="1"/>
  <c r="B87" i="43" s="1"/>
  <c r="B88" i="43" s="1"/>
  <c r="B89" i="43" s="1"/>
  <c r="B90" i="43" s="1"/>
  <c r="B91" i="43" s="1"/>
  <c r="B92" i="43" s="1"/>
  <c r="B93" i="43" s="1"/>
  <c r="B94" i="43" s="1"/>
  <c r="B95" i="43" s="1"/>
  <c r="B96" i="43" s="1"/>
  <c r="B97" i="43" s="1"/>
  <c r="B98" i="43" s="1"/>
  <c r="B99" i="43" s="1"/>
  <c r="B100" i="43" s="1"/>
  <c r="B101" i="43" s="1"/>
  <c r="B102" i="43" s="1"/>
  <c r="B103" i="43" s="1"/>
  <c r="B104" i="43" s="1"/>
  <c r="B105" i="43" s="1"/>
  <c r="B106" i="43" s="1"/>
  <c r="B107" i="43" s="1"/>
  <c r="B108" i="43" s="1"/>
  <c r="B109" i="43" s="1"/>
  <c r="B110" i="43" s="1"/>
  <c r="B111" i="43" s="1"/>
  <c r="B112" i="43" s="1"/>
  <c r="B113" i="43" s="1"/>
  <c r="B114" i="43" s="1"/>
  <c r="B115" i="43" s="1"/>
  <c r="B116" i="43" s="1"/>
  <c r="B117" i="43" s="1"/>
  <c r="B118" i="43" s="1"/>
  <c r="B119" i="43" s="1"/>
  <c r="B120" i="43" s="1"/>
  <c r="B121" i="43" s="1"/>
  <c r="B122" i="43" s="1"/>
  <c r="B123" i="43" s="1"/>
  <c r="B124" i="43" s="1"/>
  <c r="B125" i="43" s="1"/>
  <c r="B126" i="43" s="1"/>
  <c r="B127" i="43" s="1"/>
  <c r="B128" i="43" s="1"/>
  <c r="B129" i="43" s="1"/>
  <c r="B130" i="43" s="1"/>
  <c r="B131" i="43" s="1"/>
  <c r="B132" i="43" s="1"/>
  <c r="B133" i="43" s="1"/>
  <c r="B134" i="43" s="1"/>
  <c r="B135" i="43" s="1"/>
  <c r="B136" i="43" s="1"/>
  <c r="B137" i="43" s="1"/>
  <c r="B138" i="43" s="1"/>
  <c r="B139" i="43" s="1"/>
  <c r="B140" i="43" s="1"/>
  <c r="B141" i="43" s="1"/>
  <c r="B142" i="43" s="1"/>
  <c r="B143" i="43" s="1"/>
  <c r="B144" i="43" s="1"/>
  <c r="B145" i="43" s="1"/>
  <c r="B146" i="43" s="1"/>
  <c r="B147" i="43" s="1"/>
  <c r="B148" i="43" s="1"/>
  <c r="B149" i="43" s="1"/>
  <c r="B150" i="43" s="1"/>
  <c r="B151" i="43" s="1"/>
  <c r="B152" i="43" s="1"/>
  <c r="B153" i="43" s="1"/>
  <c r="B154" i="43" s="1"/>
  <c r="B155" i="43" s="1"/>
  <c r="B156" i="43" s="1"/>
  <c r="B157" i="43" s="1"/>
  <c r="B158" i="43" s="1"/>
  <c r="B159" i="43" s="1"/>
  <c r="B160" i="43" s="1"/>
  <c r="B161" i="43" s="1"/>
  <c r="B162" i="43" s="1"/>
  <c r="B163" i="43" s="1"/>
  <c r="B164" i="43" s="1"/>
  <c r="B165" i="43" s="1"/>
  <c r="B166" i="43" s="1"/>
  <c r="B167" i="43" s="1"/>
  <c r="B168" i="43" s="1"/>
  <c r="B169" i="43" s="1"/>
  <c r="B170" i="43" s="1"/>
  <c r="B171" i="43" s="1"/>
  <c r="B172" i="43" s="1"/>
  <c r="B173" i="43" s="1"/>
  <c r="B174" i="43" s="1"/>
  <c r="B175" i="43" s="1"/>
  <c r="B176" i="43" s="1"/>
  <c r="B177" i="43" s="1"/>
  <c r="B178" i="43" s="1"/>
  <c r="B179" i="43" s="1"/>
  <c r="B180" i="43" s="1"/>
  <c r="B181" i="43" s="1"/>
  <c r="B182" i="43" s="1"/>
  <c r="B183" i="43" s="1"/>
  <c r="B184" i="43" s="1"/>
  <c r="B185" i="43" s="1"/>
  <c r="B186" i="43" s="1"/>
  <c r="B187" i="43" s="1"/>
  <c r="B188" i="43" s="1"/>
  <c r="B189" i="43" s="1"/>
  <c r="B190" i="43" s="1"/>
  <c r="B191" i="43" s="1"/>
  <c r="B192" i="43" s="1"/>
  <c r="B193" i="43" s="1"/>
  <c r="B194" i="43" s="1"/>
  <c r="B195" i="43" s="1"/>
  <c r="B196" i="43" s="1"/>
  <c r="B197" i="43" s="1"/>
  <c r="B198" i="43" s="1"/>
  <c r="B199" i="43" s="1"/>
  <c r="B200" i="43" s="1"/>
  <c r="B201" i="43" s="1"/>
  <c r="B202" i="43" s="1"/>
  <c r="B203" i="43" s="1"/>
  <c r="B204" i="43" s="1"/>
  <c r="B205" i="43" s="1"/>
  <c r="B206" i="43" s="1"/>
  <c r="B207" i="43" s="1"/>
  <c r="B208" i="43" s="1"/>
  <c r="B209" i="43" s="1"/>
  <c r="B210" i="43" s="1"/>
  <c r="B211" i="43" s="1"/>
  <c r="B212" i="43" s="1"/>
  <c r="B213" i="43" s="1"/>
  <c r="B214" i="43" s="1"/>
  <c r="B215" i="43" s="1"/>
  <c r="B216" i="43" s="1"/>
  <c r="B217" i="43" s="1"/>
  <c r="B218" i="43" s="1"/>
  <c r="B219" i="43" s="1"/>
  <c r="B220" i="43" s="1"/>
  <c r="B221" i="43" s="1"/>
  <c r="B222" i="43" s="1"/>
  <c r="B223" i="43" s="1"/>
  <c r="B224" i="43" s="1"/>
  <c r="B225" i="43" s="1"/>
  <c r="B226" i="43" s="1"/>
  <c r="B227" i="43" s="1"/>
  <c r="B228" i="43" s="1"/>
  <c r="B229" i="43" s="1"/>
  <c r="B230" i="43" s="1"/>
  <c r="B231" i="43" s="1"/>
  <c r="B232" i="43" s="1"/>
  <c r="B233" i="43" s="1"/>
  <c r="B234" i="43" s="1"/>
  <c r="B235" i="43" s="1"/>
  <c r="B236" i="43" s="1"/>
  <c r="B237" i="43" s="1"/>
  <c r="B238" i="43" s="1"/>
  <c r="B239" i="43" s="1"/>
  <c r="B240" i="43" s="1"/>
  <c r="B241" i="43" s="1"/>
  <c r="B242" i="43" s="1"/>
  <c r="B243" i="43" s="1"/>
  <c r="B244" i="43" s="1"/>
  <c r="B245" i="43" s="1"/>
  <c r="B246" i="43" s="1"/>
  <c r="B247" i="43" s="1"/>
  <c r="B248" i="43" s="1"/>
  <c r="B249" i="43" s="1"/>
  <c r="B250" i="43" s="1"/>
  <c r="B251" i="43" s="1"/>
  <c r="B252" i="43" s="1"/>
  <c r="B253" i="43" s="1"/>
  <c r="B254" i="43" s="1"/>
  <c r="B255" i="43" s="1"/>
  <c r="B256" i="43" s="1"/>
  <c r="B257" i="43" s="1"/>
  <c r="B258" i="43" s="1"/>
  <c r="B259" i="43" s="1"/>
  <c r="B260" i="43" s="1"/>
  <c r="B261" i="43" s="1"/>
  <c r="B262" i="43" s="1"/>
  <c r="B263" i="43" s="1"/>
  <c r="B264" i="43" s="1"/>
  <c r="B265" i="43" s="1"/>
  <c r="B266" i="43" s="1"/>
  <c r="B267" i="43" s="1"/>
  <c r="B268" i="43" s="1"/>
  <c r="B269" i="43" s="1"/>
  <c r="B270" i="43" s="1"/>
  <c r="B271" i="43" s="1"/>
  <c r="B272" i="43" s="1"/>
  <c r="B273" i="43" s="1"/>
  <c r="B274" i="43" s="1"/>
  <c r="B275" i="43" s="1"/>
  <c r="B276" i="43" s="1"/>
  <c r="B277" i="43" s="1"/>
  <c r="B278" i="43" s="1"/>
  <c r="B279" i="43" s="1"/>
  <c r="B280" i="43" s="1"/>
  <c r="B281" i="43" s="1"/>
  <c r="B282" i="43" s="1"/>
  <c r="B283" i="43" s="1"/>
  <c r="B284" i="43" s="1"/>
  <c r="B285" i="43" s="1"/>
  <c r="B286" i="43" s="1"/>
  <c r="B287" i="43" s="1"/>
  <c r="B288" i="43" s="1"/>
  <c r="B289" i="43" s="1"/>
  <c r="B290" i="43" s="1"/>
  <c r="B291" i="43" s="1"/>
  <c r="B292" i="43" s="1"/>
  <c r="B293" i="43" s="1"/>
  <c r="B294" i="43" s="1"/>
  <c r="B295" i="43" s="1"/>
  <c r="B296" i="43" s="1"/>
  <c r="B297" i="43" s="1"/>
  <c r="B298" i="43" s="1"/>
  <c r="B299" i="43" s="1"/>
  <c r="B300" i="43" s="1"/>
  <c r="B301" i="43" s="1"/>
  <c r="B302" i="43" s="1"/>
  <c r="B303" i="43" s="1"/>
  <c r="B304" i="43" s="1"/>
  <c r="B305" i="43" s="1"/>
  <c r="B306" i="43" s="1"/>
  <c r="B307" i="43" s="1"/>
  <c r="B308" i="43" s="1"/>
  <c r="O5" i="43"/>
  <c r="M5" i="43"/>
  <c r="K5" i="43"/>
  <c r="I5" i="43"/>
  <c r="G5" i="43"/>
  <c r="E5" i="43"/>
  <c r="B5" i="43"/>
  <c r="O4" i="43"/>
  <c r="T14" i="43" s="1"/>
  <c r="M4" i="43"/>
  <c r="R13" i="43" s="1"/>
  <c r="K4" i="43"/>
  <c r="U5" i="43" s="1"/>
  <c r="I4" i="43"/>
  <c r="W11" i="43" s="1"/>
  <c r="G4" i="43"/>
  <c r="U10" i="43" s="1"/>
  <c r="E4" i="43"/>
  <c r="T9" i="43" s="1"/>
  <c r="C666" i="17"/>
  <c r="X316" i="17"/>
  <c r="V316" i="17"/>
  <c r="T316" i="17"/>
  <c r="R316" i="17"/>
  <c r="P316" i="17"/>
  <c r="O316" i="17"/>
  <c r="I316" i="17"/>
  <c r="X315" i="17"/>
  <c r="V315" i="17"/>
  <c r="T315" i="17"/>
  <c r="R315" i="17"/>
  <c r="P315" i="17"/>
  <c r="O315" i="17"/>
  <c r="I315" i="17"/>
  <c r="X314" i="17"/>
  <c r="V314" i="17"/>
  <c r="T314" i="17"/>
  <c r="R314" i="17"/>
  <c r="P314" i="17"/>
  <c r="O314" i="17"/>
  <c r="I314" i="17"/>
  <c r="X313" i="17"/>
  <c r="V313" i="17"/>
  <c r="T313" i="17"/>
  <c r="R313" i="17"/>
  <c r="P313" i="17"/>
  <c r="O313" i="17"/>
  <c r="I313" i="17"/>
  <c r="X312" i="17"/>
  <c r="V312" i="17"/>
  <c r="T312" i="17"/>
  <c r="R312" i="17"/>
  <c r="P312" i="17"/>
  <c r="O312" i="17"/>
  <c r="I312" i="17"/>
  <c r="X311" i="17"/>
  <c r="V311" i="17"/>
  <c r="T311" i="17"/>
  <c r="R311" i="17"/>
  <c r="P311" i="17"/>
  <c r="O311" i="17"/>
  <c r="I311" i="17"/>
  <c r="X310" i="17"/>
  <c r="V310" i="17"/>
  <c r="T310" i="17"/>
  <c r="R310" i="17"/>
  <c r="P310" i="17"/>
  <c r="O310" i="17"/>
  <c r="I310" i="17"/>
  <c r="X309" i="17"/>
  <c r="V309" i="17"/>
  <c r="T309" i="17"/>
  <c r="R309" i="17"/>
  <c r="P309" i="17"/>
  <c r="O309" i="17"/>
  <c r="I309" i="17"/>
  <c r="X308" i="17"/>
  <c r="V308" i="17"/>
  <c r="T308" i="17"/>
  <c r="R308" i="17"/>
  <c r="P308" i="17"/>
  <c r="O308" i="17"/>
  <c r="I308" i="17"/>
  <c r="X307" i="17"/>
  <c r="V307" i="17"/>
  <c r="T307" i="17"/>
  <c r="R307" i="17"/>
  <c r="P307" i="17"/>
  <c r="O307" i="17"/>
  <c r="I307" i="17"/>
  <c r="X306" i="17"/>
  <c r="V306" i="17"/>
  <c r="T306" i="17"/>
  <c r="R306" i="17"/>
  <c r="P306" i="17"/>
  <c r="O306" i="17"/>
  <c r="I306" i="17"/>
  <c r="X305" i="17"/>
  <c r="V305" i="17"/>
  <c r="T305" i="17"/>
  <c r="R305" i="17"/>
  <c r="P305" i="17"/>
  <c r="O305" i="17"/>
  <c r="I305" i="17"/>
  <c r="X304" i="17"/>
  <c r="V304" i="17"/>
  <c r="T304" i="17"/>
  <c r="R304" i="17"/>
  <c r="P304" i="17"/>
  <c r="O304" i="17"/>
  <c r="I304" i="17"/>
  <c r="X303" i="17"/>
  <c r="V303" i="17"/>
  <c r="T303" i="17"/>
  <c r="R303" i="17"/>
  <c r="P303" i="17"/>
  <c r="O303" i="17"/>
  <c r="I303" i="17"/>
  <c r="X302" i="17"/>
  <c r="V302" i="17"/>
  <c r="T302" i="17"/>
  <c r="R302" i="17"/>
  <c r="P302" i="17"/>
  <c r="O302" i="17"/>
  <c r="I302" i="17"/>
  <c r="X301" i="17"/>
  <c r="V301" i="17"/>
  <c r="T301" i="17"/>
  <c r="R301" i="17"/>
  <c r="P301" i="17"/>
  <c r="O301" i="17"/>
  <c r="I301" i="17"/>
  <c r="X300" i="17"/>
  <c r="V300" i="17"/>
  <c r="T300" i="17"/>
  <c r="R300" i="17"/>
  <c r="P300" i="17"/>
  <c r="O300" i="17"/>
  <c r="I300" i="17"/>
  <c r="X299" i="17"/>
  <c r="V299" i="17"/>
  <c r="T299" i="17"/>
  <c r="R299" i="17"/>
  <c r="P299" i="17"/>
  <c r="O299" i="17"/>
  <c r="I299" i="17"/>
  <c r="X298" i="17"/>
  <c r="V298" i="17"/>
  <c r="T298" i="17"/>
  <c r="R298" i="17"/>
  <c r="P298" i="17"/>
  <c r="O298" i="17"/>
  <c r="I298" i="17"/>
  <c r="X297" i="17"/>
  <c r="V297" i="17"/>
  <c r="T297" i="17"/>
  <c r="R297" i="17"/>
  <c r="P297" i="17"/>
  <c r="O297" i="17"/>
  <c r="I297" i="17"/>
  <c r="X296" i="17"/>
  <c r="V296" i="17"/>
  <c r="T296" i="17"/>
  <c r="R296" i="17"/>
  <c r="P296" i="17"/>
  <c r="O296" i="17"/>
  <c r="I296" i="17"/>
  <c r="X295" i="17"/>
  <c r="V295" i="17"/>
  <c r="T295" i="17"/>
  <c r="R295" i="17"/>
  <c r="P295" i="17"/>
  <c r="O295" i="17"/>
  <c r="I295" i="17"/>
  <c r="X294" i="17"/>
  <c r="V294" i="17"/>
  <c r="T294" i="17"/>
  <c r="R294" i="17"/>
  <c r="P294" i="17"/>
  <c r="O294" i="17"/>
  <c r="I294" i="17"/>
  <c r="X293" i="17"/>
  <c r="V293" i="17"/>
  <c r="T293" i="17"/>
  <c r="R293" i="17"/>
  <c r="P293" i="17"/>
  <c r="O293" i="17"/>
  <c r="I293" i="17"/>
  <c r="X292" i="17"/>
  <c r="V292" i="17"/>
  <c r="T292" i="17"/>
  <c r="R292" i="17"/>
  <c r="P292" i="17"/>
  <c r="O292" i="17"/>
  <c r="I292" i="17"/>
  <c r="X291" i="17"/>
  <c r="V291" i="17"/>
  <c r="T291" i="17"/>
  <c r="R291" i="17"/>
  <c r="P291" i="17"/>
  <c r="O291" i="17"/>
  <c r="I291" i="17"/>
  <c r="X290" i="17"/>
  <c r="V290" i="17"/>
  <c r="T290" i="17"/>
  <c r="R290" i="17"/>
  <c r="P290" i="17"/>
  <c r="O290" i="17"/>
  <c r="I290" i="17"/>
  <c r="X289" i="17"/>
  <c r="V289" i="17"/>
  <c r="T289" i="17"/>
  <c r="R289" i="17"/>
  <c r="P289" i="17"/>
  <c r="O289" i="17"/>
  <c r="I289" i="17"/>
  <c r="X288" i="17"/>
  <c r="V288" i="17"/>
  <c r="T288" i="17"/>
  <c r="R288" i="17"/>
  <c r="P288" i="17"/>
  <c r="O288" i="17"/>
  <c r="I288" i="17"/>
  <c r="X287" i="17"/>
  <c r="V287" i="17"/>
  <c r="T287" i="17"/>
  <c r="R287" i="17"/>
  <c r="P287" i="17"/>
  <c r="O287" i="17"/>
  <c r="I287" i="17"/>
  <c r="X286" i="17"/>
  <c r="V286" i="17"/>
  <c r="T286" i="17"/>
  <c r="R286" i="17"/>
  <c r="P286" i="17"/>
  <c r="O286" i="17"/>
  <c r="I286" i="17"/>
  <c r="X285" i="17"/>
  <c r="V285" i="17"/>
  <c r="T285" i="17"/>
  <c r="R285" i="17"/>
  <c r="P285" i="17"/>
  <c r="O285" i="17"/>
  <c r="I285" i="17"/>
  <c r="X284" i="17"/>
  <c r="V284" i="17"/>
  <c r="T284" i="17"/>
  <c r="R284" i="17"/>
  <c r="P284" i="17"/>
  <c r="O284" i="17"/>
  <c r="I284" i="17"/>
  <c r="X283" i="17"/>
  <c r="V283" i="17"/>
  <c r="T283" i="17"/>
  <c r="R283" i="17"/>
  <c r="P283" i="17"/>
  <c r="O283" i="17"/>
  <c r="I283" i="17"/>
  <c r="X282" i="17"/>
  <c r="V282" i="17"/>
  <c r="T282" i="17"/>
  <c r="R282" i="17"/>
  <c r="P282" i="17"/>
  <c r="O282" i="17"/>
  <c r="I282" i="17"/>
  <c r="X281" i="17"/>
  <c r="V281" i="17"/>
  <c r="T281" i="17"/>
  <c r="R281" i="17"/>
  <c r="P281" i="17"/>
  <c r="O281" i="17"/>
  <c r="I281" i="17"/>
  <c r="X280" i="17"/>
  <c r="V280" i="17"/>
  <c r="T280" i="17"/>
  <c r="R280" i="17"/>
  <c r="P280" i="17"/>
  <c r="O280" i="17"/>
  <c r="I280" i="17"/>
  <c r="X279" i="17"/>
  <c r="V279" i="17"/>
  <c r="T279" i="17"/>
  <c r="R279" i="17"/>
  <c r="P279" i="17"/>
  <c r="O279" i="17"/>
  <c r="I279" i="17"/>
  <c r="X278" i="17"/>
  <c r="V278" i="17"/>
  <c r="T278" i="17"/>
  <c r="R278" i="17"/>
  <c r="P278" i="17"/>
  <c r="O278" i="17"/>
  <c r="I278" i="17"/>
  <c r="X277" i="17"/>
  <c r="V277" i="17"/>
  <c r="T277" i="17"/>
  <c r="R277" i="17"/>
  <c r="P277" i="17"/>
  <c r="O277" i="17"/>
  <c r="I277" i="17"/>
  <c r="X276" i="17"/>
  <c r="V276" i="17"/>
  <c r="T276" i="17"/>
  <c r="R276" i="17"/>
  <c r="P276" i="17"/>
  <c r="O276" i="17"/>
  <c r="I276" i="17"/>
  <c r="X275" i="17"/>
  <c r="V275" i="17"/>
  <c r="T275" i="17"/>
  <c r="R275" i="17"/>
  <c r="P275" i="17"/>
  <c r="O275" i="17"/>
  <c r="I275" i="17"/>
  <c r="X274" i="17"/>
  <c r="V274" i="17"/>
  <c r="T274" i="17"/>
  <c r="R274" i="17"/>
  <c r="P274" i="17"/>
  <c r="O274" i="17"/>
  <c r="I274" i="17"/>
  <c r="X273" i="17"/>
  <c r="V273" i="17"/>
  <c r="T273" i="17"/>
  <c r="R273" i="17"/>
  <c r="P273" i="17"/>
  <c r="O273" i="17"/>
  <c r="I273" i="17"/>
  <c r="X272" i="17"/>
  <c r="V272" i="17"/>
  <c r="T272" i="17"/>
  <c r="R272" i="17"/>
  <c r="P272" i="17"/>
  <c r="O272" i="17"/>
  <c r="I272" i="17"/>
  <c r="X271" i="17"/>
  <c r="V271" i="17"/>
  <c r="T271" i="17"/>
  <c r="R271" i="17"/>
  <c r="P271" i="17"/>
  <c r="O271" i="17"/>
  <c r="I271" i="17"/>
  <c r="X270" i="17"/>
  <c r="V270" i="17"/>
  <c r="T270" i="17"/>
  <c r="R270" i="17"/>
  <c r="P270" i="17"/>
  <c r="O270" i="17"/>
  <c r="I270" i="17"/>
  <c r="X269" i="17"/>
  <c r="V269" i="17"/>
  <c r="T269" i="17"/>
  <c r="R269" i="17"/>
  <c r="P269" i="17"/>
  <c r="O269" i="17"/>
  <c r="I269" i="17"/>
  <c r="X268" i="17"/>
  <c r="V268" i="17"/>
  <c r="T268" i="17"/>
  <c r="R268" i="17"/>
  <c r="P268" i="17"/>
  <c r="O268" i="17"/>
  <c r="I268" i="17"/>
  <c r="X267" i="17"/>
  <c r="V267" i="17"/>
  <c r="T267" i="17"/>
  <c r="R267" i="17"/>
  <c r="P267" i="17"/>
  <c r="O267" i="17"/>
  <c r="I267" i="17"/>
  <c r="X266" i="17"/>
  <c r="V266" i="17"/>
  <c r="T266" i="17"/>
  <c r="R266" i="17"/>
  <c r="P266" i="17"/>
  <c r="O266" i="17"/>
  <c r="I266" i="17"/>
  <c r="X265" i="17"/>
  <c r="V265" i="17"/>
  <c r="T265" i="17"/>
  <c r="R265" i="17"/>
  <c r="P265" i="17"/>
  <c r="O265" i="17"/>
  <c r="I265" i="17"/>
  <c r="X264" i="17"/>
  <c r="V264" i="17"/>
  <c r="T264" i="17"/>
  <c r="R264" i="17"/>
  <c r="P264" i="17"/>
  <c r="O264" i="17"/>
  <c r="I264" i="17"/>
  <c r="X263" i="17"/>
  <c r="V263" i="17"/>
  <c r="T263" i="17"/>
  <c r="R263" i="17"/>
  <c r="P263" i="17"/>
  <c r="O263" i="17"/>
  <c r="I263" i="17"/>
  <c r="X262" i="17"/>
  <c r="V262" i="17"/>
  <c r="T262" i="17"/>
  <c r="R262" i="17"/>
  <c r="P262" i="17"/>
  <c r="O262" i="17"/>
  <c r="I262" i="17"/>
  <c r="X261" i="17"/>
  <c r="V261" i="17"/>
  <c r="T261" i="17"/>
  <c r="R261" i="17"/>
  <c r="P261" i="17"/>
  <c r="O261" i="17"/>
  <c r="I261" i="17"/>
  <c r="X260" i="17"/>
  <c r="V260" i="17"/>
  <c r="T260" i="17"/>
  <c r="R260" i="17"/>
  <c r="P260" i="17"/>
  <c r="O260" i="17"/>
  <c r="I260" i="17"/>
  <c r="X259" i="17"/>
  <c r="V259" i="17"/>
  <c r="T259" i="17"/>
  <c r="R259" i="17"/>
  <c r="P259" i="17"/>
  <c r="O259" i="17"/>
  <c r="I259" i="17"/>
  <c r="X258" i="17"/>
  <c r="V258" i="17"/>
  <c r="T258" i="17"/>
  <c r="R258" i="17"/>
  <c r="P258" i="17"/>
  <c r="O258" i="17"/>
  <c r="I258" i="17"/>
  <c r="X257" i="17"/>
  <c r="V257" i="17"/>
  <c r="T257" i="17"/>
  <c r="R257" i="17"/>
  <c r="P257" i="17"/>
  <c r="O257" i="17"/>
  <c r="I257" i="17"/>
  <c r="X256" i="17"/>
  <c r="V256" i="17"/>
  <c r="T256" i="17"/>
  <c r="R256" i="17"/>
  <c r="P256" i="17"/>
  <c r="O256" i="17"/>
  <c r="I256" i="17"/>
  <c r="X255" i="17"/>
  <c r="V255" i="17"/>
  <c r="T255" i="17"/>
  <c r="R255" i="17"/>
  <c r="P255" i="17"/>
  <c r="O255" i="17"/>
  <c r="I255" i="17"/>
  <c r="X254" i="17"/>
  <c r="V254" i="17"/>
  <c r="T254" i="17"/>
  <c r="R254" i="17"/>
  <c r="P254" i="17"/>
  <c r="O254" i="17"/>
  <c r="I254" i="17"/>
  <c r="X253" i="17"/>
  <c r="V253" i="17"/>
  <c r="T253" i="17"/>
  <c r="R253" i="17"/>
  <c r="P253" i="17"/>
  <c r="O253" i="17"/>
  <c r="I253" i="17"/>
  <c r="X252" i="17"/>
  <c r="V252" i="17"/>
  <c r="T252" i="17"/>
  <c r="R252" i="17"/>
  <c r="P252" i="17"/>
  <c r="O252" i="17"/>
  <c r="I252" i="17"/>
  <c r="X251" i="17"/>
  <c r="V251" i="17"/>
  <c r="T251" i="17"/>
  <c r="R251" i="17"/>
  <c r="P251" i="17"/>
  <c r="O251" i="17"/>
  <c r="I251" i="17"/>
  <c r="X250" i="17"/>
  <c r="V250" i="17"/>
  <c r="T250" i="17"/>
  <c r="R250" i="17"/>
  <c r="P250" i="17"/>
  <c r="O250" i="17"/>
  <c r="I250" i="17"/>
  <c r="X249" i="17"/>
  <c r="V249" i="17"/>
  <c r="T249" i="17"/>
  <c r="R249" i="17"/>
  <c r="P249" i="17"/>
  <c r="O249" i="17"/>
  <c r="I249" i="17"/>
  <c r="X248" i="17"/>
  <c r="V248" i="17"/>
  <c r="T248" i="17"/>
  <c r="R248" i="17"/>
  <c r="P248" i="17"/>
  <c r="O248" i="17"/>
  <c r="I248" i="17"/>
  <c r="X247" i="17"/>
  <c r="V247" i="17"/>
  <c r="T247" i="17"/>
  <c r="R247" i="17"/>
  <c r="P247" i="17"/>
  <c r="O247" i="17"/>
  <c r="I247" i="17"/>
  <c r="X246" i="17"/>
  <c r="V246" i="17"/>
  <c r="T246" i="17"/>
  <c r="R246" i="17"/>
  <c r="P246" i="17"/>
  <c r="O246" i="17"/>
  <c r="I246" i="17"/>
  <c r="X245" i="17"/>
  <c r="V245" i="17"/>
  <c r="T245" i="17"/>
  <c r="R245" i="17"/>
  <c r="P245" i="17"/>
  <c r="O245" i="17"/>
  <c r="I245" i="17"/>
  <c r="X244" i="17"/>
  <c r="V244" i="17"/>
  <c r="T244" i="17"/>
  <c r="R244" i="17"/>
  <c r="P244" i="17"/>
  <c r="O244" i="17"/>
  <c r="I244" i="17"/>
  <c r="X243" i="17"/>
  <c r="V243" i="17"/>
  <c r="T243" i="17"/>
  <c r="R243" i="17"/>
  <c r="P243" i="17"/>
  <c r="O243" i="17"/>
  <c r="I243" i="17"/>
  <c r="X242" i="17"/>
  <c r="V242" i="17"/>
  <c r="T242" i="17"/>
  <c r="R242" i="17"/>
  <c r="P242" i="17"/>
  <c r="O242" i="17"/>
  <c r="I242" i="17"/>
  <c r="X241" i="17"/>
  <c r="V241" i="17"/>
  <c r="T241" i="17"/>
  <c r="R241" i="17"/>
  <c r="P241" i="17"/>
  <c r="O241" i="17"/>
  <c r="I241" i="17"/>
  <c r="X240" i="17"/>
  <c r="V240" i="17"/>
  <c r="T240" i="17"/>
  <c r="R240" i="17"/>
  <c r="P240" i="17"/>
  <c r="O240" i="17"/>
  <c r="I240" i="17"/>
  <c r="X239" i="17"/>
  <c r="V239" i="17"/>
  <c r="T239" i="17"/>
  <c r="R239" i="17"/>
  <c r="P239" i="17"/>
  <c r="O239" i="17"/>
  <c r="I239" i="17"/>
  <c r="X238" i="17"/>
  <c r="V238" i="17"/>
  <c r="T238" i="17"/>
  <c r="R238" i="17"/>
  <c r="P238" i="17"/>
  <c r="O238" i="17"/>
  <c r="I238" i="17"/>
  <c r="X237" i="17"/>
  <c r="V237" i="17"/>
  <c r="T237" i="17"/>
  <c r="R237" i="17"/>
  <c r="P237" i="17"/>
  <c r="O237" i="17"/>
  <c r="I237" i="17"/>
  <c r="X236" i="17"/>
  <c r="V236" i="17"/>
  <c r="T236" i="17"/>
  <c r="R236" i="17"/>
  <c r="P236" i="17"/>
  <c r="O236" i="17"/>
  <c r="I236" i="17"/>
  <c r="X235" i="17"/>
  <c r="V235" i="17"/>
  <c r="T235" i="17"/>
  <c r="R235" i="17"/>
  <c r="P235" i="17"/>
  <c r="O235" i="17"/>
  <c r="I235" i="17"/>
  <c r="X234" i="17"/>
  <c r="V234" i="17"/>
  <c r="T234" i="17"/>
  <c r="R234" i="17"/>
  <c r="P234" i="17"/>
  <c r="O234" i="17"/>
  <c r="I234" i="17"/>
  <c r="X233" i="17"/>
  <c r="V233" i="17"/>
  <c r="T233" i="17"/>
  <c r="R233" i="17"/>
  <c r="P233" i="17"/>
  <c r="O233" i="17"/>
  <c r="I233" i="17"/>
  <c r="X232" i="17"/>
  <c r="V232" i="17"/>
  <c r="T232" i="17"/>
  <c r="R232" i="17"/>
  <c r="P232" i="17"/>
  <c r="O232" i="17"/>
  <c r="I232" i="17"/>
  <c r="X231" i="17"/>
  <c r="V231" i="17"/>
  <c r="T231" i="17"/>
  <c r="R231" i="17"/>
  <c r="P231" i="17"/>
  <c r="O231" i="17"/>
  <c r="I231" i="17"/>
  <c r="X230" i="17"/>
  <c r="V230" i="17"/>
  <c r="T230" i="17"/>
  <c r="R230" i="17"/>
  <c r="P230" i="17"/>
  <c r="O230" i="17"/>
  <c r="I230" i="17"/>
  <c r="X229" i="17"/>
  <c r="V229" i="17"/>
  <c r="T229" i="17"/>
  <c r="R229" i="17"/>
  <c r="P229" i="17"/>
  <c r="O229" i="17"/>
  <c r="I229" i="17"/>
  <c r="X228" i="17"/>
  <c r="V228" i="17"/>
  <c r="T228" i="17"/>
  <c r="R228" i="17"/>
  <c r="P228" i="17"/>
  <c r="O228" i="17"/>
  <c r="I228" i="17"/>
  <c r="X227" i="17"/>
  <c r="V227" i="17"/>
  <c r="T227" i="17"/>
  <c r="R227" i="17"/>
  <c r="P227" i="17"/>
  <c r="O227" i="17"/>
  <c r="I227" i="17"/>
  <c r="X226" i="17"/>
  <c r="V226" i="17"/>
  <c r="T226" i="17"/>
  <c r="R226" i="17"/>
  <c r="P226" i="17"/>
  <c r="O226" i="17"/>
  <c r="I226" i="17"/>
  <c r="X225" i="17"/>
  <c r="V225" i="17"/>
  <c r="T225" i="17"/>
  <c r="R225" i="17"/>
  <c r="P225" i="17"/>
  <c r="O225" i="17"/>
  <c r="I225" i="17"/>
  <c r="X224" i="17"/>
  <c r="V224" i="17"/>
  <c r="T224" i="17"/>
  <c r="R224" i="17"/>
  <c r="P224" i="17"/>
  <c r="O224" i="17"/>
  <c r="I224" i="17"/>
  <c r="X223" i="17"/>
  <c r="V223" i="17"/>
  <c r="T223" i="17"/>
  <c r="R223" i="17"/>
  <c r="P223" i="17"/>
  <c r="O223" i="17"/>
  <c r="I223" i="17"/>
  <c r="X222" i="17"/>
  <c r="V222" i="17"/>
  <c r="T222" i="17"/>
  <c r="R222" i="17"/>
  <c r="P222" i="17"/>
  <c r="O222" i="17"/>
  <c r="I222" i="17"/>
  <c r="X221" i="17"/>
  <c r="V221" i="17"/>
  <c r="T221" i="17"/>
  <c r="R221" i="17"/>
  <c r="P221" i="17"/>
  <c r="O221" i="17"/>
  <c r="I221" i="17"/>
  <c r="X220" i="17"/>
  <c r="V220" i="17"/>
  <c r="T220" i="17"/>
  <c r="R220" i="17"/>
  <c r="P220" i="17"/>
  <c r="O220" i="17"/>
  <c r="I220" i="17"/>
  <c r="X219" i="17"/>
  <c r="V219" i="17"/>
  <c r="T219" i="17"/>
  <c r="R219" i="17"/>
  <c r="P219" i="17"/>
  <c r="O219" i="17"/>
  <c r="I219" i="17"/>
  <c r="X218" i="17"/>
  <c r="V218" i="17"/>
  <c r="T218" i="17"/>
  <c r="R218" i="17"/>
  <c r="P218" i="17"/>
  <c r="O218" i="17"/>
  <c r="I218" i="17"/>
  <c r="X217" i="17"/>
  <c r="V217" i="17"/>
  <c r="T217" i="17"/>
  <c r="R217" i="17"/>
  <c r="P217" i="17"/>
  <c r="O217" i="17"/>
  <c r="I217" i="17"/>
  <c r="X216" i="17"/>
  <c r="V216" i="17"/>
  <c r="T216" i="17"/>
  <c r="R216" i="17"/>
  <c r="P216" i="17"/>
  <c r="O216" i="17"/>
  <c r="I216" i="17"/>
  <c r="X215" i="17"/>
  <c r="V215" i="17"/>
  <c r="T215" i="17"/>
  <c r="R215" i="17"/>
  <c r="P215" i="17"/>
  <c r="O215" i="17"/>
  <c r="I215" i="17"/>
  <c r="X214" i="17"/>
  <c r="V214" i="17"/>
  <c r="T214" i="17"/>
  <c r="R214" i="17"/>
  <c r="P214" i="17"/>
  <c r="O214" i="17"/>
  <c r="I214" i="17"/>
  <c r="X213" i="17"/>
  <c r="V213" i="17"/>
  <c r="T213" i="17"/>
  <c r="R213" i="17"/>
  <c r="P213" i="17"/>
  <c r="O213" i="17"/>
  <c r="I213" i="17"/>
  <c r="X212" i="17"/>
  <c r="V212" i="17"/>
  <c r="T212" i="17"/>
  <c r="R212" i="17"/>
  <c r="P212" i="17"/>
  <c r="O212" i="17"/>
  <c r="I212" i="17"/>
  <c r="X211" i="17"/>
  <c r="V211" i="17"/>
  <c r="T211" i="17"/>
  <c r="R211" i="17"/>
  <c r="P211" i="17"/>
  <c r="O211" i="17"/>
  <c r="I211" i="17"/>
  <c r="X210" i="17"/>
  <c r="V210" i="17"/>
  <c r="T210" i="17"/>
  <c r="R210" i="17"/>
  <c r="P210" i="17"/>
  <c r="O210" i="17"/>
  <c r="I210" i="17"/>
  <c r="X209" i="17"/>
  <c r="V209" i="17"/>
  <c r="T209" i="17"/>
  <c r="R209" i="17"/>
  <c r="P209" i="17"/>
  <c r="O209" i="17"/>
  <c r="I209" i="17"/>
  <c r="X208" i="17"/>
  <c r="V208" i="17"/>
  <c r="T208" i="17"/>
  <c r="R208" i="17"/>
  <c r="P208" i="17"/>
  <c r="O208" i="17"/>
  <c r="I208" i="17"/>
  <c r="X207" i="17"/>
  <c r="V207" i="17"/>
  <c r="T207" i="17"/>
  <c r="R207" i="17"/>
  <c r="P207" i="17"/>
  <c r="O207" i="17"/>
  <c r="I207" i="17"/>
  <c r="X206" i="17"/>
  <c r="V206" i="17"/>
  <c r="T206" i="17"/>
  <c r="R206" i="17"/>
  <c r="P206" i="17"/>
  <c r="O206" i="17"/>
  <c r="I206" i="17"/>
  <c r="X205" i="17"/>
  <c r="V205" i="17"/>
  <c r="T205" i="17"/>
  <c r="R205" i="17"/>
  <c r="P205" i="17"/>
  <c r="O205" i="17"/>
  <c r="I205" i="17"/>
  <c r="X204" i="17"/>
  <c r="V204" i="17"/>
  <c r="T204" i="17"/>
  <c r="R204" i="17"/>
  <c r="P204" i="17"/>
  <c r="O204" i="17"/>
  <c r="I204" i="17"/>
  <c r="X203" i="17"/>
  <c r="V203" i="17"/>
  <c r="T203" i="17"/>
  <c r="R203" i="17"/>
  <c r="P203" i="17"/>
  <c r="O203" i="17"/>
  <c r="I203" i="17"/>
  <c r="X202" i="17"/>
  <c r="V202" i="17"/>
  <c r="T202" i="17"/>
  <c r="R202" i="17"/>
  <c r="P202" i="17"/>
  <c r="O202" i="17"/>
  <c r="I202" i="17"/>
  <c r="X201" i="17"/>
  <c r="V201" i="17"/>
  <c r="T201" i="17"/>
  <c r="R201" i="17"/>
  <c r="P201" i="17"/>
  <c r="O201" i="17"/>
  <c r="I201" i="17"/>
  <c r="X200" i="17"/>
  <c r="V200" i="17"/>
  <c r="T200" i="17"/>
  <c r="R200" i="17"/>
  <c r="P200" i="17"/>
  <c r="O200" i="17"/>
  <c r="I200" i="17"/>
  <c r="X199" i="17"/>
  <c r="V199" i="17"/>
  <c r="T199" i="17"/>
  <c r="R199" i="17"/>
  <c r="P199" i="17"/>
  <c r="O199" i="17"/>
  <c r="I199" i="17"/>
  <c r="X198" i="17"/>
  <c r="V198" i="17"/>
  <c r="T198" i="17"/>
  <c r="R198" i="17"/>
  <c r="P198" i="17"/>
  <c r="O198" i="17"/>
  <c r="I198" i="17"/>
  <c r="X197" i="17"/>
  <c r="V197" i="17"/>
  <c r="T197" i="17"/>
  <c r="R197" i="17"/>
  <c r="P197" i="17"/>
  <c r="O197" i="17"/>
  <c r="I197" i="17"/>
  <c r="X196" i="17"/>
  <c r="V196" i="17"/>
  <c r="T196" i="17"/>
  <c r="R196" i="17"/>
  <c r="P196" i="17"/>
  <c r="O196" i="17"/>
  <c r="I196" i="17"/>
  <c r="X195" i="17"/>
  <c r="V195" i="17"/>
  <c r="T195" i="17"/>
  <c r="R195" i="17"/>
  <c r="P195" i="17"/>
  <c r="O195" i="17"/>
  <c r="I195" i="17"/>
  <c r="X194" i="17"/>
  <c r="V194" i="17"/>
  <c r="T194" i="17"/>
  <c r="R194" i="17"/>
  <c r="P194" i="17"/>
  <c r="O194" i="17"/>
  <c r="I194" i="17"/>
  <c r="X193" i="17"/>
  <c r="V193" i="17"/>
  <c r="T193" i="17"/>
  <c r="R193" i="17"/>
  <c r="P193" i="17"/>
  <c r="O193" i="17"/>
  <c r="I193" i="17"/>
  <c r="X192" i="17"/>
  <c r="V192" i="17"/>
  <c r="T192" i="17"/>
  <c r="R192" i="17"/>
  <c r="P192" i="17"/>
  <c r="O192" i="17"/>
  <c r="I192" i="17"/>
  <c r="X191" i="17"/>
  <c r="V191" i="17"/>
  <c r="T191" i="17"/>
  <c r="R191" i="17"/>
  <c r="P191" i="17"/>
  <c r="O191" i="17"/>
  <c r="I191" i="17"/>
  <c r="X190" i="17"/>
  <c r="V190" i="17"/>
  <c r="T190" i="17"/>
  <c r="R190" i="17"/>
  <c r="P190" i="17"/>
  <c r="O190" i="17"/>
  <c r="I190" i="17"/>
  <c r="X189" i="17"/>
  <c r="V189" i="17"/>
  <c r="T189" i="17"/>
  <c r="R189" i="17"/>
  <c r="P189" i="17"/>
  <c r="O189" i="17"/>
  <c r="I189" i="17"/>
  <c r="X188" i="17"/>
  <c r="V188" i="17"/>
  <c r="T188" i="17"/>
  <c r="R188" i="17"/>
  <c r="P188" i="17"/>
  <c r="O188" i="17"/>
  <c r="I188" i="17"/>
  <c r="X187" i="17"/>
  <c r="V187" i="17"/>
  <c r="T187" i="17"/>
  <c r="R187" i="17"/>
  <c r="P187" i="17"/>
  <c r="O187" i="17"/>
  <c r="I187" i="17"/>
  <c r="X186" i="17"/>
  <c r="V186" i="17"/>
  <c r="T186" i="17"/>
  <c r="R186" i="17"/>
  <c r="P186" i="17"/>
  <c r="O186" i="17"/>
  <c r="I186" i="17"/>
  <c r="X185" i="17"/>
  <c r="V185" i="17"/>
  <c r="T185" i="17"/>
  <c r="R185" i="17"/>
  <c r="P185" i="17"/>
  <c r="O185" i="17"/>
  <c r="I185" i="17"/>
  <c r="X184" i="17"/>
  <c r="V184" i="17"/>
  <c r="T184" i="17"/>
  <c r="R184" i="17"/>
  <c r="P184" i="17"/>
  <c r="O184" i="17"/>
  <c r="I184" i="17"/>
  <c r="X183" i="17"/>
  <c r="V183" i="17"/>
  <c r="T183" i="17"/>
  <c r="R183" i="17"/>
  <c r="P183" i="17"/>
  <c r="O183" i="17"/>
  <c r="I183" i="17"/>
  <c r="X182" i="17"/>
  <c r="V182" i="17"/>
  <c r="T182" i="17"/>
  <c r="R182" i="17"/>
  <c r="P182" i="17"/>
  <c r="O182" i="17"/>
  <c r="I182" i="17"/>
  <c r="X181" i="17"/>
  <c r="V181" i="17"/>
  <c r="T181" i="17"/>
  <c r="R181" i="17"/>
  <c r="P181" i="17"/>
  <c r="O181" i="17"/>
  <c r="I181" i="17"/>
  <c r="X180" i="17"/>
  <c r="V180" i="17"/>
  <c r="T180" i="17"/>
  <c r="R180" i="17"/>
  <c r="P180" i="17"/>
  <c r="O180" i="17"/>
  <c r="I180" i="17"/>
  <c r="X179" i="17"/>
  <c r="V179" i="17"/>
  <c r="T179" i="17"/>
  <c r="R179" i="17"/>
  <c r="P179" i="17"/>
  <c r="O179" i="17"/>
  <c r="I179" i="17"/>
  <c r="X178" i="17"/>
  <c r="V178" i="17"/>
  <c r="T178" i="17"/>
  <c r="R178" i="17"/>
  <c r="P178" i="17"/>
  <c r="O178" i="17"/>
  <c r="I178" i="17"/>
  <c r="X177" i="17"/>
  <c r="V177" i="17"/>
  <c r="T177" i="17"/>
  <c r="R177" i="17"/>
  <c r="P177" i="17"/>
  <c r="O177" i="17"/>
  <c r="I177" i="17"/>
  <c r="X176" i="17"/>
  <c r="V176" i="17"/>
  <c r="T176" i="17"/>
  <c r="R176" i="17"/>
  <c r="P176" i="17"/>
  <c r="O176" i="17"/>
  <c r="I176" i="17"/>
  <c r="X175" i="17"/>
  <c r="V175" i="17"/>
  <c r="T175" i="17"/>
  <c r="R175" i="17"/>
  <c r="P175" i="17"/>
  <c r="O175" i="17"/>
  <c r="I175" i="17"/>
  <c r="X174" i="17"/>
  <c r="V174" i="17"/>
  <c r="T174" i="17"/>
  <c r="R174" i="17"/>
  <c r="P174" i="17"/>
  <c r="O174" i="17"/>
  <c r="I174" i="17"/>
  <c r="X173" i="17"/>
  <c r="V173" i="17"/>
  <c r="T173" i="17"/>
  <c r="R173" i="17"/>
  <c r="P173" i="17"/>
  <c r="O173" i="17"/>
  <c r="I173" i="17"/>
  <c r="X172" i="17"/>
  <c r="V172" i="17"/>
  <c r="T172" i="17"/>
  <c r="R172" i="17"/>
  <c r="P172" i="17"/>
  <c r="O172" i="17"/>
  <c r="I172" i="17"/>
  <c r="X171" i="17"/>
  <c r="V171" i="17"/>
  <c r="T171" i="17"/>
  <c r="R171" i="17"/>
  <c r="P171" i="17"/>
  <c r="O171" i="17"/>
  <c r="I171" i="17"/>
  <c r="X170" i="17"/>
  <c r="V170" i="17"/>
  <c r="T170" i="17"/>
  <c r="R170" i="17"/>
  <c r="P170" i="17"/>
  <c r="O170" i="17"/>
  <c r="I170" i="17"/>
  <c r="X169" i="17"/>
  <c r="V169" i="17"/>
  <c r="T169" i="17"/>
  <c r="R169" i="17"/>
  <c r="P169" i="17"/>
  <c r="O169" i="17"/>
  <c r="I169" i="17"/>
  <c r="X168" i="17"/>
  <c r="V168" i="17"/>
  <c r="T168" i="17"/>
  <c r="R168" i="17"/>
  <c r="P168" i="17"/>
  <c r="O168" i="17"/>
  <c r="I168" i="17"/>
  <c r="X167" i="17"/>
  <c r="V167" i="17"/>
  <c r="T167" i="17"/>
  <c r="R167" i="17"/>
  <c r="P167" i="17"/>
  <c r="O167" i="17"/>
  <c r="I167" i="17"/>
  <c r="X166" i="17"/>
  <c r="V166" i="17"/>
  <c r="T166" i="17"/>
  <c r="R166" i="17"/>
  <c r="P166" i="17"/>
  <c r="O166" i="17"/>
  <c r="I166" i="17"/>
  <c r="X165" i="17"/>
  <c r="V165" i="17"/>
  <c r="T165" i="17"/>
  <c r="R165" i="17"/>
  <c r="P165" i="17"/>
  <c r="O165" i="17"/>
  <c r="I165" i="17"/>
  <c r="X164" i="17"/>
  <c r="V164" i="17"/>
  <c r="T164" i="17"/>
  <c r="R164" i="17"/>
  <c r="P164" i="17"/>
  <c r="O164" i="17"/>
  <c r="I164" i="17"/>
  <c r="X163" i="17"/>
  <c r="V163" i="17"/>
  <c r="T163" i="17"/>
  <c r="R163" i="17"/>
  <c r="P163" i="17"/>
  <c r="O163" i="17"/>
  <c r="I163" i="17"/>
  <c r="X162" i="17"/>
  <c r="V162" i="17"/>
  <c r="T162" i="17"/>
  <c r="R162" i="17"/>
  <c r="P162" i="17"/>
  <c r="O162" i="17"/>
  <c r="I162" i="17"/>
  <c r="X161" i="17"/>
  <c r="V161" i="17"/>
  <c r="T161" i="17"/>
  <c r="R161" i="17"/>
  <c r="P161" i="17"/>
  <c r="O161" i="17"/>
  <c r="I161" i="17"/>
  <c r="X160" i="17"/>
  <c r="V160" i="17"/>
  <c r="T160" i="17"/>
  <c r="R160" i="17"/>
  <c r="P160" i="17"/>
  <c r="O160" i="17"/>
  <c r="I160" i="17"/>
  <c r="X159" i="17"/>
  <c r="V159" i="17"/>
  <c r="T159" i="17"/>
  <c r="R159" i="17"/>
  <c r="P159" i="17"/>
  <c r="O159" i="17"/>
  <c r="I159" i="17"/>
  <c r="X158" i="17"/>
  <c r="V158" i="17"/>
  <c r="T158" i="17"/>
  <c r="R158" i="17"/>
  <c r="P158" i="17"/>
  <c r="O158" i="17"/>
  <c r="I158" i="17"/>
  <c r="X157" i="17"/>
  <c r="V157" i="17"/>
  <c r="T157" i="17"/>
  <c r="R157" i="17"/>
  <c r="P157" i="17"/>
  <c r="O157" i="17"/>
  <c r="I157" i="17"/>
  <c r="X156" i="17"/>
  <c r="V156" i="17"/>
  <c r="T156" i="17"/>
  <c r="R156" i="17"/>
  <c r="P156" i="17"/>
  <c r="O156" i="17"/>
  <c r="I156" i="17"/>
  <c r="X155" i="17"/>
  <c r="V155" i="17"/>
  <c r="T155" i="17"/>
  <c r="R155" i="17"/>
  <c r="P155" i="17"/>
  <c r="O155" i="17"/>
  <c r="I155" i="17"/>
  <c r="X154" i="17"/>
  <c r="V154" i="17"/>
  <c r="T154" i="17"/>
  <c r="R154" i="17"/>
  <c r="P154" i="17"/>
  <c r="O154" i="17"/>
  <c r="I154" i="17"/>
  <c r="X153" i="17"/>
  <c r="V153" i="17"/>
  <c r="T153" i="17"/>
  <c r="R153" i="17"/>
  <c r="P153" i="17"/>
  <c r="O153" i="17"/>
  <c r="I153" i="17"/>
  <c r="X152" i="17"/>
  <c r="V152" i="17"/>
  <c r="T152" i="17"/>
  <c r="R152" i="17"/>
  <c r="P152" i="17"/>
  <c r="O152" i="17"/>
  <c r="I152" i="17"/>
  <c r="X151" i="17"/>
  <c r="V151" i="17"/>
  <c r="T151" i="17"/>
  <c r="R151" i="17"/>
  <c r="P151" i="17"/>
  <c r="O151" i="17"/>
  <c r="I151" i="17"/>
  <c r="X150" i="17"/>
  <c r="V150" i="17"/>
  <c r="T150" i="17"/>
  <c r="R150" i="17"/>
  <c r="P150" i="17"/>
  <c r="O150" i="17"/>
  <c r="I150" i="17"/>
  <c r="X149" i="17"/>
  <c r="V149" i="17"/>
  <c r="T149" i="17"/>
  <c r="R149" i="17"/>
  <c r="P149" i="17"/>
  <c r="O149" i="17"/>
  <c r="I149" i="17"/>
  <c r="X148" i="17"/>
  <c r="V148" i="17"/>
  <c r="T148" i="17"/>
  <c r="R148" i="17"/>
  <c r="P148" i="17"/>
  <c r="O148" i="17"/>
  <c r="I148" i="17"/>
  <c r="X147" i="17"/>
  <c r="V147" i="17"/>
  <c r="T147" i="17"/>
  <c r="R147" i="17"/>
  <c r="P147" i="17"/>
  <c r="O147" i="17"/>
  <c r="I147" i="17"/>
  <c r="X146" i="17"/>
  <c r="V146" i="17"/>
  <c r="T146" i="17"/>
  <c r="R146" i="17"/>
  <c r="P146" i="17"/>
  <c r="O146" i="17"/>
  <c r="I146" i="17"/>
  <c r="X145" i="17"/>
  <c r="V145" i="17"/>
  <c r="T145" i="17"/>
  <c r="R145" i="17"/>
  <c r="P145" i="17"/>
  <c r="O145" i="17"/>
  <c r="I145" i="17"/>
  <c r="X144" i="17"/>
  <c r="V144" i="17"/>
  <c r="T144" i="17"/>
  <c r="R144" i="17"/>
  <c r="P144" i="17"/>
  <c r="O144" i="17"/>
  <c r="I144" i="17"/>
  <c r="X143" i="17"/>
  <c r="V143" i="17"/>
  <c r="T143" i="17"/>
  <c r="R143" i="17"/>
  <c r="P143" i="17"/>
  <c r="O143" i="17"/>
  <c r="I143" i="17"/>
  <c r="X142" i="17"/>
  <c r="V142" i="17"/>
  <c r="T142" i="17"/>
  <c r="R142" i="17"/>
  <c r="P142" i="17"/>
  <c r="O142" i="17"/>
  <c r="I142" i="17"/>
  <c r="X141" i="17"/>
  <c r="V141" i="17"/>
  <c r="T141" i="17"/>
  <c r="R141" i="17"/>
  <c r="P141" i="17"/>
  <c r="O141" i="17"/>
  <c r="I141" i="17"/>
  <c r="X140" i="17"/>
  <c r="V140" i="17"/>
  <c r="T140" i="17"/>
  <c r="R140" i="17"/>
  <c r="P140" i="17"/>
  <c r="O140" i="17"/>
  <c r="I140" i="17"/>
  <c r="X139" i="17"/>
  <c r="V139" i="17"/>
  <c r="T139" i="17"/>
  <c r="R139" i="17"/>
  <c r="P139" i="17"/>
  <c r="O139" i="17"/>
  <c r="I139" i="17"/>
  <c r="X138" i="17"/>
  <c r="V138" i="17"/>
  <c r="T138" i="17"/>
  <c r="R138" i="17"/>
  <c r="P138" i="17"/>
  <c r="O138" i="17"/>
  <c r="I138" i="17"/>
  <c r="X137" i="17"/>
  <c r="V137" i="17"/>
  <c r="T137" i="17"/>
  <c r="R137" i="17"/>
  <c r="P137" i="17"/>
  <c r="O137" i="17"/>
  <c r="I137" i="17"/>
  <c r="X136" i="17"/>
  <c r="V136" i="17"/>
  <c r="T136" i="17"/>
  <c r="R136" i="17"/>
  <c r="P136" i="17"/>
  <c r="O136" i="17"/>
  <c r="I136" i="17"/>
  <c r="X135" i="17"/>
  <c r="V135" i="17"/>
  <c r="T135" i="17"/>
  <c r="R135" i="17"/>
  <c r="P135" i="17"/>
  <c r="O135" i="17"/>
  <c r="I135" i="17"/>
  <c r="X134" i="17"/>
  <c r="V134" i="17"/>
  <c r="T134" i="17"/>
  <c r="R134" i="17"/>
  <c r="P134" i="17"/>
  <c r="O134" i="17"/>
  <c r="I134" i="17"/>
  <c r="X133" i="17"/>
  <c r="V133" i="17"/>
  <c r="T133" i="17"/>
  <c r="R133" i="17"/>
  <c r="P133" i="17"/>
  <c r="O133" i="17"/>
  <c r="I133" i="17"/>
  <c r="X132" i="17"/>
  <c r="V132" i="17"/>
  <c r="T132" i="17"/>
  <c r="R132" i="17"/>
  <c r="P132" i="17"/>
  <c r="O132" i="17"/>
  <c r="I132" i="17"/>
  <c r="X131" i="17"/>
  <c r="V131" i="17"/>
  <c r="T131" i="17"/>
  <c r="R131" i="17"/>
  <c r="P131" i="17"/>
  <c r="O131" i="17"/>
  <c r="I131" i="17"/>
  <c r="X130" i="17"/>
  <c r="V130" i="17"/>
  <c r="T130" i="17"/>
  <c r="R130" i="17"/>
  <c r="P130" i="17"/>
  <c r="O130" i="17"/>
  <c r="I130" i="17"/>
  <c r="X129" i="17"/>
  <c r="V129" i="17"/>
  <c r="T129" i="17"/>
  <c r="R129" i="17"/>
  <c r="P129" i="17"/>
  <c r="O129" i="17"/>
  <c r="I129" i="17"/>
  <c r="X128" i="17"/>
  <c r="V128" i="17"/>
  <c r="T128" i="17"/>
  <c r="R128" i="17"/>
  <c r="P128" i="17"/>
  <c r="O128" i="17"/>
  <c r="I128" i="17"/>
  <c r="X127" i="17"/>
  <c r="V127" i="17"/>
  <c r="T127" i="17"/>
  <c r="R127" i="17"/>
  <c r="P127" i="17"/>
  <c r="O127" i="17"/>
  <c r="I127" i="17"/>
  <c r="X126" i="17"/>
  <c r="V126" i="17"/>
  <c r="T126" i="17"/>
  <c r="R126" i="17"/>
  <c r="P126" i="17"/>
  <c r="O126" i="17"/>
  <c r="I126" i="17"/>
  <c r="X125" i="17"/>
  <c r="V125" i="17"/>
  <c r="T125" i="17"/>
  <c r="R125" i="17"/>
  <c r="P125" i="17"/>
  <c r="O125" i="17"/>
  <c r="I125" i="17"/>
  <c r="X124" i="17"/>
  <c r="V124" i="17"/>
  <c r="T124" i="17"/>
  <c r="R124" i="17"/>
  <c r="P124" i="17"/>
  <c r="O124" i="17"/>
  <c r="I124" i="17"/>
  <c r="X123" i="17"/>
  <c r="V123" i="17"/>
  <c r="T123" i="17"/>
  <c r="R123" i="17"/>
  <c r="P123" i="17"/>
  <c r="O123" i="17"/>
  <c r="I123" i="17"/>
  <c r="X122" i="17"/>
  <c r="V122" i="17"/>
  <c r="T122" i="17"/>
  <c r="R122" i="17"/>
  <c r="P122" i="17"/>
  <c r="O122" i="17"/>
  <c r="I122" i="17"/>
  <c r="X121" i="17"/>
  <c r="V121" i="17"/>
  <c r="T121" i="17"/>
  <c r="R121" i="17"/>
  <c r="P121" i="17"/>
  <c r="O121" i="17"/>
  <c r="I121" i="17"/>
  <c r="X120" i="17"/>
  <c r="V120" i="17"/>
  <c r="T120" i="17"/>
  <c r="R120" i="17"/>
  <c r="P120" i="17"/>
  <c r="O120" i="17"/>
  <c r="I120" i="17"/>
  <c r="X119" i="17"/>
  <c r="V119" i="17"/>
  <c r="T119" i="17"/>
  <c r="R119" i="17"/>
  <c r="P119" i="17"/>
  <c r="O119" i="17"/>
  <c r="I119" i="17"/>
  <c r="X118" i="17"/>
  <c r="V118" i="17"/>
  <c r="T118" i="17"/>
  <c r="R118" i="17"/>
  <c r="P118" i="17"/>
  <c r="O118" i="17"/>
  <c r="I118" i="17"/>
  <c r="X117" i="17"/>
  <c r="V117" i="17"/>
  <c r="T117" i="17"/>
  <c r="R117" i="17"/>
  <c r="P117" i="17"/>
  <c r="O117" i="17"/>
  <c r="I117" i="17"/>
  <c r="X116" i="17"/>
  <c r="V116" i="17"/>
  <c r="T116" i="17"/>
  <c r="R116" i="17"/>
  <c r="P116" i="17"/>
  <c r="O116" i="17"/>
  <c r="I116" i="17"/>
  <c r="X115" i="17"/>
  <c r="V115" i="17"/>
  <c r="T115" i="17"/>
  <c r="R115" i="17"/>
  <c r="P115" i="17"/>
  <c r="O115" i="17"/>
  <c r="I115" i="17"/>
  <c r="X114" i="17"/>
  <c r="V114" i="17"/>
  <c r="T114" i="17"/>
  <c r="R114" i="17"/>
  <c r="P114" i="17"/>
  <c r="O114" i="17"/>
  <c r="I114" i="17"/>
  <c r="X113" i="17"/>
  <c r="V113" i="17"/>
  <c r="T113" i="17"/>
  <c r="R113" i="17"/>
  <c r="P113" i="17"/>
  <c r="O113" i="17"/>
  <c r="I113" i="17"/>
  <c r="X112" i="17"/>
  <c r="V112" i="17"/>
  <c r="T112" i="17"/>
  <c r="R112" i="17"/>
  <c r="P112" i="17"/>
  <c r="O112" i="17"/>
  <c r="I112" i="17"/>
  <c r="X111" i="17"/>
  <c r="V111" i="17"/>
  <c r="T111" i="17"/>
  <c r="R111" i="17"/>
  <c r="P111" i="17"/>
  <c r="O111" i="17"/>
  <c r="I111" i="17"/>
  <c r="X110" i="17"/>
  <c r="V110" i="17"/>
  <c r="T110" i="17"/>
  <c r="R110" i="17"/>
  <c r="P110" i="17"/>
  <c r="O110" i="17"/>
  <c r="I110" i="17"/>
  <c r="X109" i="17"/>
  <c r="V109" i="17"/>
  <c r="T109" i="17"/>
  <c r="R109" i="17"/>
  <c r="P109" i="17"/>
  <c r="O109" i="17"/>
  <c r="I109" i="17"/>
  <c r="X108" i="17"/>
  <c r="V108" i="17"/>
  <c r="T108" i="17"/>
  <c r="R108" i="17"/>
  <c r="P108" i="17"/>
  <c r="O108" i="17"/>
  <c r="I108" i="17"/>
  <c r="X107" i="17"/>
  <c r="V107" i="17"/>
  <c r="T107" i="17"/>
  <c r="R107" i="17"/>
  <c r="P107" i="17"/>
  <c r="O107" i="17"/>
  <c r="I107" i="17"/>
  <c r="X106" i="17"/>
  <c r="V106" i="17"/>
  <c r="T106" i="17"/>
  <c r="R106" i="17"/>
  <c r="P106" i="17"/>
  <c r="O106" i="17"/>
  <c r="I106" i="17"/>
  <c r="X105" i="17"/>
  <c r="V105" i="17"/>
  <c r="T105" i="17"/>
  <c r="R105" i="17"/>
  <c r="P105" i="17"/>
  <c r="O105" i="17"/>
  <c r="I105" i="17"/>
  <c r="X104" i="17"/>
  <c r="V104" i="17"/>
  <c r="T104" i="17"/>
  <c r="R104" i="17"/>
  <c r="P104" i="17"/>
  <c r="O104" i="17"/>
  <c r="I104" i="17"/>
  <c r="X103" i="17"/>
  <c r="V103" i="17"/>
  <c r="T103" i="17"/>
  <c r="R103" i="17"/>
  <c r="P103" i="17"/>
  <c r="O103" i="17"/>
  <c r="I103" i="17"/>
  <c r="X102" i="17"/>
  <c r="V102" i="17"/>
  <c r="T102" i="17"/>
  <c r="R102" i="17"/>
  <c r="P102" i="17"/>
  <c r="O102" i="17"/>
  <c r="I102" i="17"/>
  <c r="X101" i="17"/>
  <c r="V101" i="17"/>
  <c r="T101" i="17"/>
  <c r="R101" i="17"/>
  <c r="P101" i="17"/>
  <c r="O101" i="17"/>
  <c r="I101" i="17"/>
  <c r="X100" i="17"/>
  <c r="V100" i="17"/>
  <c r="T100" i="17"/>
  <c r="R100" i="17"/>
  <c r="P100" i="17"/>
  <c r="O100" i="17"/>
  <c r="I100" i="17"/>
  <c r="X99" i="17"/>
  <c r="V99" i="17"/>
  <c r="T99" i="17"/>
  <c r="R99" i="17"/>
  <c r="P99" i="17"/>
  <c r="O99" i="17"/>
  <c r="I99" i="17"/>
  <c r="X98" i="17"/>
  <c r="V98" i="17"/>
  <c r="T98" i="17"/>
  <c r="R98" i="17"/>
  <c r="P98" i="17"/>
  <c r="O98" i="17"/>
  <c r="I98" i="17"/>
  <c r="X97" i="17"/>
  <c r="V97" i="17"/>
  <c r="T97" i="17"/>
  <c r="R97" i="17"/>
  <c r="P97" i="17"/>
  <c r="O97" i="17"/>
  <c r="I97" i="17"/>
  <c r="X96" i="17"/>
  <c r="V96" i="17"/>
  <c r="T96" i="17"/>
  <c r="R96" i="17"/>
  <c r="P96" i="17"/>
  <c r="O96" i="17"/>
  <c r="I96" i="17"/>
  <c r="X95" i="17"/>
  <c r="V95" i="17"/>
  <c r="T95" i="17"/>
  <c r="R95" i="17"/>
  <c r="P95" i="17"/>
  <c r="O95" i="17"/>
  <c r="I95" i="17"/>
  <c r="X94" i="17"/>
  <c r="V94" i="17"/>
  <c r="T94" i="17"/>
  <c r="R94" i="17"/>
  <c r="P94" i="17"/>
  <c r="O94" i="17"/>
  <c r="I94" i="17"/>
  <c r="X93" i="17"/>
  <c r="V93" i="17"/>
  <c r="T93" i="17"/>
  <c r="R93" i="17"/>
  <c r="P93" i="17"/>
  <c r="O93" i="17"/>
  <c r="I93" i="17"/>
  <c r="X92" i="17"/>
  <c r="V92" i="17"/>
  <c r="T92" i="17"/>
  <c r="R92" i="17"/>
  <c r="P92" i="17"/>
  <c r="O92" i="17"/>
  <c r="I92" i="17"/>
  <c r="X91" i="17"/>
  <c r="V91" i="17"/>
  <c r="T91" i="17"/>
  <c r="R91" i="17"/>
  <c r="P91" i="17"/>
  <c r="O91" i="17"/>
  <c r="I91" i="17"/>
  <c r="X90" i="17"/>
  <c r="V90" i="17"/>
  <c r="T90" i="17"/>
  <c r="R90" i="17"/>
  <c r="P90" i="17"/>
  <c r="O90" i="17"/>
  <c r="I90" i="17"/>
  <c r="X89" i="17"/>
  <c r="V89" i="17"/>
  <c r="T89" i="17"/>
  <c r="R89" i="17"/>
  <c r="P89" i="17"/>
  <c r="O89" i="17"/>
  <c r="I89" i="17"/>
  <c r="X88" i="17"/>
  <c r="V88" i="17"/>
  <c r="T88" i="17"/>
  <c r="R88" i="17"/>
  <c r="P88" i="17"/>
  <c r="O88" i="17"/>
  <c r="I88" i="17"/>
  <c r="X87" i="17"/>
  <c r="V87" i="17"/>
  <c r="T87" i="17"/>
  <c r="R87" i="17"/>
  <c r="P87" i="17"/>
  <c r="O87" i="17"/>
  <c r="I87" i="17"/>
  <c r="X86" i="17"/>
  <c r="V86" i="17"/>
  <c r="T86" i="17"/>
  <c r="R86" i="17"/>
  <c r="P86" i="17"/>
  <c r="O86" i="17"/>
  <c r="I86" i="17"/>
  <c r="X85" i="17"/>
  <c r="V85" i="17"/>
  <c r="T85" i="17"/>
  <c r="R85" i="17"/>
  <c r="P85" i="17"/>
  <c r="O85" i="17"/>
  <c r="I85" i="17"/>
  <c r="X84" i="17"/>
  <c r="V84" i="17"/>
  <c r="T84" i="17"/>
  <c r="R84" i="17"/>
  <c r="P84" i="17"/>
  <c r="O84" i="17"/>
  <c r="I84" i="17"/>
  <c r="X83" i="17"/>
  <c r="V83" i="17"/>
  <c r="T83" i="17"/>
  <c r="R83" i="17"/>
  <c r="P83" i="17"/>
  <c r="O83" i="17"/>
  <c r="I83" i="17"/>
  <c r="X82" i="17"/>
  <c r="V82" i="17"/>
  <c r="T82" i="17"/>
  <c r="R82" i="17"/>
  <c r="P82" i="17"/>
  <c r="O82" i="17"/>
  <c r="I82" i="17"/>
  <c r="X81" i="17"/>
  <c r="V81" i="17"/>
  <c r="T81" i="17"/>
  <c r="R81" i="17"/>
  <c r="P81" i="17"/>
  <c r="O81" i="17"/>
  <c r="I81" i="17"/>
  <c r="X80" i="17"/>
  <c r="V80" i="17"/>
  <c r="T80" i="17"/>
  <c r="R80" i="17"/>
  <c r="P80" i="17"/>
  <c r="O80" i="17"/>
  <c r="I80" i="17"/>
  <c r="X79" i="17"/>
  <c r="V79" i="17"/>
  <c r="T79" i="17"/>
  <c r="R79" i="17"/>
  <c r="P79" i="17"/>
  <c r="O79" i="17"/>
  <c r="I79" i="17"/>
  <c r="X78" i="17"/>
  <c r="V78" i="17"/>
  <c r="T78" i="17"/>
  <c r="R78" i="17"/>
  <c r="P78" i="17"/>
  <c r="O78" i="17"/>
  <c r="I78" i="17"/>
  <c r="X77" i="17"/>
  <c r="V77" i="17"/>
  <c r="T77" i="17"/>
  <c r="R77" i="17"/>
  <c r="P77" i="17"/>
  <c r="O77" i="17"/>
  <c r="I77" i="17"/>
  <c r="X76" i="17"/>
  <c r="V76" i="17"/>
  <c r="T76" i="17"/>
  <c r="R76" i="17"/>
  <c r="P76" i="17"/>
  <c r="O76" i="17"/>
  <c r="I76" i="17"/>
  <c r="X75" i="17"/>
  <c r="V75" i="17"/>
  <c r="T75" i="17"/>
  <c r="R75" i="17"/>
  <c r="P75" i="17"/>
  <c r="O75" i="17"/>
  <c r="I75" i="17"/>
  <c r="X74" i="17"/>
  <c r="V74" i="17"/>
  <c r="T74" i="17"/>
  <c r="R74" i="17"/>
  <c r="P74" i="17"/>
  <c r="O74" i="17"/>
  <c r="I74" i="17"/>
  <c r="X73" i="17"/>
  <c r="V73" i="17"/>
  <c r="T73" i="17"/>
  <c r="R73" i="17"/>
  <c r="P73" i="17"/>
  <c r="O73" i="17"/>
  <c r="I73" i="17"/>
  <c r="X72" i="17"/>
  <c r="V72" i="17"/>
  <c r="T72" i="17"/>
  <c r="R72" i="17"/>
  <c r="P72" i="17"/>
  <c r="O72" i="17"/>
  <c r="I72" i="17"/>
  <c r="X71" i="17"/>
  <c r="V71" i="17"/>
  <c r="T71" i="17"/>
  <c r="R71" i="17"/>
  <c r="P71" i="17"/>
  <c r="O71" i="17"/>
  <c r="I71" i="17"/>
  <c r="X70" i="17"/>
  <c r="V70" i="17"/>
  <c r="T70" i="17"/>
  <c r="R70" i="17"/>
  <c r="P70" i="17"/>
  <c r="O70" i="17"/>
  <c r="I70" i="17"/>
  <c r="X69" i="17"/>
  <c r="V69" i="17"/>
  <c r="T69" i="17"/>
  <c r="R69" i="17"/>
  <c r="P69" i="17"/>
  <c r="O69" i="17"/>
  <c r="I69" i="17"/>
  <c r="X68" i="17"/>
  <c r="V68" i="17"/>
  <c r="T68" i="17"/>
  <c r="R68" i="17"/>
  <c r="P68" i="17"/>
  <c r="O68" i="17"/>
  <c r="I68" i="17"/>
  <c r="X67" i="17"/>
  <c r="V67" i="17"/>
  <c r="T67" i="17"/>
  <c r="R67" i="17"/>
  <c r="P67" i="17"/>
  <c r="O67" i="17"/>
  <c r="I67" i="17"/>
  <c r="X66" i="17"/>
  <c r="V66" i="17"/>
  <c r="T66" i="17"/>
  <c r="R66" i="17"/>
  <c r="P66" i="17"/>
  <c r="O66" i="17"/>
  <c r="I66" i="17"/>
  <c r="X65" i="17"/>
  <c r="V65" i="17"/>
  <c r="T65" i="17"/>
  <c r="R65" i="17"/>
  <c r="P65" i="17"/>
  <c r="O65" i="17"/>
  <c r="I65" i="17"/>
  <c r="X64" i="17"/>
  <c r="V64" i="17"/>
  <c r="T64" i="17"/>
  <c r="R64" i="17"/>
  <c r="P64" i="17"/>
  <c r="O64" i="17"/>
  <c r="I64" i="17"/>
  <c r="X63" i="17"/>
  <c r="V63" i="17"/>
  <c r="T63" i="17"/>
  <c r="R63" i="17"/>
  <c r="P63" i="17"/>
  <c r="O63" i="17"/>
  <c r="I63" i="17"/>
  <c r="X62" i="17"/>
  <c r="V62" i="17"/>
  <c r="T62" i="17"/>
  <c r="R62" i="17"/>
  <c r="P62" i="17"/>
  <c r="O62" i="17"/>
  <c r="I62" i="17"/>
  <c r="X61" i="17"/>
  <c r="V61" i="17"/>
  <c r="T61" i="17"/>
  <c r="R61" i="17"/>
  <c r="P61" i="17"/>
  <c r="O61" i="17"/>
  <c r="I61" i="17"/>
  <c r="X60" i="17"/>
  <c r="V60" i="17"/>
  <c r="T60" i="17"/>
  <c r="R60" i="17"/>
  <c r="P60" i="17"/>
  <c r="O60" i="17"/>
  <c r="I60" i="17"/>
  <c r="X59" i="17"/>
  <c r="V59" i="17"/>
  <c r="T59" i="17"/>
  <c r="R59" i="17"/>
  <c r="P59" i="17"/>
  <c r="O59" i="17"/>
  <c r="I59" i="17"/>
  <c r="X58" i="17"/>
  <c r="V58" i="17"/>
  <c r="T58" i="17"/>
  <c r="R58" i="17"/>
  <c r="P58" i="17"/>
  <c r="O58" i="17"/>
  <c r="I58" i="17"/>
  <c r="X57" i="17"/>
  <c r="V57" i="17"/>
  <c r="T57" i="17"/>
  <c r="R57" i="17"/>
  <c r="P57" i="17"/>
  <c r="O57" i="17"/>
  <c r="I57" i="17"/>
  <c r="X56" i="17"/>
  <c r="V56" i="17"/>
  <c r="T56" i="17"/>
  <c r="R56" i="17"/>
  <c r="P56" i="17"/>
  <c r="O56" i="17"/>
  <c r="I56" i="17"/>
  <c r="X55" i="17"/>
  <c r="V55" i="17"/>
  <c r="T55" i="17"/>
  <c r="R55" i="17"/>
  <c r="P55" i="17"/>
  <c r="O55" i="17"/>
  <c r="I55" i="17"/>
  <c r="X54" i="17"/>
  <c r="V54" i="17"/>
  <c r="T54" i="17"/>
  <c r="R54" i="17"/>
  <c r="P54" i="17"/>
  <c r="O54" i="17"/>
  <c r="I54" i="17"/>
  <c r="X53" i="17"/>
  <c r="V53" i="17"/>
  <c r="T53" i="17"/>
  <c r="R53" i="17"/>
  <c r="P53" i="17"/>
  <c r="O53" i="17"/>
  <c r="I53" i="17"/>
  <c r="X52" i="17"/>
  <c r="V52" i="17"/>
  <c r="T52" i="17"/>
  <c r="R52" i="17"/>
  <c r="P52" i="17"/>
  <c r="O52" i="17"/>
  <c r="I52" i="17"/>
  <c r="X51" i="17"/>
  <c r="V51" i="17"/>
  <c r="T51" i="17"/>
  <c r="R51" i="17"/>
  <c r="P51" i="17"/>
  <c r="O51" i="17"/>
  <c r="I51" i="17"/>
  <c r="X50" i="17"/>
  <c r="V50" i="17"/>
  <c r="T50" i="17"/>
  <c r="R50" i="17"/>
  <c r="P50" i="17"/>
  <c r="O50" i="17"/>
  <c r="I50" i="17"/>
  <c r="X49" i="17"/>
  <c r="V49" i="17"/>
  <c r="T49" i="17"/>
  <c r="R49" i="17"/>
  <c r="P49" i="17"/>
  <c r="O49" i="17"/>
  <c r="I49" i="17"/>
  <c r="X48" i="17"/>
  <c r="V48" i="17"/>
  <c r="T48" i="17"/>
  <c r="R48" i="17"/>
  <c r="P48" i="17"/>
  <c r="O48" i="17"/>
  <c r="I48" i="17"/>
  <c r="X47" i="17"/>
  <c r="V47" i="17"/>
  <c r="T47" i="17"/>
  <c r="R47" i="17"/>
  <c r="P47" i="17"/>
  <c r="O47" i="17"/>
  <c r="I47" i="17"/>
  <c r="X46" i="17"/>
  <c r="V46" i="17"/>
  <c r="T46" i="17"/>
  <c r="R46" i="17"/>
  <c r="P46" i="17"/>
  <c r="O46" i="17"/>
  <c r="I46" i="17"/>
  <c r="X45" i="17"/>
  <c r="V45" i="17"/>
  <c r="T45" i="17"/>
  <c r="R45" i="17"/>
  <c r="P45" i="17"/>
  <c r="O45" i="17"/>
  <c r="I45" i="17"/>
  <c r="X44" i="17"/>
  <c r="V44" i="17"/>
  <c r="T44" i="17"/>
  <c r="R44" i="17"/>
  <c r="P44" i="17"/>
  <c r="O44" i="17"/>
  <c r="I44" i="17"/>
  <c r="X43" i="17"/>
  <c r="V43" i="17"/>
  <c r="T43" i="17"/>
  <c r="R43" i="17"/>
  <c r="P43" i="17"/>
  <c r="O43" i="17"/>
  <c r="I43" i="17"/>
  <c r="X42" i="17"/>
  <c r="V42" i="17"/>
  <c r="T42" i="17"/>
  <c r="R42" i="17"/>
  <c r="P42" i="17"/>
  <c r="O42" i="17"/>
  <c r="I42" i="17"/>
  <c r="X41" i="17"/>
  <c r="V41" i="17"/>
  <c r="T41" i="17"/>
  <c r="R41" i="17"/>
  <c r="P41" i="17"/>
  <c r="O41" i="17"/>
  <c r="I41" i="17"/>
  <c r="X40" i="17"/>
  <c r="V40" i="17"/>
  <c r="T40" i="17"/>
  <c r="R40" i="17"/>
  <c r="P40" i="17"/>
  <c r="O40" i="17"/>
  <c r="I40" i="17"/>
  <c r="X39" i="17"/>
  <c r="V39" i="17"/>
  <c r="T39" i="17"/>
  <c r="R39" i="17"/>
  <c r="P39" i="17"/>
  <c r="O39" i="17"/>
  <c r="I39" i="17"/>
  <c r="X38" i="17"/>
  <c r="V38" i="17"/>
  <c r="T38" i="17"/>
  <c r="R38" i="17"/>
  <c r="P38" i="17"/>
  <c r="O38" i="17"/>
  <c r="I38" i="17"/>
  <c r="X37" i="17"/>
  <c r="V37" i="17"/>
  <c r="T37" i="17"/>
  <c r="R37" i="17"/>
  <c r="P37" i="17"/>
  <c r="O37" i="17"/>
  <c r="I37" i="17"/>
  <c r="X36" i="17"/>
  <c r="V36" i="17"/>
  <c r="T36" i="17"/>
  <c r="R36" i="17"/>
  <c r="P36" i="17"/>
  <c r="O36" i="17"/>
  <c r="I36" i="17"/>
  <c r="X35" i="17"/>
  <c r="V35" i="17"/>
  <c r="T35" i="17"/>
  <c r="R35" i="17"/>
  <c r="P35" i="17"/>
  <c r="O35" i="17"/>
  <c r="I35" i="17"/>
  <c r="X34" i="17"/>
  <c r="V34" i="17"/>
  <c r="T34" i="17"/>
  <c r="R34" i="17"/>
  <c r="P34" i="17"/>
  <c r="O34" i="17"/>
  <c r="I34" i="17"/>
  <c r="X33" i="17"/>
  <c r="V33" i="17"/>
  <c r="T33" i="17"/>
  <c r="R33" i="17"/>
  <c r="P33" i="17"/>
  <c r="O33" i="17"/>
  <c r="I33" i="17"/>
  <c r="X32" i="17"/>
  <c r="V32" i="17"/>
  <c r="T32" i="17"/>
  <c r="R32" i="17"/>
  <c r="P32" i="17"/>
  <c r="O32" i="17"/>
  <c r="I32" i="17"/>
  <c r="X31" i="17"/>
  <c r="V31" i="17"/>
  <c r="T31" i="17"/>
  <c r="R31" i="17"/>
  <c r="P31" i="17"/>
  <c r="O31" i="17"/>
  <c r="I31" i="17"/>
  <c r="X30" i="17"/>
  <c r="V30" i="17"/>
  <c r="T30" i="17"/>
  <c r="R30" i="17"/>
  <c r="P30" i="17"/>
  <c r="O30" i="17"/>
  <c r="I30" i="17"/>
  <c r="X29" i="17"/>
  <c r="V29" i="17"/>
  <c r="T29" i="17"/>
  <c r="R29" i="17"/>
  <c r="P29" i="17"/>
  <c r="O29" i="17"/>
  <c r="I29" i="17"/>
  <c r="X28" i="17"/>
  <c r="V28" i="17"/>
  <c r="T28" i="17"/>
  <c r="R28" i="17"/>
  <c r="P28" i="17"/>
  <c r="O28" i="17"/>
  <c r="I28" i="17"/>
  <c r="X27" i="17"/>
  <c r="V27" i="17"/>
  <c r="T27" i="17"/>
  <c r="R27" i="17"/>
  <c r="P27" i="17"/>
  <c r="O27" i="17"/>
  <c r="I27" i="17"/>
  <c r="X26" i="17"/>
  <c r="V26" i="17"/>
  <c r="T26" i="17"/>
  <c r="R26" i="17"/>
  <c r="P26" i="17"/>
  <c r="O26" i="17"/>
  <c r="I26" i="17"/>
  <c r="X25" i="17"/>
  <c r="V25" i="17"/>
  <c r="T25" i="17"/>
  <c r="R25" i="17"/>
  <c r="P25" i="17"/>
  <c r="O25" i="17"/>
  <c r="I25" i="17"/>
  <c r="X24" i="17"/>
  <c r="V24" i="17"/>
  <c r="T24" i="17"/>
  <c r="R24" i="17"/>
  <c r="P24" i="17"/>
  <c r="O24" i="17"/>
  <c r="I24" i="17"/>
  <c r="X23" i="17"/>
  <c r="V23" i="17"/>
  <c r="T23" i="17"/>
  <c r="R23" i="17"/>
  <c r="P23" i="17"/>
  <c r="O23" i="17"/>
  <c r="I23" i="17"/>
  <c r="X22" i="17"/>
  <c r="V22" i="17"/>
  <c r="T22" i="17"/>
  <c r="R22" i="17"/>
  <c r="P22" i="17"/>
  <c r="O22" i="17"/>
  <c r="I22" i="17"/>
  <c r="X21" i="17"/>
  <c r="V21" i="17"/>
  <c r="T21" i="17"/>
  <c r="R21" i="17"/>
  <c r="P21" i="17"/>
  <c r="O21" i="17"/>
  <c r="I21" i="17"/>
  <c r="X20" i="17"/>
  <c r="V20" i="17"/>
  <c r="T20" i="17"/>
  <c r="R20" i="17"/>
  <c r="P20" i="17"/>
  <c r="O20" i="17"/>
  <c r="I20" i="17"/>
  <c r="X19" i="17"/>
  <c r="V19" i="17"/>
  <c r="T19" i="17"/>
  <c r="R19" i="17"/>
  <c r="P19" i="17"/>
  <c r="O19" i="17"/>
  <c r="I19" i="17"/>
  <c r="X18" i="17"/>
  <c r="V18" i="17"/>
  <c r="T18" i="17"/>
  <c r="R18" i="17"/>
  <c r="P18" i="17"/>
  <c r="O18" i="17"/>
  <c r="I18" i="17"/>
  <c r="X17" i="17"/>
  <c r="V17" i="17"/>
  <c r="T17" i="17"/>
  <c r="R17" i="17"/>
  <c r="P17" i="17"/>
  <c r="O17" i="17"/>
  <c r="I17" i="17"/>
  <c r="X16" i="17"/>
  <c r="V16" i="17"/>
  <c r="T16" i="17"/>
  <c r="R16" i="17"/>
  <c r="P16" i="17"/>
  <c r="O16" i="17"/>
  <c r="I16" i="17"/>
  <c r="X15" i="17"/>
  <c r="V15" i="17"/>
  <c r="T15" i="17"/>
  <c r="R15" i="17"/>
  <c r="P15" i="17"/>
  <c r="O15" i="17"/>
  <c r="I15" i="17"/>
  <c r="X14" i="17"/>
  <c r="V14" i="17"/>
  <c r="T14" i="17"/>
  <c r="R14" i="17"/>
  <c r="P14" i="17"/>
  <c r="O14" i="17"/>
  <c r="I14" i="17"/>
  <c r="X13" i="17"/>
  <c r="V13" i="17"/>
  <c r="T13" i="17"/>
  <c r="R13" i="17"/>
  <c r="P13" i="17"/>
  <c r="O13" i="17"/>
  <c r="I13" i="17"/>
  <c r="X12" i="17"/>
  <c r="V12" i="17"/>
  <c r="T12" i="17"/>
  <c r="R12" i="17"/>
  <c r="P12" i="17"/>
  <c r="V14" i="43" l="1"/>
  <c r="W9" i="43"/>
  <c r="T12" i="43"/>
  <c r="W12" i="43"/>
  <c r="T10" i="43"/>
  <c r="V10" i="43"/>
  <c r="W10" i="43"/>
  <c r="R10" i="43"/>
  <c r="R5" i="43"/>
  <c r="S5" i="43"/>
  <c r="R12" i="43"/>
  <c r="T5" i="43"/>
  <c r="U13" i="43"/>
  <c r="W13" i="43"/>
  <c r="S11" i="43"/>
  <c r="R11" i="43"/>
  <c r="S9" i="43"/>
  <c r="U9" i="43"/>
  <c r="V9" i="43"/>
  <c r="S14" i="43"/>
  <c r="H13" i="39"/>
  <c r="L88" i="39" s="1"/>
  <c r="K88" i="39" s="1"/>
  <c r="L58" i="39" l="1"/>
  <c r="K58" i="39" s="1"/>
  <c r="L110" i="39"/>
  <c r="K110" i="39" s="1"/>
  <c r="L61" i="39"/>
  <c r="K61" i="39" s="1"/>
  <c r="L48" i="39"/>
  <c r="K48" i="39" s="1"/>
  <c r="L40" i="39"/>
  <c r="K40" i="39" s="1"/>
  <c r="L68" i="39"/>
  <c r="K68" i="39" s="1"/>
  <c r="L72" i="39"/>
  <c r="K72" i="39" s="1"/>
  <c r="L74" i="39"/>
  <c r="K74" i="39" s="1"/>
  <c r="L183" i="39"/>
  <c r="K183" i="39" s="1"/>
  <c r="L28" i="39"/>
  <c r="K28" i="39" s="1"/>
  <c r="L122" i="39"/>
  <c r="K122" i="39" s="1"/>
  <c r="L86" i="39"/>
  <c r="K86" i="39" s="1"/>
  <c r="L136" i="39"/>
  <c r="K136" i="39" s="1"/>
  <c r="L211" i="39"/>
  <c r="K211" i="39" s="1"/>
  <c r="L96" i="39"/>
  <c r="K96" i="39" s="1"/>
  <c r="L44" i="39"/>
  <c r="K44" i="39" s="1"/>
  <c r="L224" i="39"/>
  <c r="K224" i="39" s="1"/>
  <c r="L81" i="39"/>
  <c r="K81" i="39" s="1"/>
  <c r="L231" i="39"/>
  <c r="K231" i="39" s="1"/>
  <c r="L35" i="39"/>
  <c r="K35" i="39" s="1"/>
  <c r="L129" i="39"/>
  <c r="K129" i="39" s="1"/>
  <c r="L42" i="39"/>
  <c r="K42" i="39" s="1"/>
  <c r="L100" i="39"/>
  <c r="K100" i="39" s="1"/>
  <c r="L15" i="39"/>
  <c r="K15" i="39" s="1"/>
  <c r="L75" i="39"/>
  <c r="K75" i="39" s="1"/>
  <c r="L116" i="39"/>
  <c r="K116" i="39" s="1"/>
  <c r="L63" i="39"/>
  <c r="K63" i="39" s="1"/>
  <c r="L142" i="39"/>
  <c r="K142" i="39" s="1"/>
  <c r="L104" i="39"/>
  <c r="K104" i="39" s="1"/>
  <c r="L164" i="39"/>
  <c r="K164" i="39" s="1"/>
  <c r="L77" i="39"/>
  <c r="K77" i="39" s="1"/>
  <c r="L170" i="39"/>
  <c r="K170" i="39" s="1"/>
  <c r="L117" i="39"/>
  <c r="K117" i="39" s="1"/>
  <c r="L145" i="39"/>
  <c r="K145" i="39" s="1"/>
  <c r="L22" i="39"/>
  <c r="K22" i="39" s="1"/>
  <c r="L128" i="39"/>
  <c r="K128" i="39" s="1"/>
  <c r="L97" i="39"/>
  <c r="K97" i="39" s="1"/>
  <c r="L123" i="39"/>
  <c r="K123" i="39" s="1"/>
  <c r="L70" i="39"/>
  <c r="K70" i="39" s="1"/>
  <c r="L232" i="39"/>
  <c r="K232" i="39" s="1"/>
  <c r="L43" i="39"/>
  <c r="K43" i="39" s="1"/>
  <c r="L171" i="39"/>
  <c r="K171" i="39" s="1"/>
  <c r="L118" i="39"/>
  <c r="K118" i="39" s="1"/>
  <c r="L184" i="39"/>
  <c r="K184" i="39" s="1"/>
  <c r="L37" i="39"/>
  <c r="K37" i="39" s="1"/>
  <c r="L124" i="39"/>
  <c r="K124" i="39" s="1"/>
  <c r="L131" i="39"/>
  <c r="K131" i="39" s="1"/>
  <c r="L105" i="39"/>
  <c r="K105" i="39" s="1"/>
  <c r="L226" i="39"/>
  <c r="K226" i="39" s="1"/>
  <c r="L146" i="39"/>
  <c r="K146" i="39" s="1"/>
  <c r="L233" i="39"/>
  <c r="K233" i="39" s="1"/>
  <c r="L93" i="39"/>
  <c r="K93" i="39" s="1"/>
  <c r="L152" i="39"/>
  <c r="K152" i="39" s="1"/>
  <c r="L92" i="39"/>
  <c r="K92" i="39" s="1"/>
  <c r="L24" i="39"/>
  <c r="K24" i="39" s="1"/>
  <c r="L133" i="39"/>
  <c r="K133" i="39" s="1"/>
  <c r="L193" i="39"/>
  <c r="K193" i="39" s="1"/>
  <c r="L200" i="39"/>
  <c r="K200" i="39" s="1"/>
  <c r="L181" i="39"/>
  <c r="K181" i="39" s="1"/>
  <c r="L120" i="39"/>
  <c r="K120" i="39" s="1"/>
  <c r="L52" i="39"/>
  <c r="K52" i="39" s="1"/>
  <c r="L18" i="39"/>
  <c r="K18" i="39" s="1"/>
  <c r="L214" i="39"/>
  <c r="K214" i="39" s="1"/>
  <c r="L187" i="39"/>
  <c r="K187" i="39" s="1"/>
  <c r="L217" i="39"/>
  <c r="K217" i="39" s="1"/>
  <c r="L108" i="39"/>
  <c r="K108" i="39" s="1"/>
  <c r="L21" i="39"/>
  <c r="K21" i="39" s="1"/>
  <c r="L54" i="39"/>
  <c r="K54" i="39" s="1"/>
  <c r="L238" i="39"/>
  <c r="K238" i="39" s="1"/>
  <c r="L102" i="39"/>
  <c r="K102" i="39" s="1"/>
  <c r="L49" i="39"/>
  <c r="K49" i="39" s="1"/>
  <c r="L114" i="39"/>
  <c r="K114" i="39" s="1"/>
  <c r="L82" i="39"/>
  <c r="K82" i="39" s="1"/>
  <c r="L225" i="39"/>
  <c r="K225" i="39" s="1"/>
  <c r="L130" i="39"/>
  <c r="K130" i="39" s="1"/>
  <c r="L239" i="39"/>
  <c r="K239" i="39" s="1"/>
  <c r="L144" i="39"/>
  <c r="K144" i="39" s="1"/>
  <c r="L125" i="39"/>
  <c r="K125" i="39" s="1"/>
  <c r="L198" i="39"/>
  <c r="K198" i="39" s="1"/>
  <c r="L64" i="39"/>
  <c r="K64" i="39" s="1"/>
  <c r="L192" i="39"/>
  <c r="K192" i="39" s="1"/>
  <c r="L139" i="39"/>
  <c r="K139" i="39" s="1"/>
  <c r="L165" i="39"/>
  <c r="K165" i="39" s="1"/>
  <c r="L206" i="39"/>
  <c r="K206" i="39" s="1"/>
  <c r="L119" i="39"/>
  <c r="K119" i="39" s="1"/>
  <c r="L17" i="39"/>
  <c r="K17" i="39" s="1"/>
  <c r="L126" i="39"/>
  <c r="K126" i="39" s="1"/>
  <c r="L220" i="39"/>
  <c r="K220" i="39" s="1"/>
  <c r="L166" i="39"/>
  <c r="K166" i="39" s="1"/>
  <c r="L106" i="39"/>
  <c r="K106" i="39" s="1"/>
  <c r="L234" i="39"/>
  <c r="K234" i="39" s="1"/>
  <c r="L113" i="39"/>
  <c r="K113" i="39" s="1"/>
  <c r="L45" i="39"/>
  <c r="K45" i="39" s="1"/>
  <c r="L241" i="39"/>
  <c r="K241" i="39" s="1"/>
  <c r="L195" i="39"/>
  <c r="K195" i="39" s="1"/>
  <c r="L25" i="39"/>
  <c r="K25" i="39" s="1"/>
  <c r="L209" i="39"/>
  <c r="K209" i="39" s="1"/>
  <c r="L176" i="39"/>
  <c r="K176" i="39" s="1"/>
  <c r="L47" i="39"/>
  <c r="K47" i="39" s="1"/>
  <c r="L95" i="39"/>
  <c r="K95" i="39" s="1"/>
  <c r="L154" i="39"/>
  <c r="K154" i="39" s="1"/>
  <c r="L83" i="39"/>
  <c r="K83" i="39" s="1"/>
  <c r="L143" i="39"/>
  <c r="K143" i="39" s="1"/>
  <c r="L56" i="39"/>
  <c r="K56" i="39" s="1"/>
  <c r="L218" i="39"/>
  <c r="K218" i="39" s="1"/>
  <c r="L29" i="39"/>
  <c r="K29" i="39" s="1"/>
  <c r="L89" i="39"/>
  <c r="K89" i="39" s="1"/>
  <c r="L36" i="39"/>
  <c r="K36" i="39" s="1"/>
  <c r="L103" i="39"/>
  <c r="K103" i="39" s="1"/>
  <c r="L84" i="39"/>
  <c r="K84" i="39" s="1"/>
  <c r="L23" i="39"/>
  <c r="K23" i="39" s="1"/>
  <c r="L91" i="39"/>
  <c r="K91" i="39" s="1"/>
  <c r="L185" i="39"/>
  <c r="K185" i="39" s="1"/>
  <c r="L98" i="39"/>
  <c r="K98" i="39" s="1"/>
  <c r="L158" i="39"/>
  <c r="K158" i="39" s="1"/>
  <c r="L71" i="39"/>
  <c r="K71" i="39" s="1"/>
  <c r="L199" i="39"/>
  <c r="K199" i="39" s="1"/>
  <c r="L78" i="39"/>
  <c r="K78" i="39" s="1"/>
  <c r="L172" i="39"/>
  <c r="K172" i="39" s="1"/>
  <c r="L85" i="39"/>
  <c r="K85" i="39" s="1"/>
  <c r="L213" i="39"/>
  <c r="K213" i="39" s="1"/>
  <c r="L160" i="39"/>
  <c r="K160" i="39" s="1"/>
  <c r="L186" i="39"/>
  <c r="K186" i="39" s="1"/>
  <c r="L99" i="39"/>
  <c r="K99" i="39" s="1"/>
  <c r="L227" i="39"/>
  <c r="K227" i="39" s="1"/>
  <c r="L174" i="39"/>
  <c r="K174" i="39" s="1"/>
  <c r="L135" i="39"/>
  <c r="K135" i="39" s="1"/>
  <c r="L38" i="39"/>
  <c r="K38" i="39" s="1"/>
  <c r="L147" i="39"/>
  <c r="K147" i="39" s="1"/>
  <c r="L180" i="39"/>
  <c r="K180" i="39" s="1"/>
  <c r="L161" i="39"/>
  <c r="K161" i="39" s="1"/>
  <c r="L177" i="39"/>
  <c r="K177" i="39" s="1"/>
  <c r="L194" i="39"/>
  <c r="K194" i="39" s="1"/>
  <c r="L175" i="39"/>
  <c r="K175" i="39" s="1"/>
  <c r="L191" i="39"/>
  <c r="K191" i="39" s="1"/>
  <c r="L32" i="39"/>
  <c r="K32" i="39" s="1"/>
  <c r="L201" i="39"/>
  <c r="K201" i="39" s="1"/>
  <c r="L182" i="39"/>
  <c r="K182" i="39" s="1"/>
  <c r="L205" i="39"/>
  <c r="K205" i="39" s="1"/>
  <c r="L39" i="39"/>
  <c r="K39" i="39" s="1"/>
  <c r="L208" i="39"/>
  <c r="K208" i="39" s="1"/>
  <c r="L216" i="39"/>
  <c r="K216" i="39" s="1"/>
  <c r="L148" i="39"/>
  <c r="K148" i="39" s="1"/>
  <c r="L80" i="39"/>
  <c r="K80" i="39" s="1"/>
  <c r="L215" i="39"/>
  <c r="K215" i="39" s="1"/>
  <c r="L223" i="39"/>
  <c r="K223" i="39" s="1"/>
  <c r="L155" i="39"/>
  <c r="K155" i="39" s="1"/>
  <c r="L203" i="39"/>
  <c r="K203" i="39" s="1"/>
  <c r="L229" i="39"/>
  <c r="K229" i="39" s="1"/>
  <c r="L14" i="39"/>
  <c r="K14" i="39" s="1"/>
  <c r="L55" i="39"/>
  <c r="K55" i="39" s="1"/>
  <c r="L115" i="39"/>
  <c r="K115" i="39" s="1"/>
  <c r="L62" i="39"/>
  <c r="K62" i="39" s="1"/>
  <c r="L190" i="39"/>
  <c r="K190" i="39" s="1"/>
  <c r="L69" i="39"/>
  <c r="K69" i="39" s="1"/>
  <c r="L197" i="39"/>
  <c r="K197" i="39" s="1"/>
  <c r="L76" i="39"/>
  <c r="K76" i="39" s="1"/>
  <c r="L204" i="39"/>
  <c r="K204" i="39" s="1"/>
  <c r="L109" i="39"/>
  <c r="K109" i="39" s="1"/>
  <c r="L90" i="39"/>
  <c r="K90" i="39" s="1"/>
  <c r="L150" i="39"/>
  <c r="K150" i="39" s="1"/>
  <c r="L157" i="39"/>
  <c r="K157" i="39" s="1"/>
  <c r="L156" i="39"/>
  <c r="K156" i="39" s="1"/>
  <c r="L111" i="39"/>
  <c r="K111" i="39" s="1"/>
  <c r="L137" i="39"/>
  <c r="K137" i="39" s="1"/>
  <c r="L50" i="39"/>
  <c r="K50" i="39" s="1"/>
  <c r="L178" i="39"/>
  <c r="K178" i="39" s="1"/>
  <c r="L57" i="39"/>
  <c r="K57" i="39" s="1"/>
  <c r="L151" i="39"/>
  <c r="K151" i="39" s="1"/>
  <c r="L132" i="39"/>
  <c r="K132" i="39" s="1"/>
  <c r="L51" i="39"/>
  <c r="K51" i="39" s="1"/>
  <c r="L212" i="39"/>
  <c r="K212" i="39" s="1"/>
  <c r="L65" i="39"/>
  <c r="K65" i="39" s="1"/>
  <c r="L138" i="39"/>
  <c r="K138" i="39" s="1"/>
  <c r="L112" i="39"/>
  <c r="K112" i="39" s="1"/>
  <c r="L79" i="39"/>
  <c r="K79" i="39" s="1"/>
  <c r="L153" i="39"/>
  <c r="K153" i="39" s="1"/>
  <c r="L179" i="39"/>
  <c r="K179" i="39" s="1"/>
  <c r="L107" i="39"/>
  <c r="K107" i="39" s="1"/>
  <c r="L159" i="39"/>
  <c r="K159" i="39" s="1"/>
  <c r="L167" i="39"/>
  <c r="K167" i="39" s="1"/>
  <c r="L121" i="39"/>
  <c r="K121" i="39" s="1"/>
  <c r="L31" i="39"/>
  <c r="K31" i="39" s="1"/>
  <c r="L140" i="39"/>
  <c r="K140" i="39" s="1"/>
  <c r="L173" i="39"/>
  <c r="K173" i="39" s="1"/>
  <c r="L149" i="39"/>
  <c r="K149" i="39" s="1"/>
  <c r="L207" i="39"/>
  <c r="K207" i="39" s="1"/>
  <c r="L188" i="39"/>
  <c r="K188" i="39" s="1"/>
  <c r="L163" i="39"/>
  <c r="K163" i="39" s="1"/>
  <c r="L168" i="39"/>
  <c r="K168" i="39" s="1"/>
  <c r="L127" i="39"/>
  <c r="K127" i="39" s="1"/>
  <c r="L59" i="39"/>
  <c r="K59" i="39" s="1"/>
  <c r="L221" i="39"/>
  <c r="K221" i="39" s="1"/>
  <c r="L202" i="39"/>
  <c r="K202" i="39" s="1"/>
  <c r="L134" i="39"/>
  <c r="K134" i="39" s="1"/>
  <c r="L66" i="39"/>
  <c r="K66" i="39" s="1"/>
  <c r="L228" i="39"/>
  <c r="K228" i="39" s="1"/>
  <c r="L13" i="39"/>
  <c r="K13" i="39" s="1"/>
  <c r="L141" i="39"/>
  <c r="K141" i="39" s="1"/>
  <c r="L73" i="39"/>
  <c r="K73" i="39" s="1"/>
  <c r="L235" i="39"/>
  <c r="K235" i="39" s="1"/>
  <c r="L20" i="39"/>
  <c r="K20" i="39" s="1"/>
  <c r="L189" i="39"/>
  <c r="K189" i="39" s="1"/>
  <c r="L219" i="39"/>
  <c r="K219" i="39" s="1"/>
  <c r="L46" i="39"/>
  <c r="K46" i="39" s="1"/>
  <c r="L242" i="39"/>
  <c r="K242" i="39" s="1"/>
  <c r="L27" i="39"/>
  <c r="K27" i="39" s="1"/>
  <c r="L196" i="39"/>
  <c r="K196" i="39" s="1"/>
  <c r="L240" i="39"/>
  <c r="K240" i="39" s="1"/>
  <c r="L87" i="39"/>
  <c r="K87" i="39" s="1"/>
  <c r="L53" i="39"/>
  <c r="K53" i="39" s="1"/>
  <c r="L19" i="39"/>
  <c r="K19" i="39" s="1"/>
  <c r="L222" i="39"/>
  <c r="K222" i="39" s="1"/>
  <c r="L34" i="39"/>
  <c r="K34" i="39" s="1"/>
  <c r="L230" i="39"/>
  <c r="K230" i="39" s="1"/>
  <c r="L162" i="39"/>
  <c r="K162" i="39" s="1"/>
  <c r="L16" i="39"/>
  <c r="K16" i="39" s="1"/>
  <c r="L94" i="39"/>
  <c r="K94" i="39" s="1"/>
  <c r="L60" i="39"/>
  <c r="K60" i="39" s="1"/>
  <c r="L26" i="39"/>
  <c r="K26" i="39" s="1"/>
  <c r="L41" i="39"/>
  <c r="K41" i="39" s="1"/>
  <c r="L237" i="39"/>
  <c r="K237" i="39" s="1"/>
  <c r="L210" i="39"/>
  <c r="K210" i="39" s="1"/>
  <c r="L169" i="39"/>
  <c r="K169" i="39" s="1"/>
  <c r="L30" i="39"/>
  <c r="K30" i="39" s="1"/>
  <c r="L101" i="39"/>
  <c r="K101" i="39" s="1"/>
  <c r="L67" i="39"/>
  <c r="K67" i="39" s="1"/>
  <c r="L33" i="39"/>
  <c r="K33" i="39" s="1"/>
  <c r="L236" i="39"/>
  <c r="K236" i="39" s="1"/>
  <c r="L243" i="39"/>
  <c r="K243" i="3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Chee, San</author>
  </authors>
  <commentList>
    <comment ref="BP10" authorId="0" shapeId="0" xr:uid="{8B37BB87-FEC7-47CD-9075-8A9CE973F73E}">
      <text>
        <r>
          <rPr>
            <b/>
            <sz val="9"/>
            <color indexed="81"/>
            <rFont val="Tahoma"/>
            <family val="2"/>
          </rPr>
          <t>Chee, San:</t>
        </r>
        <r>
          <rPr>
            <sz val="9"/>
            <color indexed="81"/>
            <rFont val="Tahoma"/>
            <family val="2"/>
          </rPr>
          <t xml:space="preserve">
FemanL</t>
        </r>
      </text>
    </comment>
    <comment ref="B11" authorId="0" shapeId="0" xr:uid="{6D857AD1-7D87-4F95-8C0C-DFAF26DC8FAE}">
      <text>
        <r>
          <rPr>
            <b/>
            <sz val="9"/>
            <color rgb="FF000000"/>
            <rFont val="Tahoma"/>
            <family val="2"/>
          </rPr>
          <t xml:space="preserve">Chee: </t>
        </r>
        <r>
          <rPr>
            <sz val="9"/>
            <color rgb="FF000000"/>
            <rFont val="Tahoma"/>
            <family val="2"/>
          </rPr>
          <t xml:space="preserve">Instructor-provided
</t>
        </r>
        <r>
          <rPr>
            <sz val="9"/>
            <color rgb="FF000000"/>
            <rFont val="Tahoma"/>
            <family val="2"/>
          </rPr>
          <t xml:space="preserve">stock data.
</t>
        </r>
        <r>
          <rPr>
            <sz val="9"/>
            <color rgb="FF000000"/>
            <rFont val="Tahoma"/>
            <family val="2"/>
          </rPr>
          <t xml:space="preserve">_
</t>
        </r>
        <r>
          <rPr>
            <sz val="9"/>
            <color rgb="FF000000"/>
            <rFont val="Tahoma"/>
            <family val="2"/>
          </rPr>
          <t xml:space="preserve">_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1remmus 5202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 Chee</author>
    <author>Chee, San</author>
  </authors>
  <commentList>
    <comment ref="F10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 xml:space="preserve">Chee: </t>
        </r>
        <r>
          <rPr>
            <sz val="9"/>
            <color rgb="FF000000"/>
            <rFont val="Tahoma"/>
            <family val="2"/>
          </rPr>
          <t xml:space="preserve">Instructor-provided
</t>
        </r>
        <r>
          <rPr>
            <sz val="9"/>
            <color rgb="FF000000"/>
            <rFont val="Tahoma"/>
            <family val="2"/>
          </rPr>
          <t>Mystery Stock X data.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_
</t>
        </r>
        <r>
          <rPr>
            <sz val="9"/>
            <color rgb="FF000000"/>
            <rFont val="Tahoma"/>
            <family val="2"/>
          </rPr>
          <t xml:space="preserve">_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jeh</t>
        </r>
      </text>
    </comment>
    <comment ref="G10" authorId="1" shapeId="0" xr:uid="{2C822195-7F39-4345-BA9B-471CCB9FAE46}">
      <text>
        <r>
          <rPr>
            <b/>
            <sz val="9"/>
            <color rgb="FF000000"/>
            <rFont val="Tahoma"/>
            <family val="2"/>
          </rPr>
          <t xml:space="preserve">Chee: </t>
        </r>
        <r>
          <rPr>
            <sz val="9"/>
            <color rgb="FF000000"/>
            <rFont val="Tahoma"/>
            <family val="2"/>
          </rPr>
          <t xml:space="preserve">Instructor-provided
</t>
        </r>
        <r>
          <rPr>
            <sz val="9"/>
            <color rgb="FF000000"/>
            <rFont val="Tahoma"/>
            <family val="2"/>
          </rPr>
          <t xml:space="preserve">Mystery Stock Y data.
</t>
        </r>
        <r>
          <rPr>
            <sz val="9"/>
            <color rgb="FF000000"/>
            <rFont val="Tahoma"/>
            <family val="2"/>
          </rPr>
          <t xml:space="preserve">_
</t>
        </r>
        <r>
          <rPr>
            <sz val="9"/>
            <color rgb="FF000000"/>
            <rFont val="Tahoma"/>
            <family val="2"/>
          </rPr>
          <t xml:space="preserve">_
</t>
        </r>
        <r>
          <rPr>
            <sz val="9"/>
            <color rgb="FF000000"/>
            <rFont val="Tahoma"/>
            <family val="2"/>
          </rPr>
          <t>_</t>
        </r>
      </text>
    </comment>
    <comment ref="J11" authorId="1" shapeId="0" xr:uid="{40287656-AF78-8747-A5B6-C83B32367663}">
      <text>
        <r>
          <rPr>
            <b/>
            <sz val="9"/>
            <color rgb="FF000000"/>
            <rFont val="Tahoma"/>
            <family val="2"/>
          </rPr>
          <t xml:space="preserve">Chee: </t>
        </r>
        <r>
          <rPr>
            <sz val="9"/>
            <color rgb="FF000000"/>
            <rFont val="Tahoma"/>
            <family val="2"/>
          </rPr>
          <t xml:space="preserve">Instructor-provided
</t>
        </r>
        <r>
          <rPr>
            <sz val="9"/>
            <color rgb="FF000000"/>
            <rFont val="Tahoma"/>
            <family val="2"/>
          </rPr>
          <t xml:space="preserve">stock data.
</t>
        </r>
        <r>
          <rPr>
            <sz val="9"/>
            <color rgb="FF000000"/>
            <rFont val="Tahoma"/>
            <family val="2"/>
          </rPr>
          <t xml:space="preserve">_
</t>
        </r>
        <r>
          <rPr>
            <sz val="9"/>
            <color rgb="FF000000"/>
            <rFont val="Tahoma"/>
            <family val="2"/>
          </rPr>
          <t xml:space="preserve">_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1remmus 5202</t>
        </r>
      </text>
    </comment>
    <comment ref="P11" authorId="1" shapeId="0" xr:uid="{203DD619-99EA-074B-A7C3-EA3A13AEEA32}">
      <text>
        <r>
          <rPr>
            <b/>
            <sz val="9"/>
            <color rgb="FF000000"/>
            <rFont val="Tahoma"/>
            <family val="2"/>
          </rPr>
          <t xml:space="preserve">Chee: </t>
        </r>
        <r>
          <rPr>
            <sz val="9"/>
            <color rgb="FF000000"/>
            <rFont val="Tahoma"/>
            <family val="2"/>
          </rPr>
          <t xml:space="preserve">Instructor-provided
</t>
        </r>
        <r>
          <rPr>
            <sz val="9"/>
            <color rgb="FF000000"/>
            <rFont val="Tahoma"/>
            <family val="2"/>
          </rPr>
          <t xml:space="preserve">stock data.
</t>
        </r>
        <r>
          <rPr>
            <sz val="9"/>
            <color rgb="FF000000"/>
            <rFont val="Tahoma"/>
            <family val="2"/>
          </rPr>
          <t xml:space="preserve">_
</t>
        </r>
        <r>
          <rPr>
            <sz val="9"/>
            <color rgb="FF000000"/>
            <rFont val="Tahoma"/>
            <family val="2"/>
          </rPr>
          <t xml:space="preserve">_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1remmus 5202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Chee, San</author>
  </authors>
  <commentList>
    <comment ref="C3" authorId="0" shapeId="0" xr:uid="{30B409FB-4BD5-46D8-BAB7-E8D85AF47611}">
      <text>
        <r>
          <rPr>
            <b/>
            <sz val="9"/>
            <color rgb="FF000000"/>
            <rFont val="Tahoma"/>
            <family val="2"/>
          </rPr>
          <t xml:space="preserve">Chee: </t>
        </r>
        <r>
          <rPr>
            <sz val="9"/>
            <color rgb="FF000000"/>
            <rFont val="Tahoma"/>
            <family val="2"/>
          </rPr>
          <t xml:space="preserve">Instructor-provided
</t>
        </r>
        <r>
          <rPr>
            <sz val="9"/>
            <color rgb="FF000000"/>
            <rFont val="Tahoma"/>
            <family val="2"/>
          </rPr>
          <t xml:space="preserve">stock data.
</t>
        </r>
        <r>
          <rPr>
            <sz val="9"/>
            <color rgb="FF000000"/>
            <rFont val="Tahoma"/>
            <family val="2"/>
          </rPr>
          <t xml:space="preserve">_
</t>
        </r>
        <r>
          <rPr>
            <sz val="9"/>
            <color rgb="FF000000"/>
            <rFont val="Tahoma"/>
            <family val="2"/>
          </rPr>
          <t xml:space="preserve">_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1remmus 5202</t>
        </r>
      </text>
    </comment>
  </commentList>
</comments>
</file>

<file path=xl/sharedStrings.xml><?xml version="1.0" encoding="utf-8"?>
<sst xmlns="http://schemas.openxmlformats.org/spreadsheetml/2006/main" count="424" uniqueCount="257">
  <si>
    <t>Period</t>
  </si>
  <si>
    <t>^GSPC</t>
  </si>
  <si>
    <t>^DJI</t>
  </si>
  <si>
    <r>
      <rPr>
        <b/>
        <sz val="9"/>
        <color indexed="9"/>
        <rFont val="Arial"/>
        <family val="2"/>
      </rPr>
      <t xml:space="preserve">IMPORTANT: </t>
    </r>
    <r>
      <rPr>
        <sz val="9"/>
        <color indexed="9"/>
        <rFont val="Arial"/>
        <family val="2"/>
      </rPr>
      <t xml:space="preserve">This is an individual project. DO NOT RECYCLE PAST SEMESTER's PROJECT. To enforce academic conduct, </t>
    </r>
    <r>
      <rPr>
        <b/>
        <sz val="9"/>
        <color indexed="9"/>
        <rFont val="Arial"/>
        <family val="2"/>
      </rPr>
      <t>you MUST start your project by</t>
    </r>
  </si>
  <si>
    <r>
      <t xml:space="preserve">i.e. </t>
    </r>
    <r>
      <rPr>
        <b/>
        <sz val="9"/>
        <color theme="0"/>
        <rFont val="Arial"/>
        <family val="2"/>
      </rPr>
      <t>Use this given Excel</t>
    </r>
    <r>
      <rPr>
        <sz val="9"/>
        <color theme="0"/>
        <rFont val="Arial"/>
        <family val="2"/>
      </rPr>
      <t xml:space="preserve"> and work with it by adding all the necessary steps and adding any other worksheets to complete the project.</t>
    </r>
  </si>
  <si>
    <r>
      <rPr>
        <b/>
        <sz val="9"/>
        <color theme="0"/>
        <rFont val="Arial"/>
        <family val="2"/>
      </rPr>
      <t>DO NOT rename</t>
    </r>
    <r>
      <rPr>
        <sz val="9"/>
        <color theme="0"/>
        <rFont val="Arial"/>
        <family val="2"/>
      </rPr>
      <t xml:space="preserve"> this given Excel. </t>
    </r>
    <r>
      <rPr>
        <b/>
        <sz val="9"/>
        <color theme="0"/>
        <rFont val="Arial"/>
        <family val="2"/>
      </rPr>
      <t xml:space="preserve">DO NOT delete existing </t>
    </r>
    <r>
      <rPr>
        <sz val="9"/>
        <color theme="0"/>
        <rFont val="Arial"/>
        <family val="2"/>
      </rPr>
      <t xml:space="preserve">worksheets and its red banner. </t>
    </r>
    <r>
      <rPr>
        <b/>
        <sz val="9"/>
        <color theme="0"/>
        <rFont val="Arial"/>
        <family val="2"/>
      </rPr>
      <t>DO NOT start from your own new Excel</t>
    </r>
    <r>
      <rPr>
        <sz val="9"/>
        <color theme="0"/>
        <rFont val="Arial"/>
        <family val="2"/>
      </rPr>
      <t xml:space="preserve"> &amp; copy over these worksheets.</t>
    </r>
  </si>
  <si>
    <r>
      <t xml:space="preserve">Not following all above instructions will lead to </t>
    </r>
    <r>
      <rPr>
        <b/>
        <sz val="9"/>
        <color theme="0"/>
        <rFont val="Arial"/>
        <family val="2"/>
      </rPr>
      <t>ZERO score</t>
    </r>
    <r>
      <rPr>
        <sz val="9"/>
        <color theme="0"/>
        <rFont val="Arial"/>
        <family val="2"/>
      </rPr>
      <t xml:space="preserve"> in this individual project. See also "Instructions for Deliverables" in "Sample Deliverable" document.</t>
    </r>
  </si>
  <si>
    <t>^Dow30</t>
  </si>
  <si>
    <t>Date</t>
  </si>
  <si>
    <t>^SP500</t>
  </si>
  <si>
    <r>
      <rPr>
        <b/>
        <sz val="9"/>
        <rFont val="Calibri"/>
        <family val="2"/>
      </rPr>
      <t>←</t>
    </r>
    <r>
      <rPr>
        <b/>
        <sz val="9"/>
        <rFont val="Arial"/>
        <family val="2"/>
      </rPr>
      <t xml:space="preserve"> ticker</t>
    </r>
  </si>
  <si>
    <r>
      <rPr>
        <b/>
        <sz val="9"/>
        <rFont val="Calibri"/>
        <family val="2"/>
      </rPr>
      <t>←</t>
    </r>
    <r>
      <rPr>
        <b/>
        <sz val="9"/>
        <rFont val="Arial"/>
        <family val="2"/>
      </rPr>
      <t xml:space="preserve"> label</t>
    </r>
  </si>
  <si>
    <r>
      <rPr>
        <b/>
        <sz val="9"/>
        <color rgb="FFFFFFFF"/>
        <rFont val="Arial"/>
        <family val="2"/>
      </rPr>
      <t>DO NOT delete</t>
    </r>
    <r>
      <rPr>
        <sz val="9"/>
        <color rgb="FFFFFFFF"/>
        <rFont val="Arial"/>
        <family val="2"/>
      </rPr>
      <t xml:space="preserve"> this red banner and this worksheet.</t>
    </r>
  </si>
  <si>
    <t>For your convenience, you may use this worksheet, as is, by rearranging and adding the necessary calculations,</t>
  </si>
  <si>
    <t>You should use this worksheet to "consolidate all your deliverable results and charts".</t>
  </si>
  <si>
    <r>
      <rPr>
        <b/>
        <sz val="9"/>
        <color theme="0"/>
        <rFont val="Arial"/>
        <family val="2"/>
      </rPr>
      <t>using this personalized</t>
    </r>
    <r>
      <rPr>
        <sz val="9"/>
        <color theme="0"/>
        <rFont val="Arial"/>
        <family val="2"/>
      </rPr>
      <t xml:space="preserve"> "starting template &amp; data" Excel file which is Internal-Emailed to you after approval of Phase1 Step #1.</t>
    </r>
  </si>
  <si>
    <t>So, place/arrange your Deliverables below …</t>
  </si>
  <si>
    <t xml:space="preserve">various Steps in the project, those calculated results must be linked back to this Delverables worksheet to consolidate the required results. </t>
  </si>
  <si>
    <t>w1</t>
  </si>
  <si>
    <t>w2</t>
  </si>
  <si>
    <t>Mystery</t>
  </si>
  <si>
    <t>Stock Y</t>
  </si>
  <si>
    <t>WhatsX?</t>
  </si>
  <si>
    <t>StockY</t>
  </si>
  <si>
    <t>PS: Montlhly HPYs already calculated for you.</t>
  </si>
  <si>
    <t>Stock Y?</t>
  </si>
  <si>
    <t>Mth HPYs</t>
  </si>
  <si>
    <t>MinHPY</t>
  </si>
  <si>
    <t>MaxHPY</t>
  </si>
  <si>
    <t>#1 Set up bins (buckets) of returns in 1% increments from MinHPY (rounded down to next full %)</t>
  </si>
  <si>
    <t>-</t>
  </si>
  <si>
    <t>to MaxHPY (rounded up to next full %). This is already done for you below.</t>
  </si>
  <si>
    <t>#2 Highlight monthly HPYs of the stock.</t>
  </si>
  <si>
    <t>BinStart</t>
  </si>
  <si>
    <t>BinEnd</t>
  </si>
  <si>
    <t>BinWidth</t>
  </si>
  <si>
    <r>
      <t xml:space="preserve">#3 Then go to Excel's </t>
    </r>
    <r>
      <rPr>
        <i/>
        <sz val="8"/>
        <rFont val="Arial"/>
        <family val="2"/>
      </rPr>
      <t xml:space="preserve">Data tab and do &gt; Data Analysis &gt; </t>
    </r>
    <r>
      <rPr>
        <b/>
        <i/>
        <sz val="8"/>
        <rFont val="Arial"/>
        <family val="2"/>
      </rPr>
      <t>Histogram</t>
    </r>
    <r>
      <rPr>
        <i/>
        <sz val="8"/>
        <rFont val="Arial"/>
        <family val="2"/>
      </rPr>
      <t>,</t>
    </r>
  </si>
  <si>
    <r>
      <t xml:space="preserve">For </t>
    </r>
    <r>
      <rPr>
        <b/>
        <i/>
        <sz val="8"/>
        <rFont val="Arial"/>
        <family val="2"/>
      </rPr>
      <t>Input Range</t>
    </r>
    <r>
      <rPr>
        <sz val="8"/>
        <rFont val="Arial"/>
        <family val="2"/>
      </rPr>
      <t>, select your range of HPY cells,</t>
    </r>
  </si>
  <si>
    <r>
      <t xml:space="preserve">For </t>
    </r>
    <r>
      <rPr>
        <b/>
        <i/>
        <sz val="8"/>
        <rFont val="Arial"/>
        <family val="2"/>
      </rPr>
      <t>Bin Range</t>
    </r>
    <r>
      <rPr>
        <sz val="8"/>
        <rFont val="Arial"/>
        <family val="2"/>
      </rPr>
      <t>, select your range of Bin cells,</t>
    </r>
  </si>
  <si>
    <r>
      <t xml:space="preserve">Select </t>
    </r>
    <r>
      <rPr>
        <i/>
        <sz val="8"/>
        <rFont val="Arial"/>
        <family val="2"/>
      </rPr>
      <t>"New Worksheet Ply",</t>
    </r>
  </si>
  <si>
    <r>
      <t xml:space="preserve">Select </t>
    </r>
    <r>
      <rPr>
        <i/>
        <sz val="8"/>
        <rFont val="Arial"/>
        <family val="2"/>
      </rPr>
      <t>"Chart Output".</t>
    </r>
  </si>
  <si>
    <t>Already calculated for you. So, just use below two column to plot</t>
  </si>
  <si>
    <r>
      <rPr>
        <b/>
        <i/>
        <sz val="8"/>
        <color theme="1"/>
        <rFont val="Arial"/>
        <family val="2"/>
      </rPr>
      <t>Histogram of distribution of monthly HPYs for Mystery Stock Y</t>
    </r>
    <r>
      <rPr>
        <i/>
        <sz val="8"/>
        <color theme="1"/>
        <rFont val="Arial"/>
        <family val="2"/>
      </rPr>
      <t>.</t>
    </r>
  </si>
  <si>
    <t>Bin</t>
  </si>
  <si>
    <t>Frequency</t>
  </si>
  <si>
    <t/>
  </si>
  <si>
    <t>Step #16: Histogram Analysis of Monthly HPYs: is a stock's returns normally distributed?</t>
  </si>
  <si>
    <t>TOTAL:</t>
  </si>
  <si>
    <t>Makes it easier for grader to "trace" the calculated values back to its original source and provide feedback for sources of error in calculations.</t>
  </si>
  <si>
    <r>
      <t xml:space="preserve">#4 PS: If you did not see Data &gt; Data Analysis in your Excel, Google </t>
    </r>
    <r>
      <rPr>
        <i/>
        <sz val="8"/>
        <color theme="1"/>
        <rFont val="Arial"/>
        <family val="2"/>
      </rPr>
      <t>"How to enable Excel Data Analysis ToolPak"</t>
    </r>
    <r>
      <rPr>
        <sz val="8"/>
        <color theme="1"/>
        <rFont val="Arial"/>
        <family val="2"/>
      </rPr>
      <t>.</t>
    </r>
  </si>
  <si>
    <t>But if you want to learn how to do this, see above steps #1, #2, #3, #4.</t>
  </si>
  <si>
    <t>Instructions: you should replace these generic stock A, B, C, D names</t>
  </si>
  <si>
    <t>Instructions for Step #16.</t>
  </si>
  <si>
    <t>OR you may cut-paste these 2-stock portfolio AA weight combinations into your appropriate Excel worksheet.</t>
  </si>
  <si>
    <t>In 5% increments:</t>
  </si>
  <si>
    <t>2-asset MVF</t>
  </si>
  <si>
    <t>AA weights</t>
  </si>
  <si>
    <t>n</t>
  </si>
  <si>
    <t>Sourced: 05/17/2024; you may use below as is …</t>
  </si>
  <si>
    <r>
      <t xml:space="preserve">with your selected stock ticker symbol, arranged in </t>
    </r>
    <r>
      <rPr>
        <i/>
        <u/>
        <sz val="8"/>
        <rFont val="Arial"/>
        <family val="2"/>
      </rPr>
      <t>alphabetical</t>
    </r>
    <r>
      <rPr>
        <i/>
        <sz val="8"/>
        <rFont val="Arial"/>
        <family val="2"/>
      </rPr>
      <t xml:space="preserve"> order.</t>
    </r>
  </si>
  <si>
    <t xml:space="preserve"> Raw Monthly Data: indexes and stock prices</t>
  </si>
  <si>
    <t xml:space="preserve"> Download and then let the filter pick out the stock or index within specified date range.</t>
  </si>
  <si>
    <t>HPY:</t>
  </si>
  <si>
    <t>Avg Ann HPY:</t>
  </si>
  <si>
    <t>Avg Mth HPY:</t>
  </si>
  <si>
    <t>Consumer Discretionary</t>
  </si>
  <si>
    <t>Consumer Staples</t>
  </si>
  <si>
    <t>Energy</t>
  </si>
  <si>
    <t>Financials</t>
  </si>
  <si>
    <t>Health Care</t>
  </si>
  <si>
    <t>Industrials</t>
  </si>
  <si>
    <t>Materials Basic</t>
  </si>
  <si>
    <t>Technology Info</t>
  </si>
  <si>
    <t>Utilities</t>
  </si>
  <si>
    <t>Comm Svcs</t>
  </si>
  <si>
    <t>Real Estate</t>
  </si>
  <si>
    <t>#</t>
  </si>
  <si>
    <t>HD</t>
  </si>
  <si>
    <t>MCD</t>
  </si>
  <si>
    <t>LOW</t>
  </si>
  <si>
    <t>TGT</t>
  </si>
  <si>
    <t>CCL</t>
  </si>
  <si>
    <t>EBAY</t>
  </si>
  <si>
    <t>PG</t>
  </si>
  <si>
    <t>KO</t>
  </si>
  <si>
    <t>PEP</t>
  </si>
  <si>
    <t>WMT</t>
  </si>
  <si>
    <t>COST</t>
  </si>
  <si>
    <t>KMB</t>
  </si>
  <si>
    <t>WBA</t>
  </si>
  <si>
    <t>HSY</t>
  </si>
  <si>
    <t>XOM</t>
  </si>
  <si>
    <t>CVX</t>
  </si>
  <si>
    <t>COP</t>
  </si>
  <si>
    <t>SLB</t>
  </si>
  <si>
    <t>HES</t>
  </si>
  <si>
    <t>EOG</t>
  </si>
  <si>
    <t>JPM</t>
  </si>
  <si>
    <t>BRK-B</t>
  </si>
  <si>
    <t>WFC</t>
  </si>
  <si>
    <t>AXP</t>
  </si>
  <si>
    <t>USB</t>
  </si>
  <si>
    <t>SCHW</t>
  </si>
  <si>
    <t>JNJ</t>
  </si>
  <si>
    <t>MRK</t>
  </si>
  <si>
    <t>PFE</t>
  </si>
  <si>
    <t>ABT</t>
  </si>
  <si>
    <t>AMGN</t>
  </si>
  <si>
    <t>LLY</t>
  </si>
  <si>
    <t>CVS</t>
  </si>
  <si>
    <t>HON</t>
  </si>
  <si>
    <t>MMM</t>
  </si>
  <si>
    <t>UPS</t>
  </si>
  <si>
    <t>WM</t>
  </si>
  <si>
    <t>GD</t>
  </si>
  <si>
    <t>FDX</t>
  </si>
  <si>
    <t>LUV</t>
  </si>
  <si>
    <t>ECL</t>
  </si>
  <si>
    <t>APD</t>
  </si>
  <si>
    <t>NEM</t>
  </si>
  <si>
    <t>VMC</t>
  </si>
  <si>
    <t>MLM</t>
  </si>
  <si>
    <t>MSFT</t>
  </si>
  <si>
    <t>INTC</t>
  </si>
  <si>
    <t>ORCL</t>
  </si>
  <si>
    <t>TXN</t>
  </si>
  <si>
    <t>ADP</t>
  </si>
  <si>
    <t>INTU</t>
  </si>
  <si>
    <t>ADI</t>
  </si>
  <si>
    <t>DUK</t>
  </si>
  <si>
    <t>D</t>
  </si>
  <si>
    <t>SO</t>
  </si>
  <si>
    <t>SRE</t>
  </si>
  <si>
    <t>XEL</t>
  </si>
  <si>
    <t>ED</t>
  </si>
  <si>
    <t>VZ</t>
  </si>
  <si>
    <t>CMCSA</t>
  </si>
  <si>
    <t>DIS</t>
  </si>
  <si>
    <t>EA</t>
  </si>
  <si>
    <t>PLD</t>
  </si>
  <si>
    <t>EQR</t>
  </si>
  <si>
    <t>ARE</t>
  </si>
  <si>
    <t>1remmus 5202</t>
  </si>
  <si>
    <t>dua-lima-dua</t>
  </si>
  <si>
    <t>w3</t>
  </si>
  <si>
    <t>Rportf</t>
  </si>
  <si>
    <t>σportf</t>
  </si>
  <si>
    <t>Portfolio Risk-Return</t>
  </si>
  <si>
    <t>DO NOT delete this red banner and this worksheet.</t>
  </si>
  <si>
    <t>OR you may cut-paste these 3-stock portfolio weight combinations into your appropriate Excel worksheet.</t>
  </si>
  <si>
    <t>You will need these weights when calculating your portfolio's Risk-Returns and plotting its Mean Variance Frontier MVF.</t>
  </si>
  <si>
    <t>3-stock portfolio weights</t>
  </si>
  <si>
    <t>#01 BeginDate:</t>
  </si>
  <si>
    <t>#02 EndDate:</t>
  </si>
  <si>
    <t>Sourced:</t>
  </si>
  <si>
    <t>You will need these weights when calculating each pair of your chosen stocks' 2-asset Risk-Returns and plotting their Mean Variance Frontiers MVFs.</t>
  </si>
  <si>
    <t>float-adj</t>
  </si>
  <si>
    <t>#2</t>
  </si>
  <si>
    <t>#3</t>
  </si>
  <si>
    <t>#6</t>
  </si>
  <si>
    <t>#9</t>
  </si>
  <si>
    <t>#28</t>
  </si>
  <si>
    <t>#17</t>
  </si>
  <si>
    <t>#1</t>
  </si>
  <si>
    <t>#4</t>
  </si>
  <si>
    <t>#8</t>
  </si>
  <si>
    <t>#10</t>
  </si>
  <si>
    <t>#12</t>
  </si>
  <si>
    <t>#14</t>
  </si>
  <si>
    <t>#21?</t>
  </si>
  <si>
    <t>#7</t>
  </si>
  <si>
    <t>#20</t>
  </si>
  <si>
    <t>#13</t>
  </si>
  <si>
    <t>#18</t>
  </si>
  <si>
    <t>#21</t>
  </si>
  <si>
    <t>#27</t>
  </si>
  <si>
    <t>#5</t>
  </si>
  <si>
    <t>#11</t>
  </si>
  <si>
    <t>#19</t>
  </si>
  <si>
    <t>#22</t>
  </si>
  <si>
    <t>^W5000</t>
  </si>
  <si>
    <t>VBMFX</t>
  </si>
  <si>
    <t>^TotMkt</t>
  </si>
  <si>
    <t>WFIVX</t>
  </si>
  <si>
    <t>^TotBnd</t>
  </si>
  <si>
    <t>dua-limadua</t>
  </si>
  <si>
    <r>
      <rPr>
        <b/>
        <sz val="8"/>
        <color rgb="FFFFFFFF"/>
        <rFont val="Arial"/>
        <family val="2"/>
      </rPr>
      <t>DO NOT delete</t>
    </r>
    <r>
      <rPr>
        <sz val="8"/>
        <color rgb="FFFFFFFF"/>
        <rFont val="Arial"/>
        <family val="2"/>
      </rPr>
      <t xml:space="preserve"> this red banner and this worksheet.</t>
    </r>
  </si>
  <si>
    <r>
      <t xml:space="preserve">a) See Project documentation Step #18 for </t>
    </r>
    <r>
      <rPr>
        <b/>
        <i/>
        <sz val="8"/>
        <color rgb="FFFF0000"/>
        <rFont val="Arial"/>
        <family val="2"/>
      </rPr>
      <t>Sample Results</t>
    </r>
    <r>
      <rPr>
        <sz val="8"/>
        <color rgb="FFFF0000"/>
        <rFont val="Arial"/>
        <family val="2"/>
      </rPr>
      <t xml:space="preserve"> for instructions.</t>
    </r>
  </si>
  <si>
    <r>
      <t xml:space="preserve">b) See also </t>
    </r>
    <r>
      <rPr>
        <b/>
        <sz val="8"/>
        <color rgb="FFFF0000"/>
        <rFont val="Arial"/>
        <family val="2"/>
      </rPr>
      <t>Phase4 Step #18</t>
    </r>
    <r>
      <rPr>
        <sz val="8"/>
        <color rgb="FFFF0000"/>
        <rFont val="Arial"/>
        <family val="2"/>
      </rPr>
      <t xml:space="preserve"> </t>
    </r>
    <r>
      <rPr>
        <b/>
        <i/>
        <sz val="8"/>
        <color rgb="FFFF0000"/>
        <rFont val="Arial"/>
        <family val="2"/>
      </rPr>
      <t>The Entire Project's Deliverables</t>
    </r>
    <r>
      <rPr>
        <sz val="8"/>
        <color rgb="FFFF0000"/>
        <rFont val="Arial"/>
        <family val="2"/>
      </rPr>
      <t xml:space="preserve"> for instructions.</t>
    </r>
  </si>
  <si>
    <r>
      <t xml:space="preserve">c) And see project description </t>
    </r>
    <r>
      <rPr>
        <b/>
        <sz val="8"/>
        <color rgb="FFFF0000"/>
        <rFont val="Arial"/>
        <family val="2"/>
      </rPr>
      <t xml:space="preserve">Page 2 </t>
    </r>
    <r>
      <rPr>
        <b/>
        <i/>
        <sz val="8"/>
        <color rgb="FFFF0000"/>
        <rFont val="Arial"/>
        <family val="2"/>
      </rPr>
      <t>"Grading policy"</t>
    </r>
    <r>
      <rPr>
        <sz val="8"/>
        <color rgb="FFFF0000"/>
        <rFont val="Arial"/>
        <family val="2"/>
      </rPr>
      <t xml:space="preserve"> regarding how this worksheet's results are </t>
    </r>
    <r>
      <rPr>
        <b/>
        <u/>
        <sz val="8"/>
        <color rgb="FFFF0000"/>
        <rFont val="Arial"/>
        <family val="2"/>
      </rPr>
      <t>linked</t>
    </r>
    <r>
      <rPr>
        <sz val="8"/>
        <color rgb="FFFF0000"/>
        <rFont val="Arial"/>
        <family val="2"/>
      </rPr>
      <t xml:space="preserve"> to your other worksheets.</t>
    </r>
  </si>
  <si>
    <r>
      <rPr>
        <b/>
        <sz val="8"/>
        <color rgb="FFFF0000"/>
        <rFont val="Arial"/>
        <family val="2"/>
      </rPr>
      <t xml:space="preserve">Why? The instructor grades from this worksheet. </t>
    </r>
    <r>
      <rPr>
        <sz val="8"/>
        <color rgb="FFFF0000"/>
        <rFont val="Arial"/>
        <family val="2"/>
      </rPr>
      <t>Although you are free to create additional worksheets to organize your calculations for the</t>
    </r>
  </si>
  <si>
    <r>
      <rPr>
        <b/>
        <sz val="8"/>
        <color rgb="FFFF0000"/>
        <rFont val="Arial"/>
        <family val="2"/>
      </rPr>
      <t>DO NOT cut/paste</t>
    </r>
    <r>
      <rPr>
        <sz val="8"/>
        <color rgb="FFFF0000"/>
        <rFont val="Arial"/>
        <family val="2"/>
      </rPr>
      <t xml:space="preserve"> calculated values/plots for your other worksheet to this Deliverables worksheet. </t>
    </r>
    <r>
      <rPr>
        <b/>
        <u/>
        <sz val="10"/>
        <color rgb="FFFF0000"/>
        <rFont val="Arial"/>
        <family val="2"/>
      </rPr>
      <t/>
    </r>
  </si>
  <si>
    <r>
      <t xml:space="preserve">But </t>
    </r>
    <r>
      <rPr>
        <b/>
        <u/>
        <sz val="8"/>
        <color rgb="FFFF0000"/>
        <rFont val="Arial"/>
        <family val="2"/>
      </rPr>
      <t>cell-link</t>
    </r>
    <r>
      <rPr>
        <sz val="8"/>
        <color rgb="FFFF0000"/>
        <rFont val="Arial"/>
        <family val="2"/>
      </rPr>
      <t xml:space="preserve"> them from those other worksheets to this </t>
    </r>
    <r>
      <rPr>
        <b/>
        <i/>
        <sz val="8"/>
        <color rgb="FFFF0000"/>
        <rFont val="Arial"/>
        <family val="2"/>
      </rPr>
      <t>Deliverables</t>
    </r>
    <r>
      <rPr>
        <sz val="8"/>
        <color rgb="FFFF0000"/>
        <rFont val="Arial"/>
        <family val="2"/>
      </rPr>
      <t xml:space="preserve"> worksheet.</t>
    </r>
  </si>
  <si>
    <t xml:space="preserve">    </t>
  </si>
  <si>
    <t>jeh</t>
  </si>
  <si>
    <t>MSFT Index</t>
  </si>
  <si>
    <t>FDX Index</t>
  </si>
  <si>
    <t>ADJ Close 
^SP500</t>
  </si>
  <si>
    <t>ADJ Close
^Dow30</t>
  </si>
  <si>
    <t>^Dow30 
Index</t>
  </si>
  <si>
    <t>^SP500 
Index</t>
  </si>
  <si>
    <t>COST Index</t>
  </si>
  <si>
    <r>
      <rPr>
        <b/>
        <sz val="8"/>
        <rFont val="Calibri"/>
        <family val="2"/>
      </rPr>
      <t>←</t>
    </r>
    <r>
      <rPr>
        <b/>
        <sz val="8"/>
        <rFont val="Arial"/>
        <family val="2"/>
      </rPr>
      <t xml:space="preserve"> start date</t>
    </r>
  </si>
  <si>
    <r>
      <rPr>
        <b/>
        <sz val="8"/>
        <rFont val="Calibri"/>
        <family val="2"/>
      </rPr>
      <t>←</t>
    </r>
    <r>
      <rPr>
        <b/>
        <sz val="8"/>
        <rFont val="Arial"/>
        <family val="2"/>
      </rPr>
      <t xml:space="preserve"> end date. </t>
    </r>
  </si>
  <si>
    <t>ADJ ^SP500</t>
  </si>
  <si>
    <t xml:space="preserve"> HPY ^SP500</t>
  </si>
  <si>
    <t>ADJ Dow30</t>
  </si>
  <si>
    <t>HPY ^Dow30</t>
  </si>
  <si>
    <t>COST Price</t>
  </si>
  <si>
    <t>HPY (COST)</t>
  </si>
  <si>
    <t>FDX Price</t>
  </si>
  <si>
    <t>HPY (FDX)</t>
  </si>
  <si>
    <t>MSFT Price</t>
  </si>
  <si>
    <t>HPY (MSFT)</t>
  </si>
  <si>
    <t xml:space="preserve">Monthly 
HPY Calculations
</t>
  </si>
  <si>
    <t>Mystery
Stock X</t>
  </si>
  <si>
    <t>HPY Mystery 
Stock X</t>
  </si>
  <si>
    <t>^SPY500</t>
  </si>
  <si>
    <t>MysteryX</t>
  </si>
  <si>
    <t>Mystery X</t>
  </si>
  <si>
    <t>Avg Monthly HPY</t>
  </si>
  <si>
    <t>Std Dev Monthly HPY</t>
  </si>
  <si>
    <t>A</t>
  </si>
  <si>
    <t>B</t>
  </si>
  <si>
    <t>C</t>
  </si>
  <si>
    <t>Covar</t>
  </si>
  <si>
    <t>Covariance</t>
  </si>
  <si>
    <t>Correal</t>
  </si>
  <si>
    <t>Monthly HPYs %</t>
  </si>
  <si>
    <t>Annual</t>
  </si>
  <si>
    <t>Annual Stock Price Adjusted Close ($)</t>
  </si>
  <si>
    <t>n-1</t>
  </si>
  <si>
    <t>Annual HPY (%)</t>
  </si>
  <si>
    <t>Year</t>
  </si>
  <si>
    <t>06/01/2025</t>
  </si>
  <si>
    <t>Avg Annual HPYs</t>
  </si>
  <si>
    <t>Stdev Annual HPYs</t>
  </si>
  <si>
    <t>E(σ)</t>
  </si>
  <si>
    <t>E(R)</t>
  </si>
  <si>
    <t xml:space="preserve">A-B Risk Return
</t>
  </si>
  <si>
    <t xml:space="preserve">A-C Risk Return
</t>
  </si>
  <si>
    <t xml:space="preserve">B-C Risk Return
</t>
  </si>
  <si>
    <t xml:space="preserve">Maximum Value σportf </t>
  </si>
  <si>
    <t>Slope of Cal (m)</t>
  </si>
  <si>
    <t>Risk-Free Rate</t>
  </si>
  <si>
    <t>CAL</t>
  </si>
  <si>
    <t>i</t>
  </si>
  <si>
    <t>y:E®</t>
  </si>
  <si>
    <t>y:E(R)</t>
  </si>
  <si>
    <t>x:E(stdev)</t>
  </si>
  <si>
    <t>x: E(stdev)</t>
  </si>
  <si>
    <t>IUC</t>
  </si>
  <si>
    <t>Risk Adversion Index A</t>
  </si>
  <si>
    <t>Ulitlity Value U</t>
  </si>
  <si>
    <t xml:space="preserve">max x value </t>
  </si>
  <si>
    <t>#pts</t>
  </si>
  <si>
    <t>*NEED TO REVIEW STEP #11 For charting labels #11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</si>
</sst>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mm/dd/yyyy"/>
    <numFmt numFmtId="165" formatCode="0.00_);\(0.00\)"/>
    <numFmt numFmtId="166" formatCode="0.00000"/>
    <numFmt numFmtId="167" formatCode="0.000000"/>
    <numFmt numFmtId="172" formatCode="_(* #,##0_);_(* \(#,##0\);_(* &quot;-&quot;??_);_(@_)"/>
  </numFmts>
  <fonts count="78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9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FFFFFF"/>
      <name val="Arial"/>
      <family val="2"/>
    </font>
    <font>
      <b/>
      <sz val="9"/>
      <color theme="0"/>
      <name val="Arial"/>
      <family val="2"/>
    </font>
    <font>
      <b/>
      <sz val="9"/>
      <name val="Calibri"/>
      <family val="2"/>
    </font>
    <font>
      <b/>
      <sz val="9"/>
      <color rgb="FFFFFFFF"/>
      <name val="Arial"/>
      <family val="2"/>
    </font>
    <font>
      <b/>
      <u/>
      <sz val="10"/>
      <color rgb="FFFF0000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b/>
      <sz val="8"/>
      <color theme="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8"/>
      <color rgb="FFFF9900"/>
      <name val="Arial"/>
      <family val="2"/>
    </font>
    <font>
      <b/>
      <i/>
      <sz val="8"/>
      <color rgb="FFFF9900"/>
      <name val="Arial"/>
      <family val="2"/>
    </font>
    <font>
      <sz val="8"/>
      <color rgb="FFFF9900"/>
      <name val="Arial"/>
      <family val="2"/>
    </font>
    <font>
      <b/>
      <i/>
      <sz val="8"/>
      <color theme="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FFFFFF"/>
      <name val="Arial"/>
      <family val="2"/>
    </font>
    <font>
      <b/>
      <sz val="9"/>
      <color indexed="81"/>
      <name val="Tahoma"/>
      <family val="2"/>
    </font>
    <font>
      <sz val="6"/>
      <color theme="0"/>
      <name val="Arial"/>
      <family val="2"/>
    </font>
    <font>
      <sz val="9"/>
      <color indexed="81"/>
      <name val="Tahoma"/>
      <family val="2"/>
    </font>
    <font>
      <i/>
      <u/>
      <sz val="8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b/>
      <sz val="8"/>
      <color theme="0"/>
      <name val="Calibri"/>
      <family val="2"/>
    </font>
    <font>
      <b/>
      <sz val="8"/>
      <color rgb="FFFFFFFF"/>
      <name val="Arial"/>
      <family val="2"/>
    </font>
    <font>
      <b/>
      <sz val="8"/>
      <color indexed="9"/>
      <name val="Arial"/>
      <family val="2"/>
    </font>
    <font>
      <sz val="9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Arial"/>
      <family val="2"/>
    </font>
    <font>
      <b/>
      <i/>
      <sz val="8"/>
      <color rgb="FFFF0000"/>
      <name val="Arial"/>
      <family val="2"/>
    </font>
    <font>
      <b/>
      <sz val="8"/>
      <color rgb="FFFF0000"/>
      <name val="Arial"/>
      <family val="2"/>
    </font>
    <font>
      <b/>
      <u/>
      <sz val="8"/>
      <color rgb="FFFF000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theme="1"/>
      <name val="Calibri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8"/>
      <color rgb="FF0070C0"/>
      <name val="Calibri"/>
      <family val="2"/>
    </font>
    <font>
      <sz val="8"/>
      <color rgb="FFFF69B4"/>
      <name val="Calibri"/>
      <family val="2"/>
    </font>
    <font>
      <sz val="8"/>
      <color rgb="FF40E0D0"/>
      <name val="Calibri"/>
      <family val="2"/>
    </font>
    <font>
      <sz val="8"/>
      <color rgb="FF808080"/>
      <name val="Arial"/>
      <family val="2"/>
    </font>
    <font>
      <sz val="8"/>
      <color rgb="FF0070C0"/>
      <name val="Arial"/>
      <family val="2"/>
    </font>
    <font>
      <sz val="8"/>
      <color rgb="FFFF69B4"/>
      <name val="Arial"/>
      <family val="2"/>
    </font>
    <font>
      <sz val="8"/>
      <color rgb="FF40E0D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8"/>
      <name val="Arial"/>
      <family val="2"/>
    </font>
    <font>
      <b/>
      <sz val="10"/>
      <color rgb="FF40E0D0"/>
      <name val="Arial"/>
      <family val="2"/>
    </font>
    <font>
      <b/>
      <sz val="10"/>
      <color rgb="FFFF69B4"/>
      <name val="Arial"/>
      <family val="2"/>
    </font>
    <font>
      <b/>
      <sz val="10"/>
      <color rgb="FF808080"/>
      <name val="Arial"/>
      <family val="2"/>
    </font>
    <font>
      <b/>
      <sz val="10"/>
      <color rgb="FF0070C0"/>
      <name val="Arial"/>
      <family val="2"/>
    </font>
    <font>
      <sz val="8"/>
      <color rgb="FF808080"/>
      <name val="Calibri"/>
      <family val="2"/>
    </font>
    <font>
      <sz val="10"/>
      <color rgb="FF80808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rgb="FF40E0D0"/>
      <name val="Arial"/>
      <family val="2"/>
    </font>
    <font>
      <sz val="10"/>
      <color rgb="FFFF69B4"/>
      <name val="Arial"/>
      <family val="2"/>
    </font>
    <font>
      <b/>
      <sz val="8"/>
      <name val="Arial Unicode MS"/>
      <family val="2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64" fillId="0" borderId="0" applyFont="0" applyFill="0" applyBorder="0" applyAlignment="0" applyProtection="0"/>
  </cellStyleXfs>
  <cellXfs count="467">
    <xf numFmtId="0" fontId="0" fillId="0" borderId="0" xfId="0"/>
    <xf numFmtId="0" fontId="5" fillId="0" borderId="0" xfId="0" applyFont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9" fontId="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16" fillId="0" borderId="1" xfId="1" quotePrefix="1" applyNumberFormat="1" applyFont="1" applyBorder="1" applyAlignment="1">
      <alignment horizontal="center" vertical="center"/>
    </xf>
    <xf numFmtId="10" fontId="16" fillId="8" borderId="3" xfId="1" applyNumberFormat="1" applyFont="1" applyFill="1" applyBorder="1" applyAlignment="1">
      <alignment horizontal="center" vertical="center"/>
    </xf>
    <xf numFmtId="10" fontId="16" fillId="8" borderId="10" xfId="1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10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9" fontId="16" fillId="8" borderId="3" xfId="1" applyFont="1" applyFill="1" applyBorder="1" applyAlignment="1">
      <alignment horizontal="center" vertical="center"/>
    </xf>
    <xf numFmtId="9" fontId="16" fillId="8" borderId="14" xfId="1" applyFont="1" applyFill="1" applyBorder="1" applyAlignment="1">
      <alignment horizontal="center" vertical="center"/>
    </xf>
    <xf numFmtId="9" fontId="16" fillId="3" borderId="21" xfId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3" fontId="18" fillId="0" borderId="0" xfId="0" applyNumberFormat="1" applyFont="1" applyAlignment="1">
      <alignment horizontal="right" vertical="center" indent="2"/>
    </xf>
    <xf numFmtId="0" fontId="16" fillId="0" borderId="0" xfId="0" applyFont="1" applyAlignment="1">
      <alignment horizontal="center" vertical="center"/>
    </xf>
    <xf numFmtId="10" fontId="16" fillId="0" borderId="0" xfId="0" applyNumberFormat="1" applyFont="1" applyAlignment="1">
      <alignment horizontal="right" vertical="center" indent="1"/>
    </xf>
    <xf numFmtId="0" fontId="16" fillId="5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7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vertical="center"/>
    </xf>
    <xf numFmtId="9" fontId="29" fillId="0" borderId="0" xfId="1" applyFont="1" applyAlignment="1">
      <alignment horizontal="right" vertical="center" indent="1"/>
    </xf>
    <xf numFmtId="3" fontId="27" fillId="0" borderId="0" xfId="0" applyNumberFormat="1" applyFont="1" applyAlignment="1">
      <alignment horizontal="right" vertical="center" indent="1"/>
    </xf>
    <xf numFmtId="9" fontId="29" fillId="0" borderId="0" xfId="1" applyFont="1" applyBorder="1" applyAlignment="1">
      <alignment horizontal="right" vertical="center" indent="1"/>
    </xf>
    <xf numFmtId="0" fontId="27" fillId="0" borderId="22" xfId="0" applyFont="1" applyBorder="1" applyAlignment="1">
      <alignment horizontal="right" vertical="center"/>
    </xf>
    <xf numFmtId="3" fontId="27" fillId="0" borderId="22" xfId="0" applyNumberFormat="1" applyFont="1" applyBorder="1" applyAlignment="1">
      <alignment horizontal="right" vertical="center" indent="1"/>
    </xf>
    <xf numFmtId="0" fontId="17" fillId="6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30" fillId="6" borderId="11" xfId="0" applyFont="1" applyFill="1" applyBorder="1" applyAlignment="1">
      <alignment horizontal="center" vertical="center"/>
    </xf>
    <xf numFmtId="0" fontId="30" fillId="6" borderId="12" xfId="0" applyFont="1" applyFill="1" applyBorder="1" applyAlignment="1">
      <alignment horizontal="center" vertical="center"/>
    </xf>
    <xf numFmtId="0" fontId="17" fillId="0" borderId="0" xfId="0" quotePrefix="1" applyFont="1" applyAlignment="1">
      <alignment vertical="center"/>
    </xf>
    <xf numFmtId="39" fontId="5" fillId="0" borderId="0" xfId="0" applyNumberFormat="1" applyFont="1" applyAlignment="1">
      <alignment horizontal="right" vertical="center" indent="1"/>
    </xf>
    <xf numFmtId="164" fontId="16" fillId="0" borderId="1" xfId="0" applyNumberFormat="1" applyFont="1" applyBorder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39" fontId="2" fillId="0" borderId="0" xfId="0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10" fontId="35" fillId="0" borderId="0" xfId="0" applyNumberFormat="1" applyFont="1" applyAlignment="1">
      <alignment horizontal="right" vertical="center" indent="1"/>
    </xf>
    <xf numFmtId="10" fontId="16" fillId="0" borderId="1" xfId="1" applyNumberFormat="1" applyFont="1" applyBorder="1" applyAlignment="1">
      <alignment horizontal="right" vertical="center"/>
    </xf>
    <xf numFmtId="10" fontId="16" fillId="0" borderId="1" xfId="0" applyNumberFormat="1" applyFont="1" applyBorder="1" applyAlignment="1">
      <alignment horizontal="right" vertical="center"/>
    </xf>
    <xf numFmtId="0" fontId="39" fillId="0" borderId="0" xfId="0" applyFont="1"/>
    <xf numFmtId="164" fontId="39" fillId="0" borderId="0" xfId="0" applyNumberFormat="1" applyFont="1"/>
    <xf numFmtId="3" fontId="39" fillId="0" borderId="0" xfId="0" applyNumberFormat="1" applyFont="1"/>
    <xf numFmtId="9" fontId="39" fillId="0" borderId="0" xfId="0" applyNumberFormat="1" applyFont="1"/>
    <xf numFmtId="10" fontId="39" fillId="0" borderId="0" xfId="0" applyNumberFormat="1" applyFont="1"/>
    <xf numFmtId="4" fontId="39" fillId="0" borderId="0" xfId="0" applyNumberFormat="1" applyFont="1"/>
    <xf numFmtId="39" fontId="39" fillId="0" borderId="0" xfId="0" applyNumberFormat="1" applyFont="1"/>
    <xf numFmtId="165" fontId="39" fillId="0" borderId="0" xfId="0" applyNumberFormat="1" applyFont="1"/>
    <xf numFmtId="0" fontId="39" fillId="0" borderId="0" xfId="0" applyFont="1" applyAlignment="1">
      <alignment horizontal="right"/>
    </xf>
    <xf numFmtId="0" fontId="38" fillId="0" borderId="0" xfId="0" applyFont="1" applyAlignment="1">
      <alignment horizontal="right"/>
    </xf>
    <xf numFmtId="0" fontId="38" fillId="0" borderId="0" xfId="0" applyFont="1"/>
    <xf numFmtId="0" fontId="40" fillId="5" borderId="0" xfId="0" applyFont="1" applyFill="1"/>
    <xf numFmtId="0" fontId="38" fillId="0" borderId="0" xfId="0" applyFont="1" applyAlignment="1">
      <alignment horizontal="center"/>
    </xf>
    <xf numFmtId="10" fontId="38" fillId="0" borderId="0" xfId="0" applyNumberFormat="1" applyFont="1" applyAlignment="1">
      <alignment horizontal="center"/>
    </xf>
    <xf numFmtId="0" fontId="38" fillId="0" borderId="27" xfId="0" applyFont="1" applyBorder="1" applyAlignment="1">
      <alignment horizontal="center"/>
    </xf>
    <xf numFmtId="0" fontId="38" fillId="0" borderId="36" xfId="0" applyFont="1" applyBorder="1" applyAlignment="1">
      <alignment horizontal="center"/>
    </xf>
    <xf numFmtId="164" fontId="40" fillId="5" borderId="0" xfId="0" applyNumberFormat="1" applyFont="1" applyFill="1"/>
    <xf numFmtId="0" fontId="38" fillId="0" borderId="37" xfId="0" applyFont="1" applyBorder="1" applyAlignment="1">
      <alignment horizontal="center"/>
    </xf>
    <xf numFmtId="0" fontId="38" fillId="0" borderId="38" xfId="0" applyFont="1" applyBorder="1" applyAlignment="1">
      <alignment horizontal="center"/>
    </xf>
    <xf numFmtId="0" fontId="38" fillId="0" borderId="39" xfId="0" applyFont="1" applyBorder="1" applyAlignment="1">
      <alignment horizontal="center"/>
    </xf>
    <xf numFmtId="3" fontId="2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horizontal="right" vertical="center" indent="1"/>
    </xf>
    <xf numFmtId="164" fontId="17" fillId="0" borderId="0" xfId="0" applyNumberFormat="1" applyFont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37" fontId="2" fillId="0" borderId="0" xfId="0" applyNumberFormat="1" applyFont="1" applyAlignment="1">
      <alignment horizontal="right" vertical="center"/>
    </xf>
    <xf numFmtId="37" fontId="11" fillId="4" borderId="0" xfId="0" applyNumberFormat="1" applyFont="1" applyFill="1" applyAlignment="1">
      <alignment horizontal="left" vertical="center"/>
    </xf>
    <xf numFmtId="164" fontId="11" fillId="4" borderId="0" xfId="0" applyNumberFormat="1" applyFont="1" applyFill="1" applyAlignment="1">
      <alignment horizontal="left" vertical="center"/>
    </xf>
    <xf numFmtId="4" fontId="11" fillId="4" borderId="0" xfId="0" applyNumberFormat="1" applyFont="1" applyFill="1" applyAlignment="1">
      <alignment horizontal="left" vertical="center"/>
    </xf>
    <xf numFmtId="3" fontId="11" fillId="4" borderId="0" xfId="0" applyNumberFormat="1" applyFont="1" applyFill="1" applyAlignment="1">
      <alignment horizontal="left" vertical="center"/>
    </xf>
    <xf numFmtId="4" fontId="11" fillId="4" borderId="0" xfId="0" applyNumberFormat="1" applyFont="1" applyFill="1" applyAlignment="1">
      <alignment horizontal="left" vertical="center" indent="1"/>
    </xf>
    <xf numFmtId="39" fontId="11" fillId="4" borderId="0" xfId="0" applyNumberFormat="1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2" fillId="0" borderId="0" xfId="0" applyFont="1"/>
    <xf numFmtId="0" fontId="20" fillId="4" borderId="0" xfId="0" applyFont="1" applyFill="1"/>
    <xf numFmtId="0" fontId="17" fillId="4" borderId="0" xfId="0" applyFont="1" applyFill="1"/>
    <xf numFmtId="0" fontId="24" fillId="0" borderId="0" xfId="0" applyFont="1"/>
    <xf numFmtId="0" fontId="22" fillId="0" borderId="33" xfId="0" applyFont="1" applyBorder="1" applyAlignment="1">
      <alignment horizontal="center"/>
    </xf>
    <xf numFmtId="0" fontId="22" fillId="0" borderId="35" xfId="0" applyFont="1" applyBorder="1" applyAlignment="1">
      <alignment horizontal="center"/>
    </xf>
    <xf numFmtId="0" fontId="23" fillId="0" borderId="0" xfId="0" applyFont="1" applyAlignment="1">
      <alignment horizontal="right"/>
    </xf>
    <xf numFmtId="9" fontId="2" fillId="0" borderId="5" xfId="0" applyNumberFormat="1" applyFont="1" applyBorder="1" applyAlignment="1">
      <alignment horizontal="right" indent="1"/>
    </xf>
    <xf numFmtId="9" fontId="2" fillId="0" borderId="6" xfId="0" applyNumberFormat="1" applyFont="1" applyBorder="1" applyAlignment="1">
      <alignment horizontal="right" indent="1"/>
    </xf>
    <xf numFmtId="10" fontId="2" fillId="0" borderId="5" xfId="0" applyNumberFormat="1" applyFont="1" applyBorder="1"/>
    <xf numFmtId="9" fontId="2" fillId="0" borderId="2" xfId="0" applyNumberFormat="1" applyFont="1" applyBorder="1" applyAlignment="1">
      <alignment horizontal="right" indent="1"/>
    </xf>
    <xf numFmtId="9" fontId="2" fillId="0" borderId="1" xfId="0" applyNumberFormat="1" applyFont="1" applyBorder="1" applyAlignment="1">
      <alignment horizontal="right" indent="1"/>
    </xf>
    <xf numFmtId="0" fontId="2" fillId="0" borderId="2" xfId="0" applyFont="1" applyBorder="1" applyAlignment="1">
      <alignment horizontal="right" indent="1"/>
    </xf>
    <xf numFmtId="0" fontId="2" fillId="0" borderId="1" xfId="0" applyFont="1" applyBorder="1" applyAlignment="1">
      <alignment horizontal="right" indent="1"/>
    </xf>
    <xf numFmtId="0" fontId="2" fillId="0" borderId="2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right" indent="1"/>
    </xf>
    <xf numFmtId="0" fontId="2" fillId="0" borderId="4" xfId="0" applyFont="1" applyBorder="1" applyAlignment="1">
      <alignment horizontal="right" indent="1"/>
    </xf>
    <xf numFmtId="0" fontId="2" fillId="0" borderId="3" xfId="0" applyFont="1" applyBorder="1"/>
    <xf numFmtId="0" fontId="2" fillId="0" borderId="10" xfId="0" applyFont="1" applyBorder="1"/>
    <xf numFmtId="0" fontId="17" fillId="0" borderId="0" xfId="0" applyFont="1"/>
    <xf numFmtId="0" fontId="17" fillId="4" borderId="0" xfId="0" applyFont="1" applyFill="1" applyAlignment="1">
      <alignment horizontal="left" vertical="center"/>
    </xf>
    <xf numFmtId="0" fontId="17" fillId="4" borderId="0" xfId="0" applyFont="1" applyFill="1" applyAlignment="1">
      <alignment vertical="center"/>
    </xf>
    <xf numFmtId="0" fontId="17" fillId="4" borderId="0" xfId="0" applyFont="1" applyFill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right" vertical="center"/>
    </xf>
    <xf numFmtId="0" fontId="22" fillId="0" borderId="27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3" fillId="4" borderId="0" xfId="0" applyFont="1" applyFill="1" applyAlignment="1">
      <alignment horizontal="left" vertical="center"/>
    </xf>
    <xf numFmtId="0" fontId="33" fillId="4" borderId="0" xfId="0" applyFont="1" applyFill="1" applyAlignment="1">
      <alignment vertical="center"/>
    </xf>
    <xf numFmtId="0" fontId="3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4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0" fontId="45" fillId="0" borderId="0" xfId="0" quotePrefix="1" applyFont="1" applyAlignment="1">
      <alignment vertical="center"/>
    </xf>
    <xf numFmtId="0" fontId="45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37" fontId="7" fillId="4" borderId="1" xfId="0" applyNumberFormat="1" applyFont="1" applyFill="1" applyBorder="1" applyAlignment="1">
      <alignment horizontal="left" vertical="center"/>
    </xf>
    <xf numFmtId="164" fontId="8" fillId="4" borderId="1" xfId="0" applyNumberFormat="1" applyFont="1" applyFill="1" applyBorder="1" applyAlignment="1">
      <alignment horizontal="left" vertical="center"/>
    </xf>
    <xf numFmtId="4" fontId="8" fillId="4" borderId="1" xfId="0" applyNumberFormat="1" applyFont="1" applyFill="1" applyBorder="1" applyAlignment="1">
      <alignment horizontal="left" vertical="center"/>
    </xf>
    <xf numFmtId="3" fontId="8" fillId="4" borderId="1" xfId="0" applyNumberFormat="1" applyFont="1" applyFill="1" applyBorder="1" applyAlignment="1">
      <alignment horizontal="left" vertical="center"/>
    </xf>
    <xf numFmtId="4" fontId="8" fillId="4" borderId="1" xfId="0" applyNumberFormat="1" applyFont="1" applyFill="1" applyBorder="1" applyAlignment="1">
      <alignment horizontal="left" vertical="center" indent="1"/>
    </xf>
    <xf numFmtId="39" fontId="8" fillId="4" borderId="1" xfId="0" applyNumberFormat="1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37" fontId="8" fillId="4" borderId="1" xfId="0" applyNumberFormat="1" applyFont="1" applyFill="1" applyBorder="1" applyAlignment="1">
      <alignment horizontal="left" vertical="center"/>
    </xf>
    <xf numFmtId="10" fontId="11" fillId="4" borderId="1" xfId="0" applyNumberFormat="1" applyFont="1" applyFill="1" applyBorder="1" applyAlignment="1">
      <alignment horizontal="left" vertical="center"/>
    </xf>
    <xf numFmtId="0" fontId="43" fillId="4" borderId="1" xfId="0" applyFont="1" applyFill="1" applyBorder="1" applyAlignment="1">
      <alignment horizontal="left" vertical="center"/>
    </xf>
    <xf numFmtId="4" fontId="16" fillId="0" borderId="1" xfId="0" applyNumberFormat="1" applyFont="1" applyBorder="1" applyAlignment="1">
      <alignment horizontal="right" vertical="center"/>
    </xf>
    <xf numFmtId="3" fontId="16" fillId="0" borderId="1" xfId="0" applyNumberFormat="1" applyFont="1" applyBorder="1" applyAlignment="1">
      <alignment horizontal="right" vertical="center"/>
    </xf>
    <xf numFmtId="4" fontId="16" fillId="0" borderId="1" xfId="0" applyNumberFormat="1" applyFont="1" applyBorder="1" applyAlignment="1">
      <alignment horizontal="right" vertical="center" indent="1"/>
    </xf>
    <xf numFmtId="164" fontId="2" fillId="0" borderId="1" xfId="0" applyNumberFormat="1" applyFont="1" applyBorder="1" applyAlignment="1">
      <alignment horizontal="center" vertical="center"/>
    </xf>
    <xf numFmtId="4" fontId="23" fillId="0" borderId="1" xfId="0" applyNumberFormat="1" applyFont="1" applyBorder="1" applyAlignment="1">
      <alignment horizontal="left" vertical="center"/>
    </xf>
    <xf numFmtId="3" fontId="23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 indent="1"/>
    </xf>
    <xf numFmtId="0" fontId="5" fillId="0" borderId="16" xfId="0" applyFont="1" applyBorder="1" applyAlignment="1">
      <alignment vertical="center"/>
    </xf>
    <xf numFmtId="0" fontId="3" fillId="12" borderId="0" xfId="0" applyFont="1" applyFill="1" applyAlignment="1">
      <alignment horizontal="center" vertical="center"/>
    </xf>
    <xf numFmtId="39" fontId="16" fillId="0" borderId="40" xfId="0" applyNumberFormat="1" applyFont="1" applyBorder="1" applyAlignment="1">
      <alignment horizontal="right" vertical="center"/>
    </xf>
    <xf numFmtId="39" fontId="2" fillId="0" borderId="40" xfId="0" applyNumberFormat="1" applyFont="1" applyBorder="1" applyAlignment="1">
      <alignment horizontal="right" vertical="center"/>
    </xf>
    <xf numFmtId="0" fontId="8" fillId="4" borderId="16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1" fillId="4" borderId="16" xfId="0" applyFont="1" applyFill="1" applyBorder="1" applyAlignment="1">
      <alignment horizontal="left" vertical="center"/>
    </xf>
    <xf numFmtId="10" fontId="11" fillId="4" borderId="16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10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3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37" fontId="8" fillId="4" borderId="41" xfId="0" applyNumberFormat="1" applyFont="1" applyFill="1" applyBorder="1" applyAlignment="1">
      <alignment horizontal="left" vertical="center"/>
    </xf>
    <xf numFmtId="37" fontId="16" fillId="0" borderId="41" xfId="0" applyNumberFormat="1" applyFont="1" applyBorder="1" applyAlignment="1">
      <alignment horizontal="right" vertical="center"/>
    </xf>
    <xf numFmtId="37" fontId="2" fillId="0" borderId="41" xfId="0" applyNumberFormat="1" applyFont="1" applyBorder="1" applyAlignment="1">
      <alignment vertical="center"/>
    </xf>
    <xf numFmtId="37" fontId="2" fillId="0" borderId="42" xfId="0" applyNumberFormat="1" applyFont="1" applyBorder="1" applyAlignment="1">
      <alignment horizontal="right" vertical="center"/>
    </xf>
    <xf numFmtId="164" fontId="2" fillId="0" borderId="16" xfId="0" applyNumberFormat="1" applyFont="1" applyBorder="1" applyAlignment="1">
      <alignment horizontal="center" vertical="center"/>
    </xf>
    <xf numFmtId="4" fontId="42" fillId="2" borderId="16" xfId="0" applyNumberFormat="1" applyFont="1" applyFill="1" applyBorder="1" applyAlignment="1">
      <alignment horizontal="center" vertical="center"/>
    </xf>
    <xf numFmtId="3" fontId="41" fillId="7" borderId="16" xfId="0" applyNumberFormat="1" applyFont="1" applyFill="1" applyBorder="1" applyAlignment="1">
      <alignment horizontal="center" vertical="center"/>
    </xf>
    <xf numFmtId="4" fontId="20" fillId="4" borderId="16" xfId="0" applyNumberFormat="1" applyFont="1" applyFill="1" applyBorder="1" applyAlignment="1">
      <alignment horizontal="center" vertical="center"/>
    </xf>
    <xf numFmtId="39" fontId="20" fillId="6" borderId="43" xfId="0" applyNumberFormat="1" applyFont="1" applyFill="1" applyBorder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right" vertical="center"/>
    </xf>
    <xf numFmtId="10" fontId="9" fillId="4" borderId="0" xfId="0" applyNumberFormat="1" applyFont="1" applyFill="1" applyAlignment="1">
      <alignment horizontal="left" vertical="center"/>
    </xf>
    <xf numFmtId="10" fontId="9" fillId="4" borderId="1" xfId="0" applyNumberFormat="1" applyFont="1" applyFill="1" applyBorder="1" applyAlignment="1">
      <alignment horizontal="left" vertical="center"/>
    </xf>
    <xf numFmtId="10" fontId="9" fillId="4" borderId="16" xfId="0" applyNumberFormat="1" applyFont="1" applyFill="1" applyBorder="1" applyAlignment="1">
      <alignment horizontal="left" vertical="center"/>
    </xf>
    <xf numFmtId="10" fontId="5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10" fontId="5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vertical="center"/>
    </xf>
    <xf numFmtId="4" fontId="22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10" fontId="2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10" fontId="54" fillId="0" borderId="0" xfId="0" applyNumberFormat="1" applyFont="1" applyAlignment="1">
      <alignment wrapText="1"/>
    </xf>
    <xf numFmtId="10" fontId="0" fillId="0" borderId="0" xfId="0" applyNumberFormat="1"/>
    <xf numFmtId="0" fontId="1" fillId="0" borderId="0" xfId="0" applyFont="1"/>
    <xf numFmtId="0" fontId="20" fillId="5" borderId="1" xfId="0" applyFont="1" applyFill="1" applyBorder="1" applyAlignment="1">
      <alignment horizontal="center"/>
    </xf>
    <xf numFmtId="0" fontId="20" fillId="13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 wrapText="1"/>
    </xf>
    <xf numFmtId="0" fontId="18" fillId="9" borderId="1" xfId="0" applyFont="1" applyFill="1" applyBorder="1" applyAlignment="1">
      <alignment horizontal="center"/>
    </xf>
    <xf numFmtId="0" fontId="18" fillId="11" borderId="1" xfId="0" applyFont="1" applyFill="1" applyBorder="1" applyAlignment="1">
      <alignment horizontal="center"/>
    </xf>
    <xf numFmtId="0" fontId="62" fillId="5" borderId="1" xfId="0" applyFont="1" applyFill="1" applyBorder="1"/>
    <xf numFmtId="0" fontId="62" fillId="13" borderId="46" xfId="0" applyFont="1" applyFill="1" applyBorder="1"/>
    <xf numFmtId="0" fontId="54" fillId="11" borderId="45" xfId="0" applyFont="1" applyFill="1" applyBorder="1"/>
    <xf numFmtId="0" fontId="20" fillId="5" borderId="1" xfId="0" applyFont="1" applyFill="1" applyBorder="1" applyAlignment="1">
      <alignment horizontal="center" wrapText="1"/>
    </xf>
    <xf numFmtId="0" fontId="18" fillId="10" borderId="1" xfId="0" applyFont="1" applyFill="1" applyBorder="1" applyAlignment="1">
      <alignment horizontal="center"/>
    </xf>
    <xf numFmtId="0" fontId="22" fillId="11" borderId="1" xfId="0" applyFont="1" applyFill="1" applyBorder="1" applyAlignment="1">
      <alignment horizontal="center"/>
    </xf>
    <xf numFmtId="10" fontId="54" fillId="0" borderId="0" xfId="0" applyNumberFormat="1" applyFont="1" applyAlignment="1">
      <alignment shrinkToFit="1"/>
    </xf>
    <xf numFmtId="10" fontId="54" fillId="0" borderId="1" xfId="0" applyNumberFormat="1" applyFont="1" applyBorder="1"/>
    <xf numFmtId="0" fontId="54" fillId="0" borderId="40" xfId="0" applyFont="1" applyBorder="1"/>
    <xf numFmtId="0" fontId="62" fillId="5" borderId="16" xfId="0" applyFont="1" applyFill="1" applyBorder="1"/>
    <xf numFmtId="0" fontId="62" fillId="4" borderId="46" xfId="0" applyFont="1" applyFill="1" applyBorder="1"/>
    <xf numFmtId="0" fontId="63" fillId="9" borderId="46" xfId="0" applyFont="1" applyFill="1" applyBorder="1" applyAlignment="1">
      <alignment horizontal="left"/>
    </xf>
    <xf numFmtId="0" fontId="54" fillId="10" borderId="46" xfId="0" applyFont="1" applyFill="1" applyBorder="1" applyAlignment="1">
      <alignment horizontal="left"/>
    </xf>
    <xf numFmtId="0" fontId="54" fillId="11" borderId="42" xfId="0" applyFont="1" applyFill="1" applyBorder="1" applyAlignment="1">
      <alignment horizontal="left"/>
    </xf>
    <xf numFmtId="0" fontId="63" fillId="15" borderId="1" xfId="0" applyFont="1" applyFill="1" applyBorder="1"/>
    <xf numFmtId="0" fontId="62" fillId="13" borderId="1" xfId="0" applyFont="1" applyFill="1" applyBorder="1"/>
    <xf numFmtId="0" fontId="54" fillId="4" borderId="1" xfId="0" applyFont="1" applyFill="1" applyBorder="1"/>
    <xf numFmtId="0" fontId="54" fillId="9" borderId="1" xfId="0" applyFont="1" applyFill="1" applyBorder="1"/>
    <xf numFmtId="0" fontId="54" fillId="10" borderId="1" xfId="0" applyFont="1" applyFill="1" applyBorder="1"/>
    <xf numFmtId="0" fontId="54" fillId="8" borderId="1" xfId="0" applyFont="1" applyFill="1" applyBorder="1"/>
    <xf numFmtId="0" fontId="62" fillId="4" borderId="1" xfId="0" applyFont="1" applyFill="1" applyBorder="1"/>
    <xf numFmtId="0" fontId="54" fillId="0" borderId="0" xfId="0" applyFont="1"/>
    <xf numFmtId="0" fontId="62" fillId="13" borderId="41" xfId="0" applyFont="1" applyFill="1" applyBorder="1"/>
    <xf numFmtId="0" fontId="62" fillId="4" borderId="41" xfId="0" applyFont="1" applyFill="1" applyBorder="1"/>
    <xf numFmtId="0" fontId="54" fillId="9" borderId="41" xfId="0" applyFont="1" applyFill="1" applyBorder="1"/>
    <xf numFmtId="0" fontId="54" fillId="10" borderId="42" xfId="0" applyFont="1" applyFill="1" applyBorder="1"/>
    <xf numFmtId="0" fontId="2" fillId="0" borderId="6" xfId="0" applyFont="1" applyBorder="1"/>
    <xf numFmtId="0" fontId="54" fillId="0" borderId="1" xfId="0" applyFont="1" applyBorder="1"/>
    <xf numFmtId="0" fontId="22" fillId="0" borderId="1" xfId="0" applyFont="1" applyBorder="1"/>
    <xf numFmtId="164" fontId="2" fillId="15" borderId="0" xfId="0" applyNumberFormat="1" applyFont="1" applyFill="1" applyAlignment="1">
      <alignment horizontal="center" vertical="center"/>
    </xf>
    <xf numFmtId="0" fontId="3" fillId="0" borderId="1" xfId="0" applyFont="1" applyBorder="1"/>
    <xf numFmtId="14" fontId="2" fillId="0" borderId="0" xfId="0" applyNumberFormat="1" applyFont="1" applyAlignment="1">
      <alignment horizontal="center"/>
    </xf>
    <xf numFmtId="1" fontId="3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2" fillId="0" borderId="16" xfId="0" applyFont="1" applyBorder="1"/>
    <xf numFmtId="0" fontId="2" fillId="0" borderId="17" xfId="0" applyFont="1" applyBorder="1"/>
    <xf numFmtId="49" fontId="2" fillId="10" borderId="0" xfId="0" applyNumberFormat="1" applyFont="1" applyFill="1" applyAlignment="1">
      <alignment horizontal="center"/>
    </xf>
    <xf numFmtId="0" fontId="63" fillId="0" borderId="1" xfId="0" applyFont="1" applyBorder="1"/>
    <xf numFmtId="0" fontId="63" fillId="11" borderId="40" xfId="0" applyFont="1" applyFill="1" applyBorder="1"/>
    <xf numFmtId="0" fontId="62" fillId="5" borderId="40" xfId="0" applyFont="1" applyFill="1" applyBorder="1"/>
    <xf numFmtId="0" fontId="62" fillId="13" borderId="40" xfId="0" applyFont="1" applyFill="1" applyBorder="1"/>
    <xf numFmtId="0" fontId="62" fillId="4" borderId="40" xfId="0" applyFont="1" applyFill="1" applyBorder="1"/>
    <xf numFmtId="0" fontId="54" fillId="9" borderId="40" xfId="0" applyFont="1" applyFill="1" applyBorder="1"/>
    <xf numFmtId="0" fontId="54" fillId="10" borderId="40" xfId="0" applyFont="1" applyFill="1" applyBorder="1"/>
    <xf numFmtId="0" fontId="62" fillId="5" borderId="41" xfId="0" applyFont="1" applyFill="1" applyBorder="1"/>
    <xf numFmtId="0" fontId="76" fillId="0" borderId="0" xfId="0" applyFont="1"/>
    <xf numFmtId="4" fontId="0" fillId="5" borderId="43" xfId="0" applyNumberFormat="1" applyFill="1" applyBorder="1" applyAlignment="1">
      <alignment horizontal="center"/>
    </xf>
    <xf numFmtId="2" fontId="0" fillId="8" borderId="46" xfId="0" applyNumberFormat="1" applyFill="1" applyBorder="1" applyAlignment="1">
      <alignment horizontal="center"/>
    </xf>
    <xf numFmtId="167" fontId="1" fillId="14" borderId="43" xfId="0" applyNumberFormat="1" applyFont="1" applyFill="1" applyBorder="1" applyAlignment="1">
      <alignment horizontal="center" vertical="center"/>
    </xf>
    <xf numFmtId="0" fontId="0" fillId="5" borderId="46" xfId="0" applyFill="1" applyBorder="1" applyAlignment="1">
      <alignment horizontal="center"/>
    </xf>
    <xf numFmtId="2" fontId="0" fillId="8" borderId="42" xfId="0" applyNumberFormat="1" applyFill="1" applyBorder="1" applyAlignment="1">
      <alignment horizontal="center"/>
    </xf>
    <xf numFmtId="167" fontId="0" fillId="14" borderId="44" xfId="0" applyNumberFormat="1" applyFill="1" applyBorder="1" applyAlignment="1">
      <alignment horizontal="center" vertical="center"/>
    </xf>
    <xf numFmtId="167" fontId="0" fillId="1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8" borderId="47" xfId="0" applyNumberFormat="1" applyFill="1" applyBorder="1" applyAlignment="1">
      <alignment horizontal="center"/>
    </xf>
    <xf numFmtId="167" fontId="0" fillId="14" borderId="45" xfId="0" applyNumberFormat="1" applyFill="1" applyBorder="1" applyAlignment="1">
      <alignment horizontal="center" vertical="center"/>
    </xf>
    <xf numFmtId="167" fontId="0" fillId="14" borderId="48" xfId="0" applyNumberFormat="1" applyFill="1" applyBorder="1" applyAlignment="1">
      <alignment horizontal="center" vertical="center"/>
    </xf>
    <xf numFmtId="0" fontId="0" fillId="5" borderId="49" xfId="0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72" fillId="0" borderId="1" xfId="1" applyNumberFormat="1" applyFont="1" applyBorder="1" applyAlignment="1">
      <alignment horizontal="center"/>
    </xf>
    <xf numFmtId="10" fontId="73" fillId="0" borderId="1" xfId="1" applyNumberFormat="1" applyFont="1" applyBorder="1" applyAlignment="1">
      <alignment horizontal="center"/>
    </xf>
    <xf numFmtId="10" fontId="74" fillId="0" borderId="1" xfId="1" applyNumberFormat="1" applyFont="1" applyBorder="1" applyAlignment="1">
      <alignment horizontal="center"/>
    </xf>
    <xf numFmtId="10" fontId="75" fillId="0" borderId="1" xfId="1" applyNumberFormat="1" applyFont="1" applyBorder="1" applyAlignment="1">
      <alignment horizontal="center"/>
    </xf>
    <xf numFmtId="10" fontId="76" fillId="0" borderId="1" xfId="1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72" fillId="0" borderId="1" xfId="0" applyNumberFormat="1" applyFont="1" applyBorder="1" applyAlignment="1">
      <alignment horizontal="center"/>
    </xf>
    <xf numFmtId="10" fontId="73" fillId="0" borderId="1" xfId="0" applyNumberFormat="1" applyFont="1" applyBorder="1" applyAlignment="1">
      <alignment horizontal="center"/>
    </xf>
    <xf numFmtId="10" fontId="74" fillId="0" borderId="1" xfId="0" applyNumberFormat="1" applyFont="1" applyBorder="1" applyAlignment="1">
      <alignment horizontal="center"/>
    </xf>
    <xf numFmtId="10" fontId="75" fillId="0" borderId="1" xfId="0" applyNumberFormat="1" applyFont="1" applyBorder="1" applyAlignment="1">
      <alignment horizontal="center"/>
    </xf>
    <xf numFmtId="10" fontId="76" fillId="0" borderId="1" xfId="0" applyNumberFormat="1" applyFont="1" applyBorder="1" applyAlignment="1">
      <alignment horizontal="center"/>
    </xf>
    <xf numFmtId="0" fontId="62" fillId="5" borderId="1" xfId="0" applyFont="1" applyFill="1" applyBorder="1" applyAlignment="1">
      <alignment horizontal="center"/>
    </xf>
    <xf numFmtId="0" fontId="62" fillId="13" borderId="1" xfId="0" applyFont="1" applyFill="1" applyBorder="1" applyAlignment="1">
      <alignment horizontal="center"/>
    </xf>
    <xf numFmtId="0" fontId="54" fillId="4" borderId="1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center"/>
    </xf>
    <xf numFmtId="0" fontId="63" fillId="11" borderId="1" xfId="0" applyFont="1" applyFill="1" applyBorder="1" applyAlignment="1">
      <alignment horizontal="center"/>
    </xf>
    <xf numFmtId="10" fontId="0" fillId="5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15" borderId="1" xfId="0" applyNumberFormat="1" applyFill="1" applyBorder="1" applyAlignment="1">
      <alignment horizontal="center"/>
    </xf>
    <xf numFmtId="166" fontId="0" fillId="15" borderId="1" xfId="2" applyNumberFormat="1" applyFont="1" applyFill="1" applyBorder="1" applyAlignment="1">
      <alignment horizontal="center"/>
    </xf>
    <xf numFmtId="10" fontId="53" fillId="5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166" fontId="1" fillId="1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0" fontId="63" fillId="12" borderId="43" xfId="1" applyNumberFormat="1" applyFont="1" applyFill="1" applyBorder="1" applyAlignment="1">
      <alignment horizontal="center"/>
    </xf>
    <xf numFmtId="10" fontId="69" fillId="0" borderId="43" xfId="1" applyNumberFormat="1" applyFont="1" applyFill="1" applyBorder="1" applyAlignment="1">
      <alignment horizontal="center"/>
    </xf>
    <xf numFmtId="10" fontId="65" fillId="0" borderId="43" xfId="1" applyNumberFormat="1" applyFont="1" applyBorder="1" applyAlignment="1">
      <alignment horizontal="center"/>
    </xf>
    <xf numFmtId="10" fontId="66" fillId="0" borderId="43" xfId="1" applyNumberFormat="1" applyFont="1" applyBorder="1" applyAlignment="1">
      <alignment horizontal="center"/>
    </xf>
    <xf numFmtId="10" fontId="67" fillId="0" borderId="43" xfId="1" applyNumberFormat="1" applyFont="1" applyBorder="1" applyAlignment="1">
      <alignment horizontal="center"/>
    </xf>
    <xf numFmtId="10" fontId="63" fillId="12" borderId="45" xfId="1" applyNumberFormat="1" applyFont="1" applyFill="1" applyBorder="1" applyAlignment="1">
      <alignment horizontal="center"/>
    </xf>
    <xf numFmtId="10" fontId="69" fillId="12" borderId="45" xfId="1" applyNumberFormat="1" applyFont="1" applyFill="1" applyBorder="1" applyAlignment="1">
      <alignment horizontal="center"/>
    </xf>
    <xf numFmtId="10" fontId="65" fillId="12" borderId="45" xfId="1" applyNumberFormat="1" applyFont="1" applyFill="1" applyBorder="1" applyAlignment="1">
      <alignment horizontal="center"/>
    </xf>
    <xf numFmtId="10" fontId="70" fillId="12" borderId="45" xfId="1" applyNumberFormat="1" applyFont="1" applyFill="1" applyBorder="1" applyAlignment="1">
      <alignment horizontal="center"/>
    </xf>
    <xf numFmtId="10" fontId="67" fillId="12" borderId="45" xfId="1" applyNumberFormat="1" applyFont="1" applyFill="1" applyBorder="1" applyAlignment="1">
      <alignment horizontal="center"/>
    </xf>
    <xf numFmtId="10" fontId="68" fillId="0" borderId="16" xfId="1" applyNumberFormat="1" applyFont="1" applyBorder="1" applyAlignment="1">
      <alignment horizontal="center"/>
    </xf>
    <xf numFmtId="10" fontId="68" fillId="12" borderId="6" xfId="1" applyNumberFormat="1" applyFont="1" applyFill="1" applyBorder="1" applyAlignment="1">
      <alignment horizontal="center"/>
    </xf>
    <xf numFmtId="10" fontId="2" fillId="0" borderId="8" xfId="1" applyNumberFormat="1" applyFont="1" applyBorder="1"/>
    <xf numFmtId="10" fontId="2" fillId="0" borderId="9" xfId="1" applyNumberFormat="1" applyFont="1" applyBorder="1" applyAlignment="1">
      <alignment horizontal="center" vertical="center" wrapText="1"/>
    </xf>
    <xf numFmtId="167" fontId="0" fillId="0" borderId="0" xfId="0" applyNumberFormat="1"/>
    <xf numFmtId="0" fontId="22" fillId="0" borderId="1" xfId="0" applyFont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/>
    </xf>
    <xf numFmtId="0" fontId="22" fillId="10" borderId="1" xfId="0" applyFont="1" applyFill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2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10" fontId="2" fillId="0" borderId="0" xfId="1" applyNumberFormat="1" applyFont="1" applyAlignment="1">
      <alignment horizontal="center"/>
    </xf>
    <xf numFmtId="10" fontId="58" fillId="0" borderId="0" xfId="1" applyNumberFormat="1" applyFont="1" applyFill="1" applyAlignment="1">
      <alignment horizontal="center"/>
    </xf>
    <xf numFmtId="10" fontId="45" fillId="0" borderId="0" xfId="1" applyNumberFormat="1" applyFont="1" applyAlignment="1">
      <alignment horizontal="center"/>
    </xf>
    <xf numFmtId="10" fontId="59" fillId="0" borderId="0" xfId="1" applyNumberFormat="1" applyFont="1" applyAlignment="1">
      <alignment horizontal="center"/>
    </xf>
    <xf numFmtId="10" fontId="61" fillId="0" borderId="0" xfId="1" applyNumberFormat="1" applyFont="1" applyAlignment="1">
      <alignment horizontal="center"/>
    </xf>
    <xf numFmtId="10" fontId="60" fillId="0" borderId="0" xfId="1" applyNumberFormat="1" applyFont="1" applyAlignment="1">
      <alignment horizontal="center"/>
    </xf>
    <xf numFmtId="0" fontId="2" fillId="0" borderId="16" xfId="0" applyFont="1" applyBorder="1" applyAlignment="1">
      <alignment horizontal="center"/>
    </xf>
    <xf numFmtId="4" fontId="39" fillId="0" borderId="0" xfId="0" applyNumberFormat="1" applyFont="1" applyAlignment="1">
      <alignment horizontal="center"/>
    </xf>
    <xf numFmtId="3" fontId="71" fillId="0" borderId="0" xfId="0" applyNumberFormat="1" applyFont="1" applyAlignment="1">
      <alignment horizontal="center"/>
    </xf>
    <xf numFmtId="4" fontId="45" fillId="0" borderId="0" xfId="0" applyNumberFormat="1" applyFont="1" applyAlignment="1">
      <alignment horizontal="center" vertical="center"/>
    </xf>
    <xf numFmtId="39" fontId="55" fillId="0" borderId="0" xfId="0" applyNumberFormat="1" applyFont="1" applyAlignment="1">
      <alignment horizontal="center"/>
    </xf>
    <xf numFmtId="39" fontId="57" fillId="0" borderId="0" xfId="0" applyNumberFormat="1" applyFont="1" applyAlignment="1">
      <alignment horizontal="center"/>
    </xf>
    <xf numFmtId="39" fontId="56" fillId="0" borderId="0" xfId="0" applyNumberFormat="1" applyFont="1" applyAlignment="1">
      <alignment horizontal="center"/>
    </xf>
    <xf numFmtId="0" fontId="2" fillId="0" borderId="17" xfId="0" applyFont="1" applyBorder="1" applyAlignment="1">
      <alignment horizontal="center"/>
    </xf>
    <xf numFmtId="3" fontId="58" fillId="0" borderId="0" xfId="0" applyNumberFormat="1" applyFont="1" applyAlignment="1">
      <alignment horizontal="center" vertical="center"/>
    </xf>
    <xf numFmtId="0" fontId="22" fillId="0" borderId="17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4" fontId="2" fillId="0" borderId="0" xfId="0" applyNumberFormat="1" applyFont="1" applyAlignment="1">
      <alignment horizontal="center" vertical="center"/>
    </xf>
    <xf numFmtId="0" fontId="22" fillId="0" borderId="44" xfId="0" applyFont="1" applyBorder="1" applyAlignment="1">
      <alignment horizontal="center"/>
    </xf>
    <xf numFmtId="10" fontId="2" fillId="0" borderId="0" xfId="1" applyNumberFormat="1" applyFont="1" applyBorder="1"/>
    <xf numFmtId="10" fontId="2" fillId="0" borderId="1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2" fillId="0" borderId="0" xfId="0" applyFont="1"/>
    <xf numFmtId="10" fontId="2" fillId="0" borderId="1" xfId="0" applyNumberFormat="1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10" fontId="2" fillId="0" borderId="28" xfId="0" applyNumberFormat="1" applyFont="1" applyBorder="1"/>
    <xf numFmtId="10" fontId="2" fillId="0" borderId="7" xfId="1" applyNumberFormat="1" applyFont="1" applyBorder="1"/>
    <xf numFmtId="10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0" fontId="2" fillId="0" borderId="0" xfId="1" applyNumberFormat="1" applyFont="1" applyBorder="1" applyAlignment="1">
      <alignment horizontal="center"/>
    </xf>
    <xf numFmtId="0" fontId="22" fillId="0" borderId="0" xfId="0" applyFont="1" applyAlignment="1">
      <alignment horizontal="right"/>
    </xf>
    <xf numFmtId="0" fontId="2" fillId="0" borderId="0" xfId="2" applyNumberFormat="1" applyFont="1"/>
    <xf numFmtId="0" fontId="38" fillId="3" borderId="33" xfId="0" applyFont="1" applyFill="1" applyBorder="1" applyAlignment="1">
      <alignment horizontal="center"/>
    </xf>
    <xf numFmtId="0" fontId="38" fillId="3" borderId="35" xfId="0" applyFont="1" applyFill="1" applyBorder="1" applyAlignment="1">
      <alignment horizontal="center"/>
    </xf>
    <xf numFmtId="0" fontId="38" fillId="3" borderId="34" xfId="0" applyFont="1" applyFill="1" applyBorder="1" applyAlignment="1">
      <alignment horizontal="center"/>
    </xf>
    <xf numFmtId="164" fontId="38" fillId="8" borderId="0" xfId="0" applyNumberFormat="1" applyFont="1" applyFill="1" applyAlignment="1">
      <alignment horizontal="left"/>
    </xf>
    <xf numFmtId="0" fontId="20" fillId="5" borderId="23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20" fillId="5" borderId="25" xfId="0" applyFont="1" applyFill="1" applyBorder="1" applyAlignment="1">
      <alignment horizontal="center" vertical="center"/>
    </xf>
    <xf numFmtId="0" fontId="20" fillId="5" borderId="26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2" fillId="0" borderId="33" xfId="0" applyFont="1" applyBorder="1" applyAlignment="1">
      <alignment horizontal="center"/>
    </xf>
    <xf numFmtId="0" fontId="22" fillId="0" borderId="35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0" fillId="5" borderId="43" xfId="0" applyFont="1" applyFill="1" applyBorder="1" applyAlignment="1">
      <alignment horizontal="center"/>
    </xf>
    <xf numFmtId="0" fontId="20" fillId="5" borderId="42" xfId="0" applyFont="1" applyFill="1" applyBorder="1" applyAlignment="1">
      <alignment horizontal="center"/>
    </xf>
    <xf numFmtId="0" fontId="20" fillId="5" borderId="48" xfId="0" applyFont="1" applyFill="1" applyBorder="1" applyAlignment="1">
      <alignment horizontal="center" wrapText="1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10" fontId="2" fillId="0" borderId="0" xfId="1" applyNumberFormat="1" applyFont="1" applyFill="1" applyBorder="1"/>
    <xf numFmtId="0" fontId="2" fillId="0" borderId="0" xfId="0" applyFont="1" applyFill="1" applyBorder="1"/>
    <xf numFmtId="0" fontId="22" fillId="0" borderId="43" xfId="0" applyFont="1" applyBorder="1"/>
    <xf numFmtId="0" fontId="22" fillId="0" borderId="42" xfId="0" applyFont="1" applyBorder="1"/>
    <xf numFmtId="0" fontId="22" fillId="0" borderId="44" xfId="0" applyFont="1" applyBorder="1"/>
    <xf numFmtId="0" fontId="22" fillId="0" borderId="47" xfId="0" applyFont="1" applyBorder="1"/>
    <xf numFmtId="10" fontId="22" fillId="0" borderId="47" xfId="1" applyNumberFormat="1" applyFont="1" applyFill="1" applyBorder="1"/>
    <xf numFmtId="0" fontId="22" fillId="0" borderId="45" xfId="0" applyFont="1" applyBorder="1"/>
    <xf numFmtId="0" fontId="22" fillId="0" borderId="49" xfId="0" applyFont="1" applyFill="1" applyBorder="1"/>
    <xf numFmtId="10" fontId="2" fillId="3" borderId="16" xfId="1" applyNumberFormat="1" applyFont="1" applyFill="1" applyBorder="1"/>
    <xf numFmtId="0" fontId="2" fillId="3" borderId="17" xfId="0" applyFont="1" applyFill="1" applyBorder="1"/>
    <xf numFmtId="172" fontId="2" fillId="3" borderId="17" xfId="2" applyNumberFormat="1" applyFont="1" applyFill="1" applyBorder="1"/>
    <xf numFmtId="10" fontId="2" fillId="3" borderId="6" xfId="1" applyNumberFormat="1" applyFont="1" applyFill="1" applyBorder="1"/>
    <xf numFmtId="0" fontId="2" fillId="4" borderId="0" xfId="0" applyFont="1" applyFill="1"/>
    <xf numFmtId="0" fontId="77" fillId="0" borderId="18" xfId="0" applyFont="1" applyBorder="1" applyAlignment="1">
      <alignment horizontal="center" vertical="center" wrapText="1"/>
    </xf>
    <xf numFmtId="0" fontId="77" fillId="0" borderId="15" xfId="0" applyFont="1" applyBorder="1" applyAlignment="1">
      <alignment horizontal="center" vertical="center" wrapText="1"/>
    </xf>
    <xf numFmtId="10" fontId="2" fillId="0" borderId="28" xfId="0" applyNumberFormat="1" applyFont="1" applyBorder="1" applyAlignment="1">
      <alignment horizontal="center" vertical="center"/>
    </xf>
    <xf numFmtId="10" fontId="2" fillId="0" borderId="29" xfId="0" applyNumberFormat="1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 wrapText="1"/>
    </xf>
    <xf numFmtId="10" fontId="2" fillId="0" borderId="30" xfId="0" applyNumberFormat="1" applyFont="1" applyBorder="1" applyAlignment="1">
      <alignment horizontal="center" vertical="center"/>
    </xf>
    <xf numFmtId="10" fontId="2" fillId="0" borderId="31" xfId="0" applyNumberFormat="1" applyFont="1" applyBorder="1" applyAlignment="1">
      <alignment horizontal="center" vertical="center"/>
    </xf>
    <xf numFmtId="10" fontId="2" fillId="0" borderId="32" xfId="0" applyNumberFormat="1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164" fontId="52" fillId="0" borderId="0" xfId="0" applyNumberFormat="1" applyFont="1" applyBorder="1" applyAlignment="1">
      <alignment horizontal="center"/>
    </xf>
    <xf numFmtId="4" fontId="32" fillId="0" borderId="0" xfId="0" applyNumberFormat="1" applyFont="1" applyBorder="1" applyAlignment="1">
      <alignment horizontal="center" vertical="center"/>
    </xf>
    <xf numFmtId="3" fontId="58" fillId="0" borderId="0" xfId="0" applyNumberFormat="1" applyFont="1" applyBorder="1" applyAlignment="1">
      <alignment horizontal="center" vertical="center"/>
    </xf>
    <xf numFmtId="10" fontId="58" fillId="0" borderId="0" xfId="0" applyNumberFormat="1" applyFont="1" applyBorder="1" applyAlignment="1">
      <alignment horizontal="center"/>
    </xf>
    <xf numFmtId="4" fontId="45" fillId="0" borderId="0" xfId="0" applyNumberFormat="1" applyFont="1" applyBorder="1" applyAlignment="1">
      <alignment horizontal="center" vertical="center"/>
    </xf>
    <xf numFmtId="10" fontId="45" fillId="0" borderId="0" xfId="0" applyNumberFormat="1" applyFont="1" applyBorder="1" applyAlignment="1">
      <alignment horizontal="center"/>
    </xf>
    <xf numFmtId="39" fontId="55" fillId="0" borderId="0" xfId="0" applyNumberFormat="1" applyFont="1" applyBorder="1" applyAlignment="1">
      <alignment horizontal="center"/>
    </xf>
    <xf numFmtId="10" fontId="59" fillId="0" borderId="0" xfId="0" applyNumberFormat="1" applyFont="1" applyBorder="1" applyAlignment="1">
      <alignment horizontal="center"/>
    </xf>
    <xf numFmtId="39" fontId="57" fillId="0" borderId="0" xfId="0" applyNumberFormat="1" applyFont="1" applyBorder="1" applyAlignment="1">
      <alignment horizontal="center"/>
    </xf>
    <xf numFmtId="10" fontId="61" fillId="0" borderId="0" xfId="0" applyNumberFormat="1" applyFont="1" applyBorder="1" applyAlignment="1">
      <alignment horizontal="center"/>
    </xf>
    <xf numFmtId="39" fontId="56" fillId="0" borderId="0" xfId="0" applyNumberFormat="1" applyFont="1" applyBorder="1" applyAlignment="1">
      <alignment horizontal="center"/>
    </xf>
    <xf numFmtId="10" fontId="60" fillId="0" borderId="47" xfId="0" applyNumberFormat="1" applyFont="1" applyBorder="1" applyAlignment="1">
      <alignment horizontal="center"/>
    </xf>
    <xf numFmtId="164" fontId="39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>
      <alignment horizontal="center" vertical="center"/>
    </xf>
    <xf numFmtId="4" fontId="16" fillId="0" borderId="0" xfId="0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64" fontId="52" fillId="0" borderId="48" xfId="0" applyNumberFormat="1" applyFont="1" applyBorder="1" applyAlignment="1">
      <alignment horizontal="center"/>
    </xf>
    <xf numFmtId="4" fontId="2" fillId="0" borderId="48" xfId="0" applyNumberFormat="1" applyFont="1" applyBorder="1" applyAlignment="1">
      <alignment horizontal="center" vertical="center"/>
    </xf>
    <xf numFmtId="10" fontId="2" fillId="0" borderId="48" xfId="1" applyNumberFormat="1" applyFont="1" applyBorder="1" applyAlignment="1">
      <alignment horizontal="center"/>
    </xf>
    <xf numFmtId="3" fontId="58" fillId="0" borderId="48" xfId="0" applyNumberFormat="1" applyFont="1" applyBorder="1" applyAlignment="1">
      <alignment horizontal="center" vertical="center"/>
    </xf>
    <xf numFmtId="10" fontId="58" fillId="0" borderId="48" xfId="0" applyNumberFormat="1" applyFont="1" applyBorder="1" applyAlignment="1">
      <alignment horizontal="center"/>
    </xf>
    <xf numFmtId="4" fontId="45" fillId="0" borderId="48" xfId="0" applyNumberFormat="1" applyFont="1" applyBorder="1" applyAlignment="1">
      <alignment horizontal="center" vertical="center"/>
    </xf>
    <xf numFmtId="10" fontId="45" fillId="0" borderId="48" xfId="0" applyNumberFormat="1" applyFont="1" applyBorder="1" applyAlignment="1">
      <alignment horizontal="center"/>
    </xf>
    <xf numFmtId="39" fontId="55" fillId="0" borderId="48" xfId="0" applyNumberFormat="1" applyFont="1" applyBorder="1" applyAlignment="1">
      <alignment horizontal="center"/>
    </xf>
    <xf numFmtId="10" fontId="59" fillId="0" borderId="48" xfId="0" applyNumberFormat="1" applyFont="1" applyBorder="1" applyAlignment="1">
      <alignment horizontal="center"/>
    </xf>
    <xf numFmtId="39" fontId="57" fillId="0" borderId="48" xfId="0" applyNumberFormat="1" applyFont="1" applyBorder="1" applyAlignment="1">
      <alignment horizontal="center"/>
    </xf>
    <xf numFmtId="10" fontId="61" fillId="0" borderId="48" xfId="0" applyNumberFormat="1" applyFont="1" applyBorder="1" applyAlignment="1">
      <alignment horizontal="center"/>
    </xf>
    <xf numFmtId="39" fontId="56" fillId="0" borderId="48" xfId="0" applyNumberFormat="1" applyFont="1" applyBorder="1" applyAlignment="1">
      <alignment horizontal="center"/>
    </xf>
    <xf numFmtId="10" fontId="60" fillId="0" borderId="49" xfId="0" applyNumberFormat="1" applyFont="1" applyBorder="1" applyAlignment="1">
      <alignment horizontal="center"/>
    </xf>
    <xf numFmtId="39" fontId="51" fillId="0" borderId="1" xfId="0" applyNumberFormat="1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10" fontId="12" fillId="5" borderId="1" xfId="0" applyNumberFormat="1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10" fontId="12" fillId="13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10" fontId="10" fillId="9" borderId="1" xfId="0" applyNumberFormat="1" applyFont="1" applyFill="1" applyBorder="1" applyAlignment="1">
      <alignment horizontal="center" vertical="center"/>
    </xf>
    <xf numFmtId="10" fontId="3" fillId="10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10" fontId="3" fillId="11" borderId="1" xfId="0" applyNumberFormat="1" applyFont="1" applyFill="1" applyBorder="1" applyAlignment="1">
      <alignment horizontal="center" vertical="center"/>
    </xf>
    <xf numFmtId="39" fontId="39" fillId="0" borderId="0" xfId="0" applyNumberFormat="1" applyFont="1" applyAlignment="1">
      <alignment horizontal="center"/>
    </xf>
    <xf numFmtId="37" fontId="22" fillId="0" borderId="43" xfId="0" applyNumberFormat="1" applyFont="1" applyBorder="1" applyAlignment="1">
      <alignment horizontal="center" vertical="center"/>
    </xf>
    <xf numFmtId="164" fontId="22" fillId="0" borderId="46" xfId="0" applyNumberFormat="1" applyFont="1" applyBorder="1" applyAlignment="1">
      <alignment horizontal="center" vertical="center"/>
    </xf>
    <xf numFmtId="4" fontId="42" fillId="2" borderId="46" xfId="0" applyNumberFormat="1" applyFont="1" applyFill="1" applyBorder="1" applyAlignment="1">
      <alignment horizontal="center" vertical="center"/>
    </xf>
    <xf numFmtId="3" fontId="41" fillId="7" borderId="46" xfId="0" applyNumberFormat="1" applyFont="1" applyFill="1" applyBorder="1" applyAlignment="1">
      <alignment horizontal="center" vertical="center"/>
    </xf>
    <xf numFmtId="4" fontId="20" fillId="4" borderId="46" xfId="0" applyNumberFormat="1" applyFont="1" applyFill="1" applyBorder="1" applyAlignment="1">
      <alignment horizontal="center" vertical="center"/>
    </xf>
    <xf numFmtId="39" fontId="20" fillId="6" borderId="42" xfId="0" applyNumberFormat="1" applyFont="1" applyFill="1" applyBorder="1" applyAlignment="1">
      <alignment horizontal="center" vertical="center"/>
    </xf>
    <xf numFmtId="37" fontId="22" fillId="3" borderId="44" xfId="0" applyNumberFormat="1" applyFont="1" applyFill="1" applyBorder="1" applyAlignment="1">
      <alignment horizontal="center" vertical="center"/>
    </xf>
    <xf numFmtId="164" fontId="31" fillId="3" borderId="0" xfId="0" applyNumberFormat="1" applyFont="1" applyFill="1" applyBorder="1" applyAlignment="1">
      <alignment horizontal="center" vertical="center"/>
    </xf>
    <xf numFmtId="4" fontId="31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/>
    </xf>
    <xf numFmtId="4" fontId="22" fillId="0" borderId="0" xfId="0" applyNumberFormat="1" applyFont="1" applyBorder="1" applyAlignment="1">
      <alignment horizontal="center" vertical="center"/>
    </xf>
    <xf numFmtId="39" fontId="22" fillId="0" borderId="47" xfId="0" applyNumberFormat="1" applyFont="1" applyBorder="1" applyAlignment="1">
      <alignment horizontal="center" vertical="center"/>
    </xf>
    <xf numFmtId="37" fontId="2" fillId="0" borderId="44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39" fontId="2" fillId="0" borderId="47" xfId="0" applyNumberFormat="1" applyFont="1" applyBorder="1" applyAlignment="1">
      <alignment horizontal="center" vertical="center"/>
    </xf>
    <xf numFmtId="39" fontId="32" fillId="0" borderId="47" xfId="0" applyNumberFormat="1" applyFont="1" applyBorder="1" applyAlignment="1">
      <alignment horizontal="center" vertical="center"/>
    </xf>
    <xf numFmtId="164" fontId="32" fillId="0" borderId="0" xfId="0" applyNumberFormat="1" applyFont="1" applyBorder="1" applyAlignment="1">
      <alignment horizontal="center" vertical="center"/>
    </xf>
    <xf numFmtId="37" fontId="16" fillId="0" borderId="44" xfId="0" applyNumberFormat="1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center" vertical="center"/>
    </xf>
    <xf numFmtId="3" fontId="16" fillId="0" borderId="0" xfId="0" applyNumberFormat="1" applyFont="1" applyBorder="1" applyAlignment="1">
      <alignment horizontal="center" vertical="center"/>
    </xf>
    <xf numFmtId="39" fontId="16" fillId="0" borderId="47" xfId="0" applyNumberFormat="1" applyFont="1" applyBorder="1" applyAlignment="1">
      <alignment horizontal="center" vertical="center"/>
    </xf>
    <xf numFmtId="37" fontId="22" fillId="3" borderId="45" xfId="0" applyNumberFormat="1" applyFont="1" applyFill="1" applyBorder="1" applyAlignment="1">
      <alignment horizontal="center" vertical="center"/>
    </xf>
    <xf numFmtId="164" fontId="22" fillId="3" borderId="48" xfId="0" applyNumberFormat="1" applyFont="1" applyFill="1" applyBorder="1" applyAlignment="1">
      <alignment horizontal="center" vertical="center"/>
    </xf>
    <xf numFmtId="3" fontId="2" fillId="0" borderId="48" xfId="0" applyNumberFormat="1" applyFont="1" applyBorder="1" applyAlignment="1">
      <alignment horizontal="center" vertical="center"/>
    </xf>
    <xf numFmtId="39" fontId="2" fillId="0" borderId="49" xfId="0" applyNumberFormat="1" applyFont="1" applyBorder="1" applyAlignment="1">
      <alignment horizontal="center" vertical="center"/>
    </xf>
    <xf numFmtId="39" fontId="56" fillId="0" borderId="47" xfId="0" applyNumberFormat="1" applyFont="1" applyBorder="1" applyAlignment="1">
      <alignment horizontal="center"/>
    </xf>
    <xf numFmtId="39" fontId="56" fillId="0" borderId="49" xfId="0" applyNumberFormat="1" applyFont="1" applyBorder="1" applyAlignment="1">
      <alignment horizontal="center"/>
    </xf>
    <xf numFmtId="0" fontId="39" fillId="0" borderId="44" xfId="0" applyFont="1" applyBorder="1" applyAlignment="1">
      <alignment horizontal="center" vertical="center"/>
    </xf>
    <xf numFmtId="164" fontId="52" fillId="12" borderId="0" xfId="0" applyNumberFormat="1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 vertical="center"/>
    </xf>
    <xf numFmtId="10" fontId="58" fillId="0" borderId="0" xfId="0" applyNumberFormat="1" applyFont="1" applyBorder="1" applyAlignment="1">
      <alignment horizontal="center" vertical="center"/>
    </xf>
    <xf numFmtId="10" fontId="59" fillId="0" borderId="0" xfId="0" applyNumberFormat="1" applyFont="1" applyBorder="1" applyAlignment="1">
      <alignment horizontal="center" vertical="center"/>
    </xf>
    <xf numFmtId="10" fontId="61" fillId="0" borderId="0" xfId="0" applyNumberFormat="1" applyFont="1" applyBorder="1" applyAlignment="1">
      <alignment horizontal="center" vertical="center"/>
    </xf>
    <xf numFmtId="10" fontId="60" fillId="0" borderId="47" xfId="0" applyNumberFormat="1" applyFont="1" applyBorder="1" applyAlignment="1">
      <alignment horizontal="center" vertical="center"/>
    </xf>
    <xf numFmtId="0" fontId="39" fillId="0" borderId="45" xfId="0" applyFont="1" applyBorder="1" applyAlignment="1">
      <alignment horizontal="center" vertical="center"/>
    </xf>
    <xf numFmtId="164" fontId="2" fillId="0" borderId="48" xfId="0" applyNumberFormat="1" applyFont="1" applyBorder="1" applyAlignment="1">
      <alignment horizontal="center" vertical="center"/>
    </xf>
    <xf numFmtId="10" fontId="2" fillId="0" borderId="48" xfId="0" applyNumberFormat="1" applyFont="1" applyBorder="1" applyAlignment="1">
      <alignment horizontal="center" vertical="center"/>
    </xf>
    <xf numFmtId="10" fontId="58" fillId="0" borderId="48" xfId="0" applyNumberFormat="1" applyFont="1" applyBorder="1" applyAlignment="1">
      <alignment horizontal="center" vertical="center"/>
    </xf>
    <xf numFmtId="10" fontId="59" fillId="0" borderId="48" xfId="0" applyNumberFormat="1" applyFont="1" applyBorder="1" applyAlignment="1">
      <alignment horizontal="center" vertical="center"/>
    </xf>
    <xf numFmtId="10" fontId="61" fillId="0" borderId="48" xfId="0" applyNumberFormat="1" applyFont="1" applyBorder="1" applyAlignment="1">
      <alignment horizontal="center" vertical="center"/>
    </xf>
    <xf numFmtId="10" fontId="60" fillId="0" borderId="49" xfId="0" applyNumberFormat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00"/>
      <color rgb="FF40E0D0"/>
      <color rgb="FFFF69B4"/>
      <color rgb="FF808080"/>
      <color rgb="FF00B0F0"/>
      <color rgb="FFFFFFFF"/>
      <color rgb="FFFF9900"/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Stock Performances</a:t>
            </a:r>
            <a:r>
              <a:rPr lang="en-US" b="1" baseline="0">
                <a:solidFill>
                  <a:schemeClr val="tx1"/>
                </a:solidFill>
              </a:rPr>
              <a:t> (Base Index = 0%)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62020744893126E-2"/>
          <c:y val="8.3831575492874871E-2"/>
          <c:w val="0.86255771031695694"/>
          <c:h val="0.89130599985299663"/>
        </c:manualLayout>
      </c:layout>
      <c:lineChart>
        <c:grouping val="standard"/>
        <c:varyColors val="0"/>
        <c:ser>
          <c:idx val="0"/>
          <c:order val="0"/>
          <c:tx>
            <c:strRef>
              <c:f>'Step #2 #3'!$R$10</c:f>
              <c:strCache>
                <c:ptCount val="1"/>
                <c:pt idx="0">
                  <c:v>^SP500 
Index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'Step #2 #3'!$P$11:$P$316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#2 #3'!$R$11:$R$316</c:f>
              <c:numCache>
                <c:formatCode>0.00%</c:formatCode>
                <c:ptCount val="306"/>
                <c:pt idx="0">
                  <c:v>0</c:v>
                </c:pt>
                <c:pt idx="1">
                  <c:v>-2.0108142219927405E-2</c:v>
                </c:pt>
                <c:pt idx="2">
                  <c:v>7.4666896146178274E-2</c:v>
                </c:pt>
                <c:pt idx="3">
                  <c:v>4.1571647806319278E-2</c:v>
                </c:pt>
                <c:pt idx="4">
                  <c:v>1.8745607618719795E-2</c:v>
                </c:pt>
                <c:pt idx="5">
                  <c:v>4.3127805745593273E-2</c:v>
                </c:pt>
                <c:pt idx="6">
                  <c:v>2.6081780761011419E-2</c:v>
                </c:pt>
                <c:pt idx="7">
                  <c:v>8.8363954505686904E-2</c:v>
                </c:pt>
                <c:pt idx="8">
                  <c:v>3.0155042095147966E-2</c:v>
                </c:pt>
                <c:pt idx="9">
                  <c:v>2.5056294192734141E-2</c:v>
                </c:pt>
                <c:pt idx="10">
                  <c:v>-5.7018487443167953E-2</c:v>
                </c:pt>
                <c:pt idx="11">
                  <c:v>-5.3196219325043481E-2</c:v>
                </c:pt>
                <c:pt idx="12">
                  <c:v>-2.0402162844398553E-2</c:v>
                </c:pt>
                <c:pt idx="13">
                  <c:v>-0.11080991925189676</c:v>
                </c:pt>
                <c:pt idx="14">
                  <c:v>-0.1679001190424968</c:v>
                </c:pt>
                <c:pt idx="15">
                  <c:v>-0.1039829037763722</c:v>
                </c:pt>
                <c:pt idx="16">
                  <c:v>-9.9421998479698348E-2</c:v>
                </c:pt>
                <c:pt idx="17">
                  <c:v>-0.12196836051231297</c:v>
                </c:pt>
                <c:pt idx="18">
                  <c:v>-0.13139853419961856</c:v>
                </c:pt>
                <c:pt idx="19">
                  <c:v>-0.18708317198055169</c:v>
                </c:pt>
                <c:pt idx="20">
                  <c:v>-0.25351749064153861</c:v>
                </c:pt>
                <c:pt idx="21">
                  <c:v>-0.24000688438535356</c:v>
                </c:pt>
                <c:pt idx="22">
                  <c:v>-0.18287365718629434</c:v>
                </c:pt>
                <c:pt idx="23">
                  <c:v>-0.17668488160291451</c:v>
                </c:pt>
                <c:pt idx="24">
                  <c:v>-0.18950704932375251</c:v>
                </c:pt>
                <c:pt idx="25">
                  <c:v>-0.20633793726603844</c:v>
                </c:pt>
                <c:pt idx="26">
                  <c:v>-0.17717969680019496</c:v>
                </c:pt>
                <c:pt idx="27">
                  <c:v>-0.22771538803551195</c:v>
                </c:pt>
                <c:pt idx="28">
                  <c:v>-0.23472885561435963</c:v>
                </c:pt>
                <c:pt idx="29">
                  <c:v>-0.2901768426487672</c:v>
                </c:pt>
                <c:pt idx="30">
                  <c:v>-0.34625589834057624</c:v>
                </c:pt>
                <c:pt idx="31">
                  <c:v>-0.34306469887985314</c:v>
                </c:pt>
                <c:pt idx="32">
                  <c:v>-0.41534357385654663</c:v>
                </c:pt>
                <c:pt idx="33">
                  <c:v>-0.36480071138648651</c:v>
                </c:pt>
                <c:pt idx="34">
                  <c:v>-0.32855011975962023</c:v>
                </c:pt>
                <c:pt idx="35">
                  <c:v>-0.36906042482394619</c:v>
                </c:pt>
                <c:pt idx="36">
                  <c:v>-0.38635744302454</c:v>
                </c:pt>
                <c:pt idx="37">
                  <c:v>-0.39679158957589322</c:v>
                </c:pt>
                <c:pt idx="38">
                  <c:v>-0.39175021155142498</c:v>
                </c:pt>
                <c:pt idx="39">
                  <c:v>-0.3424551439266813</c:v>
                </c:pt>
                <c:pt idx="40">
                  <c:v>-0.30898699138017582</c:v>
                </c:pt>
                <c:pt idx="41">
                  <c:v>-0.30116317427534678</c:v>
                </c:pt>
                <c:pt idx="42">
                  <c:v>-0.28982545214635058</c:v>
                </c:pt>
                <c:pt idx="43">
                  <c:v>-0.27713236665089003</c:v>
                </c:pt>
                <c:pt idx="44">
                  <c:v>-0.28576653328170043</c:v>
                </c:pt>
                <c:pt idx="45">
                  <c:v>-0.24651119429743418</c:v>
                </c:pt>
                <c:pt idx="46">
                  <c:v>-0.24113993947477874</c:v>
                </c:pt>
                <c:pt idx="47">
                  <c:v>-0.20261606643431862</c:v>
                </c:pt>
                <c:pt idx="48">
                  <c:v>-0.1888401244926351</c:v>
                </c:pt>
                <c:pt idx="49">
                  <c:v>-0.1789366493122786</c:v>
                </c:pt>
                <c:pt idx="50">
                  <c:v>-0.19236837198628864</c:v>
                </c:pt>
                <c:pt idx="51">
                  <c:v>-0.20592917688567625</c:v>
                </c:pt>
                <c:pt idx="52">
                  <c:v>-0.19633406479927706</c:v>
                </c:pt>
                <c:pt idx="53">
                  <c:v>-0.18187685555698985</c:v>
                </c:pt>
                <c:pt idx="54">
                  <c:v>-0.20993072587238071</c:v>
                </c:pt>
                <c:pt idx="55">
                  <c:v>-0.20812357471709475</c:v>
                </c:pt>
                <c:pt idx="56">
                  <c:v>-0.20070851799262801</c:v>
                </c:pt>
                <c:pt idx="57">
                  <c:v>-0.18950704932375251</c:v>
                </c:pt>
                <c:pt idx="58">
                  <c:v>-0.15822612337392261</c:v>
                </c:pt>
                <c:pt idx="59">
                  <c:v>-0.13090371900233777</c:v>
                </c:pt>
                <c:pt idx="60">
                  <c:v>-0.15288355349023997</c:v>
                </c:pt>
                <c:pt idx="61">
                  <c:v>-0.13687018630867875</c:v>
                </c:pt>
                <c:pt idx="62">
                  <c:v>-0.1533711974527775</c:v>
                </c:pt>
                <c:pt idx="63">
                  <c:v>-0.1703957087331297</c:v>
                </c:pt>
                <c:pt idx="64">
                  <c:v>-0.14554738034794834</c:v>
                </c:pt>
                <c:pt idx="65">
                  <c:v>-0.14566929133858275</c:v>
                </c:pt>
                <c:pt idx="66">
                  <c:v>-0.11494055046397889</c:v>
                </c:pt>
                <c:pt idx="67">
                  <c:v>-0.12487271058330829</c:v>
                </c:pt>
                <c:pt idx="68">
                  <c:v>-0.11879150352107637</c:v>
                </c:pt>
                <c:pt idx="69">
                  <c:v>-0.13442479526124806</c:v>
                </c:pt>
                <c:pt idx="70">
                  <c:v>-0.10396856130688581</c:v>
                </c:pt>
                <c:pt idx="71">
                  <c:v>-0.10482193824132646</c:v>
                </c:pt>
                <c:pt idx="72">
                  <c:v>-8.2024582992699768E-2</c:v>
                </c:pt>
                <c:pt idx="73">
                  <c:v>-8.160865137759421E-2</c:v>
                </c:pt>
                <c:pt idx="74">
                  <c:v>-7.1418326807509813E-2</c:v>
                </c:pt>
                <c:pt idx="75">
                  <c:v>-6.0130803321716053E-2</c:v>
                </c:pt>
                <c:pt idx="76">
                  <c:v>-8.9188646501154656E-2</c:v>
                </c:pt>
                <c:pt idx="77">
                  <c:v>-8.9109762918979429E-2</c:v>
                </c:pt>
                <c:pt idx="78">
                  <c:v>-8.4477145274873378E-2</c:v>
                </c:pt>
                <c:pt idx="79">
                  <c:v>-6.5000071712347451E-2</c:v>
                </c:pt>
                <c:pt idx="80">
                  <c:v>-4.2030606829884021E-2</c:v>
                </c:pt>
                <c:pt idx="81">
                  <c:v>-1.1846879795763265E-2</c:v>
                </c:pt>
                <c:pt idx="82">
                  <c:v>4.4246518365531617E-3</c:v>
                </c:pt>
                <c:pt idx="83">
                  <c:v>1.7096223627784068E-2</c:v>
                </c:pt>
                <c:pt idx="84">
                  <c:v>3.1395665705721276E-2</c:v>
                </c:pt>
                <c:pt idx="85">
                  <c:v>8.8636461425928292E-3</c:v>
                </c:pt>
                <c:pt idx="86">
                  <c:v>1.8932059722042816E-2</c:v>
                </c:pt>
                <c:pt idx="87">
                  <c:v>6.3042324627454294E-2</c:v>
                </c:pt>
                <c:pt idx="88">
                  <c:v>9.7643532263385069E-2</c:v>
                </c:pt>
                <c:pt idx="89">
                  <c:v>7.8087575118683805E-2</c:v>
                </c:pt>
                <c:pt idx="90">
                  <c:v>4.3608278473387552E-2</c:v>
                </c:pt>
                <c:pt idx="91">
                  <c:v>5.7032829912654348E-2</c:v>
                </c:pt>
                <c:pt idx="92">
                  <c:v>9.4868264417767412E-2</c:v>
                </c:pt>
                <c:pt idx="93">
                  <c:v>0.11109676864162465</c:v>
                </c:pt>
                <c:pt idx="94">
                  <c:v>6.2160262754040962E-2</c:v>
                </c:pt>
                <c:pt idx="95">
                  <c:v>5.2995424752233733E-2</c:v>
                </c:pt>
                <c:pt idx="96">
                  <c:v>-1.1409434476428171E-2</c:v>
                </c:pt>
                <c:pt idx="97">
                  <c:v>-4.5773991365833266E-2</c:v>
                </c:pt>
                <c:pt idx="98">
                  <c:v>-5.1460780517189497E-2</c:v>
                </c:pt>
                <c:pt idx="99">
                  <c:v>-6.3608852172167829E-3</c:v>
                </c:pt>
                <c:pt idx="100">
                  <c:v>4.2453709679732832E-3</c:v>
                </c:pt>
                <c:pt idx="101">
                  <c:v>-8.2081952870645236E-2</c:v>
                </c:pt>
                <c:pt idx="102">
                  <c:v>-9.1132051116561197E-2</c:v>
                </c:pt>
                <c:pt idx="103">
                  <c:v>-8.0052493438320327E-2</c:v>
                </c:pt>
                <c:pt idx="104">
                  <c:v>-0.1635758644923484</c:v>
                </c:pt>
                <c:pt idx="105">
                  <c:v>-0.30528663425268565</c:v>
                </c:pt>
                <c:pt idx="106">
                  <c:v>-0.3572852573756149</c:v>
                </c:pt>
                <c:pt idx="107">
                  <c:v>-0.35225822182063304</c:v>
                </c:pt>
                <c:pt idx="108">
                  <c:v>-0.40774206502875665</c:v>
                </c:pt>
                <c:pt idx="109">
                  <c:v>-0.47284970526225201</c:v>
                </c:pt>
                <c:pt idx="110">
                  <c:v>-0.42782869354445452</c:v>
                </c:pt>
                <c:pt idx="111">
                  <c:v>-0.37408746037892815</c:v>
                </c:pt>
                <c:pt idx="112">
                  <c:v>-0.34086312981369138</c:v>
                </c:pt>
                <c:pt idx="113">
                  <c:v>-0.34073404758831372</c:v>
                </c:pt>
                <c:pt idx="114">
                  <c:v>-0.2918549115786756</c:v>
                </c:pt>
                <c:pt idx="115">
                  <c:v>-0.26808943963971721</c:v>
                </c:pt>
                <c:pt idx="116">
                  <c:v>-0.24194311776601707</c:v>
                </c:pt>
                <c:pt idx="117">
                  <c:v>-0.25692382714455775</c:v>
                </c:pt>
                <c:pt idx="118">
                  <c:v>-0.21429800783098829</c:v>
                </c:pt>
                <c:pt idx="119">
                  <c:v>-0.20033561378598175</c:v>
                </c:pt>
                <c:pt idx="120">
                  <c:v>-0.22990261463218742</c:v>
                </c:pt>
                <c:pt idx="121">
                  <c:v>-0.20794429384851487</c:v>
                </c:pt>
                <c:pt idx="122">
                  <c:v>-0.16137429542618642</c:v>
                </c:pt>
                <c:pt idx="123">
                  <c:v>-0.14899674425942655</c:v>
                </c:pt>
                <c:pt idx="124">
                  <c:v>-0.21875851584125749</c:v>
                </c:pt>
                <c:pt idx="125">
                  <c:v>-0.26085366378383035</c:v>
                </c:pt>
                <c:pt idx="126">
                  <c:v>-0.21001678068929919</c:v>
                </c:pt>
                <c:pt idx="127">
                  <c:v>-0.24750082469199552</c:v>
                </c:pt>
                <c:pt idx="128">
                  <c:v>-0.18161869110623463</c:v>
                </c:pt>
                <c:pt idx="129">
                  <c:v>-0.15145647777634352</c:v>
                </c:pt>
                <c:pt idx="130">
                  <c:v>-0.15339988239175029</c:v>
                </c:pt>
                <c:pt idx="131">
                  <c:v>-9.8116833756436095E-2</c:v>
                </c:pt>
                <c:pt idx="132">
                  <c:v>-7.7693157207808117E-2</c:v>
                </c:pt>
                <c:pt idx="133">
                  <c:v>-4.8219382413263956E-2</c:v>
                </c:pt>
                <c:pt idx="134">
                  <c:v>-4.9216184042568556E-2</c:v>
                </c:pt>
                <c:pt idx="135">
                  <c:v>-2.2123259182766142E-2</c:v>
                </c:pt>
                <c:pt idx="136">
                  <c:v>-3.5325502344993764E-2</c:v>
                </c:pt>
                <c:pt idx="137">
                  <c:v>-5.2938054874288154E-2</c:v>
                </c:pt>
                <c:pt idx="138">
                  <c:v>-7.3275676605998097E-2</c:v>
                </c:pt>
                <c:pt idx="139">
                  <c:v>-0.12590536838632871</c:v>
                </c:pt>
                <c:pt idx="140">
                  <c:v>-0.18863215868508232</c:v>
                </c:pt>
                <c:pt idx="141">
                  <c:v>-0.10122914963498419</c:v>
                </c:pt>
                <c:pt idx="142">
                  <c:v>-0.10577571246217177</c:v>
                </c:pt>
                <c:pt idx="143">
                  <c:v>-9.8145518695409106E-2</c:v>
                </c:pt>
                <c:pt idx="144">
                  <c:v>-5.8839981067940195E-2</c:v>
                </c:pt>
                <c:pt idx="145">
                  <c:v>-2.063881359092401E-2</c:v>
                </c:pt>
                <c:pt idx="146">
                  <c:v>1.0046899875220561E-2</c:v>
                </c:pt>
                <c:pt idx="147">
                  <c:v>2.4740759864034789E-3</c:v>
                </c:pt>
                <c:pt idx="148">
                  <c:v>-6.0331597894525579E-2</c:v>
                </c:pt>
                <c:pt idx="149">
                  <c:v>-2.3163088220529815E-2</c:v>
                </c:pt>
                <c:pt idx="150">
                  <c:v>-1.0857249401201918E-2</c:v>
                </c:pt>
                <c:pt idx="151">
                  <c:v>8.6915365087560925E-3</c:v>
                </c:pt>
                <c:pt idx="152">
                  <c:v>3.3138275748318291E-2</c:v>
                </c:pt>
                <c:pt idx="153">
                  <c:v>1.2693085495460554E-2</c:v>
                </c:pt>
                <c:pt idx="154">
                  <c:v>1.5575921862226227E-2</c:v>
                </c:pt>
                <c:pt idx="155">
                  <c:v>2.2754327840167621E-2</c:v>
                </c:pt>
                <c:pt idx="156">
                  <c:v>7.4329848113247943E-2</c:v>
                </c:pt>
                <c:pt idx="157">
                  <c:v>8.6212584082727473E-2</c:v>
                </c:pt>
                <c:pt idx="158">
                  <c:v>0.12530298466790013</c:v>
                </c:pt>
                <c:pt idx="159">
                  <c:v>0.14565494886909613</c:v>
                </c:pt>
                <c:pt idx="160">
                  <c:v>0.1694419345122844</c:v>
                </c:pt>
                <c:pt idx="161">
                  <c:v>0.15190109433042176</c:v>
                </c:pt>
                <c:pt idx="162">
                  <c:v>0.20887655436513053</c:v>
                </c:pt>
                <c:pt idx="163">
                  <c:v>0.17104111986001747</c:v>
                </c:pt>
                <c:pt idx="164">
                  <c:v>0.2058789782424737</c:v>
                </c:pt>
                <c:pt idx="165">
                  <c:v>0.25965606758171611</c:v>
                </c:pt>
                <c:pt idx="166">
                  <c:v>0.29498874116145313</c:v>
                </c:pt>
                <c:pt idx="167">
                  <c:v>0.32550234499376085</c:v>
                </c:pt>
                <c:pt idx="168">
                  <c:v>0.27833713408774718</c:v>
                </c:pt>
                <c:pt idx="169">
                  <c:v>0.33345524432396778</c:v>
                </c:pt>
                <c:pt idx="170">
                  <c:v>0.34269896590795002</c:v>
                </c:pt>
                <c:pt idx="171">
                  <c:v>0.35102476944480299</c:v>
                </c:pt>
                <c:pt idx="172">
                  <c:v>0.37943720149735372</c:v>
                </c:pt>
                <c:pt idx="173">
                  <c:v>0.40572694806591802</c:v>
                </c:pt>
                <c:pt idx="174">
                  <c:v>0.3845287781650244</c:v>
                </c:pt>
                <c:pt idx="175">
                  <c:v>0.43666365474807445</c:v>
                </c:pt>
                <c:pt idx="176">
                  <c:v>0.41437545716621482</c:v>
                </c:pt>
                <c:pt idx="177">
                  <c:v>0.44719102735108929</c:v>
                </c:pt>
                <c:pt idx="178">
                  <c:v>0.48269581056466304</c:v>
                </c:pt>
                <c:pt idx="179">
                  <c:v>0.47648552127705357</c:v>
                </c:pt>
                <c:pt idx="180">
                  <c:v>0.4306541600332745</c:v>
                </c:pt>
                <c:pt idx="181">
                  <c:v>0.50918635170603666</c:v>
                </c:pt>
                <c:pt idx="182">
                  <c:v>0.4829324613111885</c:v>
                </c:pt>
                <c:pt idx="183">
                  <c:v>0.4955681769287037</c:v>
                </c:pt>
                <c:pt idx="184">
                  <c:v>0.51125883854682086</c:v>
                </c:pt>
                <c:pt idx="185">
                  <c:v>0.47950461110393983</c:v>
                </c:pt>
                <c:pt idx="186">
                  <c:v>0.50871305021298574</c:v>
                </c:pt>
                <c:pt idx="187">
                  <c:v>0.41429657358403982</c:v>
                </c:pt>
                <c:pt idx="188">
                  <c:v>0.37689858439826174</c:v>
                </c:pt>
                <c:pt idx="189">
                  <c:v>0.49115786756163682</c:v>
                </c:pt>
                <c:pt idx="190">
                  <c:v>0.49191084720967249</c:v>
                </c:pt>
                <c:pt idx="191">
                  <c:v>0.4657573541012292</c:v>
                </c:pt>
                <c:pt idx="192">
                  <c:v>0.39139164981426489</c:v>
                </c:pt>
                <c:pt idx="193">
                  <c:v>0.38564749078496341</c:v>
                </c:pt>
                <c:pt idx="194">
                  <c:v>0.47708790499548193</c:v>
                </c:pt>
                <c:pt idx="195">
                  <c:v>0.48107511151270033</c:v>
                </c:pt>
                <c:pt idx="196">
                  <c:v>0.50377206947492192</c:v>
                </c:pt>
                <c:pt idx="197">
                  <c:v>0.50514177531087312</c:v>
                </c:pt>
                <c:pt idx="198">
                  <c:v>0.55873958378153543</c:v>
                </c:pt>
                <c:pt idx="199">
                  <c:v>0.55683920657458774</c:v>
                </c:pt>
                <c:pt idx="200">
                  <c:v>0.55491731566341085</c:v>
                </c:pt>
                <c:pt idx="201">
                  <c:v>0.52471207492506067</c:v>
                </c:pt>
                <c:pt idx="202">
                  <c:v>0.57681826656913771</c:v>
                </c:pt>
                <c:pt idx="203">
                  <c:v>0.60551754801141655</c:v>
                </c:pt>
                <c:pt idx="204">
                  <c:v>0.63423117192318168</c:v>
                </c:pt>
                <c:pt idx="205">
                  <c:v>0.69502172884127167</c:v>
                </c:pt>
                <c:pt idx="206">
                  <c:v>0.69436197524489751</c:v>
                </c:pt>
                <c:pt idx="207">
                  <c:v>0.709765787473287</c:v>
                </c:pt>
                <c:pt idx="208">
                  <c:v>0.72955839536451395</c:v>
                </c:pt>
                <c:pt idx="209">
                  <c:v>0.73788419890136669</c:v>
                </c:pt>
                <c:pt idx="210">
                  <c:v>0.77151011861222263</c:v>
                </c:pt>
                <c:pt idx="211">
                  <c:v>0.77247823530255433</c:v>
                </c:pt>
                <c:pt idx="212">
                  <c:v>0.80669219626235256</c:v>
                </c:pt>
                <c:pt idx="213">
                  <c:v>0.84677939847682993</c:v>
                </c:pt>
                <c:pt idx="214">
                  <c:v>0.89864176813963814</c:v>
                </c:pt>
                <c:pt idx="215">
                  <c:v>0.91730849217618293</c:v>
                </c:pt>
                <c:pt idx="216">
                  <c:v>1.025020438019018</c:v>
                </c:pt>
                <c:pt idx="217">
                  <c:v>0.9461511983133255</c:v>
                </c:pt>
                <c:pt idx="218">
                  <c:v>0.89382986962695221</c:v>
                </c:pt>
                <c:pt idx="219">
                  <c:v>0.8989788161725687</c:v>
                </c:pt>
                <c:pt idx="220">
                  <c:v>0.94001262137314789</c:v>
                </c:pt>
                <c:pt idx="221">
                  <c:v>0.94940693888673744</c:v>
                </c:pt>
                <c:pt idx="222">
                  <c:v>1.0196276694921331</c:v>
                </c:pt>
                <c:pt idx="223">
                  <c:v>1.0807481032084105</c:v>
                </c:pt>
                <c:pt idx="224">
                  <c:v>1.089683461698435</c:v>
                </c:pt>
                <c:pt idx="225">
                  <c:v>0.94465241025199709</c:v>
                </c:pt>
                <c:pt idx="226">
                  <c:v>0.97938270011330553</c:v>
                </c:pt>
                <c:pt idx="227">
                  <c:v>0.79772098159861149</c:v>
                </c:pt>
                <c:pt idx="228">
                  <c:v>0.93917358690819364</c:v>
                </c:pt>
                <c:pt idx="229">
                  <c:v>0.99682314300876307</c:v>
                </c:pt>
                <c:pt idx="230">
                  <c:v>1.0326147756120649</c:v>
                </c:pt>
                <c:pt idx="231">
                  <c:v>1.112523844355521</c:v>
                </c:pt>
                <c:pt idx="232">
                  <c:v>0.97356682873657174</c:v>
                </c:pt>
                <c:pt idx="233">
                  <c:v>1.1096051518150398</c:v>
                </c:pt>
                <c:pt idx="234">
                  <c:v>1.1373004603932704</c:v>
                </c:pt>
                <c:pt idx="235">
                  <c:v>1.0986331626579466</c:v>
                </c:pt>
                <c:pt idx="236">
                  <c:v>1.1346901309467463</c:v>
                </c:pt>
                <c:pt idx="237">
                  <c:v>1.178305580654877</c:v>
                </c:pt>
                <c:pt idx="238">
                  <c:v>1.2524704903690318</c:v>
                </c:pt>
                <c:pt idx="239">
                  <c:v>1.3168681783629506</c:v>
                </c:pt>
                <c:pt idx="240">
                  <c:v>1.3130961088880282</c:v>
                </c:pt>
                <c:pt idx="241">
                  <c:v>1.1185405103050643</c:v>
                </c:pt>
                <c:pt idx="242">
                  <c:v>0.85347016049223368</c:v>
                </c:pt>
                <c:pt idx="243">
                  <c:v>1.0885719203132393</c:v>
                </c:pt>
                <c:pt idx="244">
                  <c:v>1.1831461641065357</c:v>
                </c:pt>
                <c:pt idx="245">
                  <c:v>1.2232907361989587</c:v>
                </c:pt>
                <c:pt idx="246">
                  <c:v>1.3457969393170113</c:v>
                </c:pt>
                <c:pt idx="247">
                  <c:v>1.5101544683963684</c:v>
                </c:pt>
                <c:pt idx="248">
                  <c:v>1.4116862441375155</c:v>
                </c:pt>
                <c:pt idx="249">
                  <c:v>1.3449650760868006</c:v>
                </c:pt>
                <c:pt idx="250">
                  <c:v>1.5971558883008479</c:v>
                </c:pt>
                <c:pt idx="251">
                  <c:v>1.6935659681884028</c:v>
                </c:pt>
                <c:pt idx="252">
                  <c:v>1.6635686932576048</c:v>
                </c:pt>
                <c:pt idx="253">
                  <c:v>1.7330651291539376</c:v>
                </c:pt>
                <c:pt idx="254">
                  <c:v>1.8490526798904234</c:v>
                </c:pt>
                <c:pt idx="255">
                  <c:v>1.998415157121753</c:v>
                </c:pt>
                <c:pt idx="256">
                  <c:v>2.0148659696226492</c:v>
                </c:pt>
                <c:pt idx="257">
                  <c:v>2.0818381308893765</c:v>
                </c:pt>
                <c:pt idx="258">
                  <c:v>2.1519441217388811</c:v>
                </c:pt>
                <c:pt idx="259">
                  <c:v>2.2433199948367113</c:v>
                </c:pt>
                <c:pt idx="260">
                  <c:v>2.0890380505715473</c:v>
                </c:pt>
                <c:pt idx="261">
                  <c:v>2.3026261061629589</c:v>
                </c:pt>
                <c:pt idx="262">
                  <c:v>2.2751029072185647</c:v>
                </c:pt>
                <c:pt idx="263">
                  <c:v>2.4179395608335845</c:v>
                </c:pt>
                <c:pt idx="264">
                  <c:v>2.238206904464811</c:v>
                </c:pt>
                <c:pt idx="265">
                  <c:v>2.1366550492663823</c:v>
                </c:pt>
                <c:pt idx="266">
                  <c:v>2.2488633592932028</c:v>
                </c:pt>
                <c:pt idx="267">
                  <c:v>1.9631039972462458</c:v>
                </c:pt>
                <c:pt idx="268">
                  <c:v>1.9632617644105959</c:v>
                </c:pt>
                <c:pt idx="269">
                  <c:v>1.7145848572207161</c:v>
                </c:pt>
                <c:pt idx="270">
                  <c:v>1.9619279147483613</c:v>
                </c:pt>
                <c:pt idx="271">
                  <c:v>1.8362233409348421</c:v>
                </c:pt>
                <c:pt idx="272">
                  <c:v>1.5713322719905913</c:v>
                </c:pt>
                <c:pt idx="273">
                  <c:v>1.7766877500968117</c:v>
                </c:pt>
                <c:pt idx="274">
                  <c:v>1.9259426588069934</c:v>
                </c:pt>
                <c:pt idx="275">
                  <c:v>1.7533955796509044</c:v>
                </c:pt>
                <c:pt idx="276">
                  <c:v>1.9234255554121309</c:v>
                </c:pt>
                <c:pt idx="277">
                  <c:v>1.8470877615707875</c:v>
                </c:pt>
                <c:pt idx="278">
                  <c:v>1.946882664257132</c:v>
                </c:pt>
                <c:pt idx="279">
                  <c:v>1.9900319837069542</c:v>
                </c:pt>
                <c:pt idx="280">
                  <c:v>1.9974542116661644</c:v>
                </c:pt>
                <c:pt idx="281">
                  <c:v>2.1914719676433889</c:v>
                </c:pt>
                <c:pt idx="282">
                  <c:v>2.2908509387146276</c:v>
                </c:pt>
                <c:pt idx="283">
                  <c:v>2.2325488002524274</c:v>
                </c:pt>
                <c:pt idx="284">
                  <c:v>2.0750613140570544</c:v>
                </c:pt>
                <c:pt idx="285">
                  <c:v>2.0074724266024124</c:v>
                </c:pt>
                <c:pt idx="286">
                  <c:v>2.2756766059980209</c:v>
                </c:pt>
                <c:pt idx="287">
                  <c:v>2.4205570615148515</c:v>
                </c:pt>
                <c:pt idx="288">
                  <c:v>2.4749293633377794</c:v>
                </c:pt>
                <c:pt idx="289">
                  <c:v>2.65465484847181</c:v>
                </c:pt>
                <c:pt idx="290">
                  <c:v>2.7680177272922855</c:v>
                </c:pt>
                <c:pt idx="291">
                  <c:v>2.6112115083975156</c:v>
                </c:pt>
                <c:pt idx="292">
                  <c:v>2.7846263069575321</c:v>
                </c:pt>
                <c:pt idx="293">
                  <c:v>2.9158383890538269</c:v>
                </c:pt>
                <c:pt idx="294">
                  <c:v>2.960170962236278</c:v>
                </c:pt>
                <c:pt idx="295">
                  <c:v>3.050600232348005</c:v>
                </c:pt>
                <c:pt idx="296">
                  <c:v>3.1324096782984094</c:v>
                </c:pt>
                <c:pt idx="297">
                  <c:v>3.0915121265579506</c:v>
                </c:pt>
                <c:pt idx="298">
                  <c:v>3.3259613040173255</c:v>
                </c:pt>
                <c:pt idx="299">
                  <c:v>3.2178549402636145</c:v>
                </c:pt>
                <c:pt idx="300">
                  <c:v>3.3318058603330316</c:v>
                </c:pt>
                <c:pt idx="301">
                  <c:v>3.2701117278372989</c:v>
                </c:pt>
                <c:pt idx="302">
                  <c:v>3.0243893693616171</c:v>
                </c:pt>
                <c:pt idx="303">
                  <c:v>2.9937036558954722</c:v>
                </c:pt>
                <c:pt idx="304">
                  <c:v>3.0386888114395534</c:v>
                </c:pt>
                <c:pt idx="305">
                  <c:v>3.0573340217718687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E-497B-905D-EB3D5DD6F808}"/>
            </c:ext>
          </c:extLst>
        </c:ser>
        <c:ser>
          <c:idx val="1"/>
          <c:order val="1"/>
          <c:tx>
            <c:strRef>
              <c:f>'Step #2 #3'!$T$10</c:f>
              <c:strCache>
                <c:ptCount val="1"/>
                <c:pt idx="0">
                  <c:v>^Dow30 
Index</c:v>
                </c:pt>
              </c:strCache>
            </c:strRef>
          </c:tx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272"/>
            <c:marker>
              <c:symbol val="none"/>
            </c:marker>
            <c:bubble3D val="0"/>
            <c:spPr>
              <a:ln w="38100" cap="rnd" cmpd="dbl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7E-497B-905D-EB3D5DD6F808}"/>
              </c:ext>
            </c:extLst>
          </c:dPt>
          <c:cat>
            <c:numRef>
              <c:f>'Step #2 #3'!$P$11:$P$316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#2 #3'!$T$11:$T$316</c:f>
              <c:numCache>
                <c:formatCode>0.00%</c:formatCode>
                <c:ptCount val="306"/>
                <c:pt idx="0">
                  <c:v>0</c:v>
                </c:pt>
                <c:pt idx="1">
                  <c:v>-7.42395478098411E-2</c:v>
                </c:pt>
                <c:pt idx="2">
                  <c:v>-1.7010144846730801E-3</c:v>
                </c:pt>
                <c:pt idx="3">
                  <c:v>-1.8885739539126645E-2</c:v>
                </c:pt>
                <c:pt idx="4">
                  <c:v>-3.822483919883235E-2</c:v>
                </c:pt>
                <c:pt idx="5">
                  <c:v>-4.5028897137524559E-2</c:v>
                </c:pt>
                <c:pt idx="6">
                  <c:v>-3.8256830336373171E-2</c:v>
                </c:pt>
                <c:pt idx="7">
                  <c:v>2.5096590384560802E-2</c:v>
                </c:pt>
                <c:pt idx="8">
                  <c:v>-2.6471295266317085E-2</c:v>
                </c:pt>
                <c:pt idx="9">
                  <c:v>2.7978534860741977E-3</c:v>
                </c:pt>
                <c:pt idx="10">
                  <c:v>-4.8081765691424527E-2</c:v>
                </c:pt>
                <c:pt idx="11">
                  <c:v>-1.3942651772811843E-2</c:v>
                </c:pt>
                <c:pt idx="12">
                  <c:v>-4.8599108087085119E-3</c:v>
                </c:pt>
                <c:pt idx="13">
                  <c:v>-4.0697297114490771E-2</c:v>
                </c:pt>
                <c:pt idx="14">
                  <c:v>-9.7047400811478002E-2</c:v>
                </c:pt>
                <c:pt idx="15">
                  <c:v>-1.8788852094002828E-2</c:v>
                </c:pt>
                <c:pt idx="16">
                  <c:v>-2.6132189208384338E-3</c:v>
                </c:pt>
                <c:pt idx="17">
                  <c:v>-4.0046505973659552E-2</c:v>
                </c:pt>
                <c:pt idx="18">
                  <c:v>-3.8180965638776265E-2</c:v>
                </c:pt>
                <c:pt idx="19">
                  <c:v>-9.0560512150691164E-2</c:v>
                </c:pt>
                <c:pt idx="20">
                  <c:v>-0.1913042603968913</c:v>
                </c:pt>
                <c:pt idx="21">
                  <c:v>-0.17050270873531737</c:v>
                </c:pt>
                <c:pt idx="22">
                  <c:v>-9.9535397279656546E-2</c:v>
                </c:pt>
                <c:pt idx="23">
                  <c:v>-8.3995930727304935E-2</c:v>
                </c:pt>
                <c:pt idx="24">
                  <c:v>-9.327975884166495E-2</c:v>
                </c:pt>
                <c:pt idx="25">
                  <c:v>-7.6266871897431088E-2</c:v>
                </c:pt>
                <c:pt idx="26">
                  <c:v>-4.904606998015637E-2</c:v>
                </c:pt>
                <c:pt idx="27">
                  <c:v>-9.0883165623603324E-2</c:v>
                </c:pt>
                <c:pt idx="28">
                  <c:v>-9.2799891778551968E-2</c:v>
                </c:pt>
                <c:pt idx="29">
                  <c:v>-0.15513599432568626</c:v>
                </c:pt>
                <c:pt idx="30">
                  <c:v>-0.20144727906234894</c:v>
                </c:pt>
                <c:pt idx="31">
                  <c:v>-0.20812794261338352</c:v>
                </c:pt>
                <c:pt idx="32">
                  <c:v>-0.30607292334100822</c:v>
                </c:pt>
                <c:pt idx="33">
                  <c:v>-0.23248416667199856</c:v>
                </c:pt>
                <c:pt idx="34">
                  <c:v>-0.18686846066872453</c:v>
                </c:pt>
                <c:pt idx="35">
                  <c:v>-0.23754790672846759</c:v>
                </c:pt>
                <c:pt idx="36">
                  <c:v>-0.26385559017707549</c:v>
                </c:pt>
                <c:pt idx="37">
                  <c:v>-0.27872964106857712</c:v>
                </c:pt>
                <c:pt idx="38">
                  <c:v>-0.26949334264427782</c:v>
                </c:pt>
                <c:pt idx="39">
                  <c:v>-0.22489221271729987</c:v>
                </c:pt>
                <c:pt idx="40">
                  <c:v>-0.19105747162157594</c:v>
                </c:pt>
                <c:pt idx="41">
                  <c:v>-0.1787015802707913</c:v>
                </c:pt>
                <c:pt idx="42">
                  <c:v>-0.156000669071791</c:v>
                </c:pt>
                <c:pt idx="43">
                  <c:v>-0.13936344948553692</c:v>
                </c:pt>
                <c:pt idx="44">
                  <c:v>-0.15222937097197309</c:v>
                </c:pt>
                <c:pt idx="45">
                  <c:v>-0.10414577721554619</c:v>
                </c:pt>
                <c:pt idx="46">
                  <c:v>-0.10585136186272526</c:v>
                </c:pt>
                <c:pt idx="47">
                  <c:v>-4.4477735539320329E-2</c:v>
                </c:pt>
                <c:pt idx="48">
                  <c:v>-4.1356314547832729E-2</c:v>
                </c:pt>
                <c:pt idx="49">
                  <c:v>-3.2595313024140538E-2</c:v>
                </c:pt>
                <c:pt idx="50">
                  <c:v>-5.3272556265555715E-2</c:v>
                </c:pt>
                <c:pt idx="51">
                  <c:v>-6.5349667703484271E-2</c:v>
                </c:pt>
                <c:pt idx="52">
                  <c:v>-6.8742556347818562E-2</c:v>
                </c:pt>
                <c:pt idx="53">
                  <c:v>-4.616321147147362E-2</c:v>
                </c:pt>
                <c:pt idx="54">
                  <c:v>-7.3197550758509977E-2</c:v>
                </c:pt>
                <c:pt idx="55">
                  <c:v>-7.0070645572015255E-2</c:v>
                </c:pt>
                <c:pt idx="56">
                  <c:v>-7.863055994545054E-2</c:v>
                </c:pt>
                <c:pt idx="57">
                  <c:v>-8.3456651551615968E-2</c:v>
                </c:pt>
                <c:pt idx="58">
                  <c:v>-4.684507971734464E-2</c:v>
                </c:pt>
                <c:pt idx="59">
                  <c:v>-1.4397839958393277E-2</c:v>
                </c:pt>
                <c:pt idx="60">
                  <c:v>-4.118539047011438E-2</c:v>
                </c:pt>
                <c:pt idx="61">
                  <c:v>-1.5931586495352645E-2</c:v>
                </c:pt>
                <c:pt idx="62">
                  <c:v>-3.9922197553500682E-2</c:v>
                </c:pt>
                <c:pt idx="63">
                  <c:v>-6.8371459152344549E-2</c:v>
                </c:pt>
                <c:pt idx="64">
                  <c:v>-4.3238307467737047E-2</c:v>
                </c:pt>
                <c:pt idx="65">
                  <c:v>-6.0834347147715961E-2</c:v>
                </c:pt>
                <c:pt idx="66">
                  <c:v>-2.7386241799985944E-2</c:v>
                </c:pt>
                <c:pt idx="67">
                  <c:v>-4.1947693576088185E-2</c:v>
                </c:pt>
                <c:pt idx="68">
                  <c:v>-3.3986470490917742E-2</c:v>
                </c:pt>
                <c:pt idx="69">
                  <c:v>-4.5743670553437643E-2</c:v>
                </c:pt>
                <c:pt idx="70">
                  <c:v>-1.230836166072391E-2</c:v>
                </c:pt>
                <c:pt idx="71">
                  <c:v>-2.0385666873542707E-2</c:v>
                </c:pt>
                <c:pt idx="72">
                  <c:v>-6.9164839363358155E-3</c:v>
                </c:pt>
                <c:pt idx="73">
                  <c:v>4.8334038661745904E-3</c:v>
                </c:pt>
                <c:pt idx="74">
                  <c:v>1.5427954587209136E-2</c:v>
                </c:pt>
                <c:pt idx="75">
                  <c:v>3.8993540532314075E-2</c:v>
                </c:pt>
                <c:pt idx="76">
                  <c:v>2.081983231159712E-2</c:v>
                </c:pt>
                <c:pt idx="77">
                  <c:v>1.9166347516984983E-2</c:v>
                </c:pt>
                <c:pt idx="78">
                  <c:v>2.2407506766125573E-2</c:v>
                </c:pt>
                <c:pt idx="79">
                  <c:v>4.0274100066450158E-2</c:v>
                </c:pt>
                <c:pt idx="80">
                  <c:v>6.7504956341237543E-2</c:v>
                </c:pt>
                <c:pt idx="81">
                  <c:v>0.10421798578313846</c:v>
                </c:pt>
                <c:pt idx="82">
                  <c:v>0.11712412469962596</c:v>
                </c:pt>
                <c:pt idx="83">
                  <c:v>0.13917241669279257</c:v>
                </c:pt>
                <c:pt idx="84">
                  <c:v>0.15366348796630502</c:v>
                </c:pt>
                <c:pt idx="85">
                  <c:v>0.12139265648007891</c:v>
                </c:pt>
                <c:pt idx="86">
                  <c:v>0.12922774308008833</c:v>
                </c:pt>
                <c:pt idx="87">
                  <c:v>0.19399242998282529</c:v>
                </c:pt>
                <c:pt idx="88">
                  <c:v>0.24561058742126729</c:v>
                </c:pt>
                <c:pt idx="89">
                  <c:v>0.22559144758069305</c:v>
                </c:pt>
                <c:pt idx="90">
                  <c:v>0.207618826510233</c:v>
                </c:pt>
                <c:pt idx="91">
                  <c:v>0.22094085021475185</c:v>
                </c:pt>
                <c:pt idx="92">
                  <c:v>0.27010574442005986</c:v>
                </c:pt>
                <c:pt idx="93">
                  <c:v>0.27324818815907448</c:v>
                </c:pt>
                <c:pt idx="94">
                  <c:v>0.22221866765138421</c:v>
                </c:pt>
                <c:pt idx="95">
                  <c:v>0.21244766021390182</c:v>
                </c:pt>
                <c:pt idx="96">
                  <c:v>0.15628401914715284</c:v>
                </c:pt>
                <c:pt idx="97">
                  <c:v>0.12118791319981748</c:v>
                </c:pt>
                <c:pt idx="98">
                  <c:v>0.12086800182440882</c:v>
                </c:pt>
                <c:pt idx="99">
                  <c:v>0.17180154891947641</c:v>
                </c:pt>
                <c:pt idx="100">
                  <c:v>0.15518352401574687</c:v>
                </c:pt>
                <c:pt idx="101">
                  <c:v>3.7427802857813885E-2</c:v>
                </c:pt>
                <c:pt idx="102">
                  <c:v>3.9988007893584587E-2</c:v>
                </c:pt>
                <c:pt idx="103">
                  <c:v>5.5155463217960943E-2</c:v>
                </c:pt>
                <c:pt idx="104">
                  <c:v>-8.2144100879939508E-3</c:v>
                </c:pt>
                <c:pt idx="105">
                  <c:v>-0.14766377862864055</c:v>
                </c:pt>
                <c:pt idx="106">
                  <c:v>-0.19299704858905364</c:v>
                </c:pt>
                <c:pt idx="107">
                  <c:v>-0.19780942970770166</c:v>
                </c:pt>
                <c:pt idx="108">
                  <c:v>-0.26869539227075845</c:v>
                </c:pt>
                <c:pt idx="109">
                  <c:v>-0.35442524265277831</c:v>
                </c:pt>
                <c:pt idx="110">
                  <c:v>-0.30451998212152431</c:v>
                </c:pt>
                <c:pt idx="111">
                  <c:v>-0.25340728465622786</c:v>
                </c:pt>
                <c:pt idx="112">
                  <c:v>-0.22304221093493648</c:v>
                </c:pt>
                <c:pt idx="113">
                  <c:v>-0.22791674626366365</c:v>
                </c:pt>
                <c:pt idx="114">
                  <c:v>-0.16168503719655258</c:v>
                </c:pt>
                <c:pt idx="115">
                  <c:v>-0.13200914398114172</c:v>
                </c:pt>
                <c:pt idx="116">
                  <c:v>-0.11226604195591983</c:v>
                </c:pt>
                <c:pt idx="117">
                  <c:v>-0.11222491049336747</c:v>
                </c:pt>
                <c:pt idx="118">
                  <c:v>-5.4448002062057355E-2</c:v>
                </c:pt>
                <c:pt idx="119">
                  <c:v>-4.6842337619841246E-2</c:v>
                </c:pt>
                <c:pt idx="120">
                  <c:v>-7.9813318001961564E-2</c:v>
                </c:pt>
                <c:pt idx="121">
                  <c:v>-5.6237677699343624E-2</c:v>
                </c:pt>
                <c:pt idx="122">
                  <c:v>-7.6687326847969528E-3</c:v>
                </c:pt>
                <c:pt idx="123">
                  <c:v>6.2227332679496428E-3</c:v>
                </c:pt>
                <c:pt idx="124">
                  <c:v>-7.3479072768869669E-2</c:v>
                </c:pt>
                <c:pt idx="125">
                  <c:v>-0.1066228052937106</c:v>
                </c:pt>
                <c:pt idx="126">
                  <c:v>-4.3379068472916726E-2</c:v>
                </c:pt>
                <c:pt idx="127">
                  <c:v>-8.4622042990604829E-2</c:v>
                </c:pt>
                <c:pt idx="128">
                  <c:v>-1.3937167577804832E-2</c:v>
                </c:pt>
                <c:pt idx="129">
                  <c:v>1.6266122390779847E-2</c:v>
                </c:pt>
                <c:pt idx="130">
                  <c:v>5.9859988501471673E-3</c:v>
                </c:pt>
                <c:pt idx="131">
                  <c:v>5.8222042259378659E-2</c:v>
                </c:pt>
                <c:pt idx="132">
                  <c:v>8.6961052161092622E-2</c:v>
                </c:pt>
                <c:pt idx="133">
                  <c:v>0.11752721303264102</c:v>
                </c:pt>
                <c:pt idx="134">
                  <c:v>0.12606336256104589</c:v>
                </c:pt>
                <c:pt idx="135">
                  <c:v>0.17092499175085663</c:v>
                </c:pt>
                <c:pt idx="136">
                  <c:v>0.14891965928524487</c:v>
                </c:pt>
                <c:pt idx="137">
                  <c:v>0.13471102405459323</c:v>
                </c:pt>
                <c:pt idx="138">
                  <c:v>0.10993160294793758</c:v>
                </c:pt>
                <c:pt idx="139">
                  <c:v>6.1514387328584608E-2</c:v>
                </c:pt>
                <c:pt idx="140">
                  <c:v>-2.4815982406704018E-3</c:v>
                </c:pt>
                <c:pt idx="141">
                  <c:v>9.2726769178458346E-2</c:v>
                </c:pt>
                <c:pt idx="142">
                  <c:v>0.1010143018665457</c:v>
                </c:pt>
                <c:pt idx="143">
                  <c:v>0.11672469249661566</c:v>
                </c:pt>
                <c:pt idx="144">
                  <c:v>0.15468903243261511</c:v>
                </c:pt>
                <c:pt idx="145">
                  <c:v>0.18386129373988269</c:v>
                </c:pt>
                <c:pt idx="146">
                  <c:v>0.20762339667273899</c:v>
                </c:pt>
                <c:pt idx="147">
                  <c:v>0.20776872784042433</c:v>
                </c:pt>
                <c:pt idx="148">
                  <c:v>0.13280161015965408</c:v>
                </c:pt>
                <c:pt idx="149">
                  <c:v>0.17728208779647781</c:v>
                </c:pt>
                <c:pt idx="150">
                  <c:v>0.18903563172899296</c:v>
                </c:pt>
                <c:pt idx="151">
                  <c:v>0.19654532275858649</c:v>
                </c:pt>
                <c:pt idx="152">
                  <c:v>0.22819735424152188</c:v>
                </c:pt>
                <c:pt idx="153">
                  <c:v>0.19705900902424278</c:v>
                </c:pt>
                <c:pt idx="154">
                  <c:v>0.19058034665596635</c:v>
                </c:pt>
                <c:pt idx="155">
                  <c:v>0.19776098598513947</c:v>
                </c:pt>
                <c:pt idx="156">
                  <c:v>0.26690206050346732</c:v>
                </c:pt>
                <c:pt idx="157">
                  <c:v>0.28462606473360963</c:v>
                </c:pt>
                <c:pt idx="158">
                  <c:v>0.33252593795730179</c:v>
                </c:pt>
                <c:pt idx="159">
                  <c:v>0.35640595108280837</c:v>
                </c:pt>
                <c:pt idx="160">
                  <c:v>0.38161222536750961</c:v>
                </c:pt>
                <c:pt idx="161">
                  <c:v>0.36278589794095883</c:v>
                </c:pt>
                <c:pt idx="162">
                  <c:v>0.41670833131484497</c:v>
                </c:pt>
                <c:pt idx="163">
                  <c:v>0.35371046923686489</c:v>
                </c:pt>
                <c:pt idx="164">
                  <c:v>0.38290101119415598</c:v>
                </c:pt>
                <c:pt idx="165">
                  <c:v>0.42093207550274059</c:v>
                </c:pt>
                <c:pt idx="166">
                  <c:v>0.47035015671087232</c:v>
                </c:pt>
                <c:pt idx="167">
                  <c:v>0.51516060008061748</c:v>
                </c:pt>
                <c:pt idx="168">
                  <c:v>0.43492591309561779</c:v>
                </c:pt>
                <c:pt idx="169">
                  <c:v>0.49185734146334759</c:v>
                </c:pt>
                <c:pt idx="170">
                  <c:v>0.50428361331672211</c:v>
                </c:pt>
                <c:pt idx="171">
                  <c:v>0.51554266566610574</c:v>
                </c:pt>
                <c:pt idx="172">
                  <c:v>0.52800367075452437</c:v>
                </c:pt>
                <c:pt idx="173">
                  <c:v>0.53800592841480244</c:v>
                </c:pt>
                <c:pt idx="174">
                  <c:v>0.51393945265905749</c:v>
                </c:pt>
                <c:pt idx="175">
                  <c:v>0.56285390195904594</c:v>
                </c:pt>
                <c:pt idx="176">
                  <c:v>0.55777645141505938</c:v>
                </c:pt>
                <c:pt idx="177">
                  <c:v>0.58955004922065024</c:v>
                </c:pt>
                <c:pt idx="178">
                  <c:v>0.62955907986176185</c:v>
                </c:pt>
                <c:pt idx="179">
                  <c:v>0.62908652505865792</c:v>
                </c:pt>
                <c:pt idx="180">
                  <c:v>0.56893221809181083</c:v>
                </c:pt>
                <c:pt idx="181">
                  <c:v>0.65738771339231272</c:v>
                </c:pt>
                <c:pt idx="182">
                  <c:v>0.62479514246567569</c:v>
                </c:pt>
                <c:pt idx="183">
                  <c:v>0.63068151177319565</c:v>
                </c:pt>
                <c:pt idx="184">
                  <c:v>0.64623468881306478</c:v>
                </c:pt>
                <c:pt idx="185">
                  <c:v>0.61048047946488859</c:v>
                </c:pt>
                <c:pt idx="186">
                  <c:v>0.61691069811060339</c:v>
                </c:pt>
                <c:pt idx="187">
                  <c:v>0.51071566002743896</c:v>
                </c:pt>
                <c:pt idx="188">
                  <c:v>0.48847450717652618</c:v>
                </c:pt>
                <c:pt idx="189">
                  <c:v>0.61450496456753001</c:v>
                </c:pt>
                <c:pt idx="190">
                  <c:v>0.61965827980911325</c:v>
                </c:pt>
                <c:pt idx="191">
                  <c:v>0.59270437538217968</c:v>
                </c:pt>
                <c:pt idx="192">
                  <c:v>0.50507333739773097</c:v>
                </c:pt>
                <c:pt idx="193">
                  <c:v>0.50966178055359279</c:v>
                </c:pt>
                <c:pt idx="194">
                  <c:v>0.61647470460754628</c:v>
                </c:pt>
                <c:pt idx="195">
                  <c:v>0.62456846240538599</c:v>
                </c:pt>
                <c:pt idx="196">
                  <c:v>0.6258078904769695</c:v>
                </c:pt>
                <c:pt idx="197">
                  <c:v>0.63885936056114279</c:v>
                </c:pt>
                <c:pt idx="198">
                  <c:v>0.68476664293228939</c:v>
                </c:pt>
                <c:pt idx="199">
                  <c:v>0.68190023700862756</c:v>
                </c:pt>
                <c:pt idx="200">
                  <c:v>0.67342441362529981</c:v>
                </c:pt>
                <c:pt idx="201">
                  <c:v>0.65827615298344755</c:v>
                </c:pt>
                <c:pt idx="202">
                  <c:v>0.74795736586801564</c:v>
                </c:pt>
                <c:pt idx="203">
                  <c:v>0.80636587075763222</c:v>
                </c:pt>
                <c:pt idx="204">
                  <c:v>0.81564238661198307</c:v>
                </c:pt>
                <c:pt idx="205">
                  <c:v>0.90230637821019632</c:v>
                </c:pt>
                <c:pt idx="206">
                  <c:v>0.88868546587779562</c:v>
                </c:pt>
                <c:pt idx="207">
                  <c:v>0.91403067310267394</c:v>
                </c:pt>
                <c:pt idx="208">
                  <c:v>0.92025889056563082</c:v>
                </c:pt>
                <c:pt idx="209">
                  <c:v>0.95142557079044621</c:v>
                </c:pt>
                <c:pt idx="210">
                  <c:v>1.0009195166961744</c:v>
                </c:pt>
                <c:pt idx="211">
                  <c:v>1.006127673887828</c:v>
                </c:pt>
                <c:pt idx="212">
                  <c:v>1.0478980451586897</c:v>
                </c:pt>
                <c:pt idx="213">
                  <c:v>1.1367557147597056</c:v>
                </c:pt>
                <c:pt idx="214">
                  <c:v>1.2185716779717248</c:v>
                </c:pt>
                <c:pt idx="215">
                  <c:v>1.2594170483514051</c:v>
                </c:pt>
                <c:pt idx="216">
                  <c:v>1.3901392345709027</c:v>
                </c:pt>
                <c:pt idx="217">
                  <c:v>1.2877502278226007</c:v>
                </c:pt>
                <c:pt idx="218">
                  <c:v>1.2031025919219633</c:v>
                </c:pt>
                <c:pt idx="219">
                  <c:v>1.2085904430589745</c:v>
                </c:pt>
                <c:pt idx="220">
                  <c:v>1.2316871303309802</c:v>
                </c:pt>
                <c:pt idx="221">
                  <c:v>1.2184857589166156</c:v>
                </c:pt>
                <c:pt idx="222">
                  <c:v>1.3230309683351718</c:v>
                </c:pt>
                <c:pt idx="223">
                  <c:v>1.3732689366968507</c:v>
                </c:pt>
                <c:pt idx="224">
                  <c:v>1.4183755265969746</c:v>
                </c:pt>
                <c:pt idx="225">
                  <c:v>1.2956620931527079</c:v>
                </c:pt>
                <c:pt idx="226">
                  <c:v>1.3342982469770659</c:v>
                </c:pt>
                <c:pt idx="227">
                  <c:v>1.1322056609688924</c:v>
                </c:pt>
                <c:pt idx="228">
                  <c:v>1.2850510898466525</c:v>
                </c:pt>
                <c:pt idx="229">
                  <c:v>1.3688066300261501</c:v>
                </c:pt>
                <c:pt idx="230">
                  <c:v>1.3699656232376309</c:v>
                </c:pt>
                <c:pt idx="231">
                  <c:v>1.4306784040626916</c:v>
                </c:pt>
                <c:pt idx="232">
                  <c:v>1.2681753077775939</c:v>
                </c:pt>
                <c:pt idx="233">
                  <c:v>1.4313227969760147</c:v>
                </c:pt>
                <c:pt idx="234">
                  <c:v>1.4554815900143776</c:v>
                </c:pt>
                <c:pt idx="235">
                  <c:v>1.4133456057430487</c:v>
                </c:pt>
                <c:pt idx="236">
                  <c:v>1.4602857448405149</c:v>
                </c:pt>
                <c:pt idx="237">
                  <c:v>1.4721133254056245</c:v>
                </c:pt>
                <c:pt idx="238">
                  <c:v>1.5639900443579973</c:v>
                </c:pt>
                <c:pt idx="239">
                  <c:v>1.6085061692623666</c:v>
                </c:pt>
                <c:pt idx="240">
                  <c:v>1.5826929773968899</c:v>
                </c:pt>
                <c:pt idx="241">
                  <c:v>1.3224980873869914</c:v>
                </c:pt>
                <c:pt idx="242">
                  <c:v>1.0032996573292152</c:v>
                </c:pt>
                <c:pt idx="243">
                  <c:v>1.2252779344327926</c:v>
                </c:pt>
                <c:pt idx="244">
                  <c:v>1.3200987520714262</c:v>
                </c:pt>
                <c:pt idx="245">
                  <c:v>1.3593811268741094</c:v>
                </c:pt>
                <c:pt idx="246">
                  <c:v>1.4156343431259728</c:v>
                </c:pt>
                <c:pt idx="247">
                  <c:v>1.5985989709822102</c:v>
                </c:pt>
                <c:pt idx="248">
                  <c:v>1.5393376737690039</c:v>
                </c:pt>
                <c:pt idx="249">
                  <c:v>1.4223323732945294</c:v>
                </c:pt>
                <c:pt idx="250">
                  <c:v>1.7090680250408341</c:v>
                </c:pt>
                <c:pt idx="251">
                  <c:v>1.7975317466338465</c:v>
                </c:pt>
                <c:pt idx="252">
                  <c:v>1.740508915016</c:v>
                </c:pt>
                <c:pt idx="253">
                  <c:v>1.8273191518143999</c:v>
                </c:pt>
                <c:pt idx="254">
                  <c:v>2.0146208638886782</c:v>
                </c:pt>
                <c:pt idx="255">
                  <c:v>2.0962713872179863</c:v>
                </c:pt>
                <c:pt idx="256">
                  <c:v>2.1561039547444225</c:v>
                </c:pt>
                <c:pt idx="257">
                  <c:v>2.153641551186277</c:v>
                </c:pt>
                <c:pt idx="258">
                  <c:v>2.1932155023568329</c:v>
                </c:pt>
                <c:pt idx="259">
                  <c:v>2.2320856485014895</c:v>
                </c:pt>
                <c:pt idx="260">
                  <c:v>2.0934442846918748</c:v>
                </c:pt>
                <c:pt idx="261">
                  <c:v>2.2740242017525656</c:v>
                </c:pt>
                <c:pt idx="262">
                  <c:v>2.1519240841165828</c:v>
                </c:pt>
                <c:pt idx="263">
                  <c:v>2.321438723718138</c:v>
                </c:pt>
                <c:pt idx="264">
                  <c:v>2.2111661866472647</c:v>
                </c:pt>
                <c:pt idx="265">
                  <c:v>2.0978937949075589</c:v>
                </c:pt>
                <c:pt idx="266">
                  <c:v>2.1697138986868092</c:v>
                </c:pt>
                <c:pt idx="267">
                  <c:v>2.014224173783171</c:v>
                </c:pt>
                <c:pt idx="268">
                  <c:v>2.0154041897421791</c:v>
                </c:pt>
                <c:pt idx="269">
                  <c:v>1.8129743257410746</c:v>
                </c:pt>
                <c:pt idx="270">
                  <c:v>2.0021516325077484</c:v>
                </c:pt>
                <c:pt idx="271">
                  <c:v>1.8801557145768988</c:v>
                </c:pt>
                <c:pt idx="272">
                  <c:v>1.6256049752617101</c:v>
                </c:pt>
                <c:pt idx="273">
                  <c:v>1.9918980159096495</c:v>
                </c:pt>
                <c:pt idx="274">
                  <c:v>2.1616173987914657</c:v>
                </c:pt>
                <c:pt idx="275">
                  <c:v>2.0297663824330265</c:v>
                </c:pt>
                <c:pt idx="276">
                  <c:v>2.1155748396101468</c:v>
                </c:pt>
                <c:pt idx="277">
                  <c:v>1.9849285180882461</c:v>
                </c:pt>
                <c:pt idx="278">
                  <c:v>2.0413654548728442</c:v>
                </c:pt>
                <c:pt idx="279">
                  <c:v>2.1166826470015621</c:v>
                </c:pt>
                <c:pt idx="280">
                  <c:v>2.0079228337201211</c:v>
                </c:pt>
                <c:pt idx="281">
                  <c:v>2.1449664687176941</c:v>
                </c:pt>
                <c:pt idx="282">
                  <c:v>2.2502566146247025</c:v>
                </c:pt>
                <c:pt idx="283">
                  <c:v>2.1736954242618962</c:v>
                </c:pt>
                <c:pt idx="284">
                  <c:v>2.0626944032875918</c:v>
                </c:pt>
                <c:pt idx="285">
                  <c:v>2.021139743687006</c:v>
                </c:pt>
                <c:pt idx="286">
                  <c:v>2.2860281905904007</c:v>
                </c:pt>
                <c:pt idx="287">
                  <c:v>2.4449464514059192</c:v>
                </c:pt>
                <c:pt idx="288">
                  <c:v>2.4870614129297208</c:v>
                </c:pt>
                <c:pt idx="289">
                  <c:v>2.5643967888210168</c:v>
                </c:pt>
                <c:pt idx="290">
                  <c:v>2.6385229966007131</c:v>
                </c:pt>
                <c:pt idx="291">
                  <c:v>2.4564979941556757</c:v>
                </c:pt>
                <c:pt idx="292">
                  <c:v>2.5360553830573105</c:v>
                </c:pt>
                <c:pt idx="293">
                  <c:v>2.5755909448628174</c:v>
                </c:pt>
                <c:pt idx="294">
                  <c:v>2.7331637498366166</c:v>
                </c:pt>
                <c:pt idx="295">
                  <c:v>2.7990005968632232</c:v>
                </c:pt>
                <c:pt idx="296">
                  <c:v>2.8691132879302921</c:v>
                </c:pt>
                <c:pt idx="297">
                  <c:v>2.817315980121621</c:v>
                </c:pt>
                <c:pt idx="298">
                  <c:v>3.1049793748566108</c:v>
                </c:pt>
                <c:pt idx="299">
                  <c:v>2.8886799816827886</c:v>
                </c:pt>
                <c:pt idx="300">
                  <c:v>3.071526699346375</c:v>
                </c:pt>
                <c:pt idx="301">
                  <c:v>3.0072016620767004</c:v>
                </c:pt>
                <c:pt idx="302">
                  <c:v>2.8390973746244468</c:v>
                </c:pt>
                <c:pt idx="303">
                  <c:v>2.7173116841688656</c:v>
                </c:pt>
                <c:pt idx="304">
                  <c:v>2.7579504832032815</c:v>
                </c:pt>
                <c:pt idx="305">
                  <c:v>2.7705988649544397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E-497B-905D-EB3D5DD6F808}"/>
            </c:ext>
          </c:extLst>
        </c:ser>
        <c:ser>
          <c:idx val="2"/>
          <c:order val="2"/>
          <c:tx>
            <c:strRef>
              <c:f>'Step #2 #3'!$V$10</c:f>
              <c:strCache>
                <c:ptCount val="1"/>
                <c:pt idx="0">
                  <c:v>COST Index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'Step #2 #3'!$P$11:$P$316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#2 #3'!$V$11:$V$316</c:f>
              <c:numCache>
                <c:formatCode>0.00%</c:formatCode>
                <c:ptCount val="306"/>
                <c:pt idx="0">
                  <c:v>0</c:v>
                </c:pt>
                <c:pt idx="1">
                  <c:v>1.4048163484889242E-2</c:v>
                </c:pt>
                <c:pt idx="2">
                  <c:v>7.4074286452063598E-2</c:v>
                </c:pt>
                <c:pt idx="3">
                  <c:v>0.10472501906242138</c:v>
                </c:pt>
                <c:pt idx="4">
                  <c:v>-0.34738178149510202</c:v>
                </c:pt>
                <c:pt idx="5">
                  <c:v>-0.32567040108847412</c:v>
                </c:pt>
                <c:pt idx="6">
                  <c:v>-0.33461042431627752</c:v>
                </c:pt>
                <c:pt idx="7">
                  <c:v>-0.2962962002743329</c:v>
                </c:pt>
                <c:pt idx="8">
                  <c:v>-0.28607900472733405</c:v>
                </c:pt>
                <c:pt idx="9">
                  <c:v>-0.25159672465829541</c:v>
                </c:pt>
                <c:pt idx="10">
                  <c:v>-0.33333331299927038</c:v>
                </c:pt>
                <c:pt idx="11">
                  <c:v>-0.18390817779783253</c:v>
                </c:pt>
                <c:pt idx="12">
                  <c:v>-5.491670166413043E-2</c:v>
                </c:pt>
                <c:pt idx="13">
                  <c:v>-0.14687085156523527</c:v>
                </c:pt>
                <c:pt idx="14">
                  <c:v>-0.19795643278600439</c:v>
                </c:pt>
                <c:pt idx="15">
                  <c:v>-0.28623233372808865</c:v>
                </c:pt>
                <c:pt idx="16">
                  <c:v>-0.20490455155323917</c:v>
                </c:pt>
                <c:pt idx="17">
                  <c:v>-0.16056181673545622</c:v>
                </c:pt>
                <c:pt idx="18">
                  <c:v>-0.12030644205376173</c:v>
                </c:pt>
                <c:pt idx="19">
                  <c:v>-0.23555534516578536</c:v>
                </c:pt>
                <c:pt idx="20">
                  <c:v>-0.27335882838464765</c:v>
                </c:pt>
                <c:pt idx="21">
                  <c:v>-0.22697340478438321</c:v>
                </c:pt>
                <c:pt idx="22">
                  <c:v>-0.16464874985622546</c:v>
                </c:pt>
                <c:pt idx="23">
                  <c:v>-9.3129113053495249E-2</c:v>
                </c:pt>
                <c:pt idx="24">
                  <c:v>-6.0025238435441386E-2</c:v>
                </c:pt>
                <c:pt idx="25">
                  <c:v>-0.15688368978081269</c:v>
                </c:pt>
                <c:pt idx="26">
                  <c:v>-0.18630897992780926</c:v>
                </c:pt>
                <c:pt idx="27">
                  <c:v>-0.17854413336005626</c:v>
                </c:pt>
                <c:pt idx="28">
                  <c:v>-0.1975476876220672</c:v>
                </c:pt>
                <c:pt idx="29">
                  <c:v>-0.21082990762835108</c:v>
                </c:pt>
                <c:pt idx="30">
                  <c:v>-0.28745853871880567</c:v>
                </c:pt>
                <c:pt idx="31">
                  <c:v>-0.3172924520253626</c:v>
                </c:pt>
                <c:pt idx="32">
                  <c:v>-0.33854418094176331</c:v>
                </c:pt>
                <c:pt idx="33">
                  <c:v>-0.30666663331880362</c:v>
                </c:pt>
                <c:pt idx="34">
                  <c:v>-0.33997471276280766</c:v>
                </c:pt>
                <c:pt idx="35">
                  <c:v>-0.42661557204695488</c:v>
                </c:pt>
                <c:pt idx="36">
                  <c:v>-0.41006409225434159</c:v>
                </c:pt>
                <c:pt idx="37">
                  <c:v>-0.37634748115406014</c:v>
                </c:pt>
                <c:pt idx="38">
                  <c:v>-0.38636013636307198</c:v>
                </c:pt>
                <c:pt idx="39">
                  <c:v>-0.29277128031606692</c:v>
                </c:pt>
                <c:pt idx="40">
                  <c:v>-0.23882500146634</c:v>
                </c:pt>
                <c:pt idx="41">
                  <c:v>-0.25210740447918933</c:v>
                </c:pt>
                <c:pt idx="42">
                  <c:v>-0.24413813957782637</c:v>
                </c:pt>
                <c:pt idx="43">
                  <c:v>-0.34099607240459551</c:v>
                </c:pt>
                <c:pt idx="44">
                  <c:v>-0.36347379280405367</c:v>
                </c:pt>
                <c:pt idx="45">
                  <c:v>-0.27560657602371808</c:v>
                </c:pt>
                <c:pt idx="46">
                  <c:v>-0.26804587327972684</c:v>
                </c:pt>
                <c:pt idx="47">
                  <c:v>-0.2402553197797247</c:v>
                </c:pt>
                <c:pt idx="48">
                  <c:v>-0.24515971272727388</c:v>
                </c:pt>
                <c:pt idx="49">
                  <c:v>-0.20592624670706361</c:v>
                </c:pt>
                <c:pt idx="50">
                  <c:v>-0.23146868655486452</c:v>
                </c:pt>
                <c:pt idx="51">
                  <c:v>-0.23371625118736938</c:v>
                </c:pt>
                <c:pt idx="52">
                  <c:v>-0.22554284246224465</c:v>
                </c:pt>
                <c:pt idx="53">
                  <c:v>-0.1562629315107994</c:v>
                </c:pt>
                <c:pt idx="54">
                  <c:v>-0.16589313349911072</c:v>
                </c:pt>
                <c:pt idx="55">
                  <c:v>-0.15440654341194815</c:v>
                </c:pt>
                <c:pt idx="56">
                  <c:v>-0.14742353139290043</c:v>
                </c:pt>
                <c:pt idx="57">
                  <c:v>-1.5356995939907803E-2</c:v>
                </c:pt>
                <c:pt idx="58">
                  <c:v>-1.8012421204615103E-3</c:v>
                </c:pt>
                <c:pt idx="59">
                  <c:v>-3.6505539654486663E-3</c:v>
                </c:pt>
                <c:pt idx="60">
                  <c:v>-2.7113490210017965E-2</c:v>
                </c:pt>
                <c:pt idx="61">
                  <c:v>-4.1109039307339668E-2</c:v>
                </c:pt>
                <c:pt idx="62">
                  <c:v>-8.8745312782468666E-2</c:v>
                </c:pt>
                <c:pt idx="63">
                  <c:v>-0.16196694114499688</c:v>
                </c:pt>
                <c:pt idx="64">
                  <c:v>-6.399388831274011E-2</c:v>
                </c:pt>
                <c:pt idx="65">
                  <c:v>-7.4870212506308653E-2</c:v>
                </c:pt>
                <c:pt idx="66">
                  <c:v>-4.9224160441367903E-2</c:v>
                </c:pt>
                <c:pt idx="67">
                  <c:v>-0.10237768535065073</c:v>
                </c:pt>
                <c:pt idx="68">
                  <c:v>-0.10652540715224423</c:v>
                </c:pt>
                <c:pt idx="69">
                  <c:v>2.9560745506527208E-3</c:v>
                </c:pt>
                <c:pt idx="70">
                  <c:v>3.5717177871614769E-2</c:v>
                </c:pt>
                <c:pt idx="71">
                  <c:v>2.8165564453707548E-2</c:v>
                </c:pt>
                <c:pt idx="72">
                  <c:v>3.6894337102790997E-2</c:v>
                </c:pt>
                <c:pt idx="73">
                  <c:v>6.3912877406433477E-2</c:v>
                </c:pt>
                <c:pt idx="74">
                  <c:v>0.12827381588728182</c:v>
                </c:pt>
                <c:pt idx="75">
                  <c:v>0.13389898019286406</c:v>
                </c:pt>
                <c:pt idx="76">
                  <c:v>0.10265021262770335</c:v>
                </c:pt>
                <c:pt idx="77">
                  <c:v>0.19288071519209793</c:v>
                </c:pt>
                <c:pt idx="78">
                  <c:v>0.10163446518725583</c:v>
                </c:pt>
                <c:pt idx="79">
                  <c:v>-2.0545140567190368E-2</c:v>
                </c:pt>
                <c:pt idx="80">
                  <c:v>3.9951614284138293E-2</c:v>
                </c:pt>
                <c:pt idx="81">
                  <c:v>0.11740380542022133</c:v>
                </c:pt>
                <c:pt idx="82">
                  <c:v>9.479584534834995E-2</c:v>
                </c:pt>
                <c:pt idx="83">
                  <c:v>0.10947858409894407</c:v>
                </c:pt>
                <c:pt idx="84">
                  <c:v>0.17851954947809734</c:v>
                </c:pt>
                <c:pt idx="85">
                  <c:v>0.17285308669091171</c:v>
                </c:pt>
                <c:pt idx="86">
                  <c:v>0.13246390370877781</c:v>
                </c:pt>
                <c:pt idx="87">
                  <c:v>0.12678472196529289</c:v>
                </c:pt>
                <c:pt idx="88">
                  <c:v>0.19096637501418701</c:v>
                </c:pt>
                <c:pt idx="89">
                  <c:v>0.23420152359675983</c:v>
                </c:pt>
                <c:pt idx="90">
                  <c:v>0.26119645605345942</c:v>
                </c:pt>
                <c:pt idx="91">
                  <c:v>0.30546949587089922</c:v>
                </c:pt>
                <c:pt idx="92">
                  <c:v>0.2974359346628741</c:v>
                </c:pt>
                <c:pt idx="93">
                  <c:v>0.42195771944416416</c:v>
                </c:pt>
                <c:pt idx="94">
                  <c:v>0.42491772863597377</c:v>
                </c:pt>
                <c:pt idx="95">
                  <c:v>0.47806066966555472</c:v>
                </c:pt>
                <c:pt idx="96">
                  <c:v>0.43949960026790946</c:v>
                </c:pt>
                <c:pt idx="97">
                  <c:v>0.31194859931197483</c:v>
                </c:pt>
                <c:pt idx="98">
                  <c:v>0.37967698060151767</c:v>
                </c:pt>
                <c:pt idx="99">
                  <c:v>0.51303642693833473</c:v>
                </c:pt>
                <c:pt idx="100">
                  <c:v>0.51452271475965361</c:v>
                </c:pt>
                <c:pt idx="101">
                  <c:v>0.4926933866215919</c:v>
                </c:pt>
                <c:pt idx="102">
                  <c:v>0.33393232398908923</c:v>
                </c:pt>
                <c:pt idx="103">
                  <c:v>0.42714565056378695</c:v>
                </c:pt>
                <c:pt idx="104">
                  <c:v>0.38524526036633855</c:v>
                </c:pt>
                <c:pt idx="105">
                  <c:v>0.21627673203590025</c:v>
                </c:pt>
                <c:pt idx="106">
                  <c:v>9.8084290322957512E-2</c:v>
                </c:pt>
                <c:pt idx="107">
                  <c:v>0.12349624648959101</c:v>
                </c:pt>
                <c:pt idx="108">
                  <c:v>-3.6360811962309447E-2</c:v>
                </c:pt>
                <c:pt idx="109">
                  <c:v>-9.392677767011226E-2</c:v>
                </c:pt>
                <c:pt idx="110">
                  <c:v>-5.134401699228186E-3</c:v>
                </c:pt>
                <c:pt idx="111">
                  <c:v>4.383556262272692E-2</c:v>
                </c:pt>
                <c:pt idx="112">
                  <c:v>4.2117161474226616E-2</c:v>
                </c:pt>
                <c:pt idx="113">
                  <c:v>-1.2945121912721014E-2</c:v>
                </c:pt>
                <c:pt idx="114">
                  <c:v>6.7260464002776299E-2</c:v>
                </c:pt>
                <c:pt idx="115">
                  <c:v>9.9170800302046391E-2</c:v>
                </c:pt>
                <c:pt idx="116">
                  <c:v>0.22008857578770069</c:v>
                </c:pt>
                <c:pt idx="117">
                  <c:v>0.23025974518348846</c:v>
                </c:pt>
                <c:pt idx="118">
                  <c:v>0.30044087196650238</c:v>
                </c:pt>
                <c:pt idx="119">
                  <c:v>0.28437771469270356</c:v>
                </c:pt>
                <c:pt idx="120">
                  <c:v>0.24660820969282682</c:v>
                </c:pt>
                <c:pt idx="121">
                  <c:v>0.32344979942327923</c:v>
                </c:pt>
                <c:pt idx="122">
                  <c:v>0.30008181308508552</c:v>
                </c:pt>
                <c:pt idx="123">
                  <c:v>0.28636476947928746</c:v>
                </c:pt>
                <c:pt idx="124">
                  <c:v>0.26829302364636987</c:v>
                </c:pt>
                <c:pt idx="125">
                  <c:v>0.19792992733510828</c:v>
                </c:pt>
                <c:pt idx="126">
                  <c:v>0.23900398188735217</c:v>
                </c:pt>
                <c:pt idx="127">
                  <c:v>0.23441597679037551</c:v>
                </c:pt>
                <c:pt idx="128">
                  <c:v>0.41410823233988947</c:v>
                </c:pt>
                <c:pt idx="129">
                  <c:v>0.37639304978885768</c:v>
                </c:pt>
                <c:pt idx="130">
                  <c:v>0.48731043150538556</c:v>
                </c:pt>
                <c:pt idx="131">
                  <c:v>0.5885026308261323</c:v>
                </c:pt>
                <c:pt idx="132">
                  <c:v>0.58036377984078391</c:v>
                </c:pt>
                <c:pt idx="133">
                  <c:v>0.64525900598946961</c:v>
                </c:pt>
                <c:pt idx="134">
                  <c:v>0.61735337186089234</c:v>
                </c:pt>
                <c:pt idx="135">
                  <c:v>0.78433914605903454</c:v>
                </c:pt>
                <c:pt idx="136">
                  <c:v>0.81941195781369269</c:v>
                </c:pt>
                <c:pt idx="137">
                  <c:v>0.79730488671146338</c:v>
                </c:pt>
                <c:pt idx="138">
                  <c:v>0.73115630959818523</c:v>
                </c:pt>
                <c:pt idx="139">
                  <c:v>0.73757163525120051</c:v>
                </c:pt>
                <c:pt idx="140">
                  <c:v>0.82276360105556967</c:v>
                </c:pt>
                <c:pt idx="141">
                  <c:v>0.84762092532450661</c:v>
                </c:pt>
                <c:pt idx="142">
                  <c:v>0.89311785204950134</c:v>
                </c:pt>
                <c:pt idx="143">
                  <c:v>0.85446186324657503</c:v>
                </c:pt>
                <c:pt idx="144">
                  <c:v>0.83109259586242312</c:v>
                </c:pt>
                <c:pt idx="145">
                  <c:v>0.91544797765392261</c:v>
                </c:pt>
                <c:pt idx="146">
                  <c:v>1.0266987058294212</c:v>
                </c:pt>
                <c:pt idx="147">
                  <c:v>0.96821904934250469</c:v>
                </c:pt>
                <c:pt idx="148">
                  <c:v>0.92826514747629862</c:v>
                </c:pt>
                <c:pt idx="149">
                  <c:v>1.1274601686972825</c:v>
                </c:pt>
                <c:pt idx="150">
                  <c:v>1.1538854322168235</c:v>
                </c:pt>
                <c:pt idx="151">
                  <c:v>1.1917325625015462</c:v>
                </c:pt>
                <c:pt idx="152">
                  <c:v>1.249472689457471</c:v>
                </c:pt>
                <c:pt idx="153">
                  <c:v>1.2106193585747991</c:v>
                </c:pt>
                <c:pt idx="154">
                  <c:v>1.3339171039430626</c:v>
                </c:pt>
                <c:pt idx="155">
                  <c:v>1.2237471515409353</c:v>
                </c:pt>
                <c:pt idx="156">
                  <c:v>1.4681224371264934</c:v>
                </c:pt>
                <c:pt idx="157">
                  <c:v>1.4428003981856854</c:v>
                </c:pt>
                <c:pt idx="158">
                  <c:v>1.5658745400320613</c:v>
                </c:pt>
                <c:pt idx="159">
                  <c:v>1.6219750196648186</c:v>
                </c:pt>
                <c:pt idx="160">
                  <c:v>1.6509914731445954</c:v>
                </c:pt>
                <c:pt idx="161">
                  <c:v>1.6811842318249091</c:v>
                </c:pt>
                <c:pt idx="162">
                  <c:v>1.8472882803907034</c:v>
                </c:pt>
                <c:pt idx="163">
                  <c:v>1.7127076007415307</c:v>
                </c:pt>
                <c:pt idx="164">
                  <c:v>1.7999916976021475</c:v>
                </c:pt>
                <c:pt idx="165">
                  <c:v>1.8687948459494965</c:v>
                </c:pt>
                <c:pt idx="166">
                  <c:v>2.0494322389062876</c:v>
                </c:pt>
                <c:pt idx="167">
                  <c:v>1.9009367465562512</c:v>
                </c:pt>
                <c:pt idx="168">
                  <c:v>1.7386092824773134</c:v>
                </c:pt>
                <c:pt idx="169">
                  <c:v>1.8468277443687433</c:v>
                </c:pt>
                <c:pt idx="170">
                  <c:v>1.7293934683553744</c:v>
                </c:pt>
                <c:pt idx="171">
                  <c:v>1.8271502379283611</c:v>
                </c:pt>
                <c:pt idx="172">
                  <c:v>1.835460810074292</c:v>
                </c:pt>
                <c:pt idx="173">
                  <c:v>1.8230608952211469</c:v>
                </c:pt>
                <c:pt idx="174">
                  <c:v>1.8814049133419686</c:v>
                </c:pt>
                <c:pt idx="175">
                  <c:v>1.9771827414194401</c:v>
                </c:pt>
                <c:pt idx="176">
                  <c:v>2.0814377691206865</c:v>
                </c:pt>
                <c:pt idx="177">
                  <c:v>2.2793751692238837</c:v>
                </c:pt>
                <c:pt idx="178">
                  <c:v>2.4945254958494267</c:v>
                </c:pt>
                <c:pt idx="179">
                  <c:v>2.4944801102211946</c:v>
                </c:pt>
                <c:pt idx="180">
                  <c:v>2.5250498624263398</c:v>
                </c:pt>
                <c:pt idx="181">
                  <c:v>2.6229187845228545</c:v>
                </c:pt>
                <c:pt idx="182">
                  <c:v>2.8678399481920618</c:v>
                </c:pt>
                <c:pt idx="183">
                  <c:v>2.6521101922792032</c:v>
                </c:pt>
                <c:pt idx="184">
                  <c:v>2.6503244142135221</c:v>
                </c:pt>
                <c:pt idx="185">
                  <c:v>2.4575554245296329</c:v>
                </c:pt>
                <c:pt idx="186">
                  <c:v>2.7197004951151129</c:v>
                </c:pt>
                <c:pt idx="187">
                  <c:v>2.5853001684361931</c:v>
                </c:pt>
                <c:pt idx="188">
                  <c:v>2.7111884022395247</c:v>
                </c:pt>
                <c:pt idx="189">
                  <c:v>3.0590237655070993</c:v>
                </c:pt>
                <c:pt idx="190">
                  <c:v>3.1437367421274924</c:v>
                </c:pt>
                <c:pt idx="191">
                  <c:v>3.1565052627045525</c:v>
                </c:pt>
                <c:pt idx="192">
                  <c:v>2.8893574941447815</c:v>
                </c:pt>
                <c:pt idx="193">
                  <c:v>2.8613032891861518</c:v>
                </c:pt>
                <c:pt idx="194">
                  <c:v>3.0666127427654537</c:v>
                </c:pt>
                <c:pt idx="195">
                  <c:v>2.8227389561714227</c:v>
                </c:pt>
                <c:pt idx="196">
                  <c:v>2.8506118931269722</c:v>
                </c:pt>
                <c:pt idx="197">
                  <c:v>3.0646636008390127</c:v>
                </c:pt>
                <c:pt idx="198">
                  <c:v>3.3281516346039677</c:v>
                </c:pt>
                <c:pt idx="199">
                  <c:v>3.1953730206048014</c:v>
                </c:pt>
                <c:pt idx="200">
                  <c:v>2.9580247296161879</c:v>
                </c:pt>
                <c:pt idx="201">
                  <c:v>2.8376043964765261</c:v>
                </c:pt>
                <c:pt idx="202">
                  <c:v>2.8957382620580208</c:v>
                </c:pt>
                <c:pt idx="203">
                  <c:v>3.1680530074856703</c:v>
                </c:pt>
                <c:pt idx="204">
                  <c:v>3.2680174157587993</c:v>
                </c:pt>
                <c:pt idx="205">
                  <c:v>3.6124257675806257</c:v>
                </c:pt>
                <c:pt idx="206">
                  <c:v>3.3771373984927404</c:v>
                </c:pt>
                <c:pt idx="207">
                  <c:v>3.6337252612106097</c:v>
                </c:pt>
                <c:pt idx="208">
                  <c:v>3.7096838442627558</c:v>
                </c:pt>
                <c:pt idx="209">
                  <c:v>3.3559100704517331</c:v>
                </c:pt>
                <c:pt idx="210">
                  <c:v>3.3172359029966385</c:v>
                </c:pt>
                <c:pt idx="211">
                  <c:v>3.2690278255077541</c:v>
                </c:pt>
                <c:pt idx="212">
                  <c:v>3.4889688370015124</c:v>
                </c:pt>
                <c:pt idx="213">
                  <c:v>3.4012595853882557</c:v>
                </c:pt>
                <c:pt idx="214">
                  <c:v>4.0392642416243003</c:v>
                </c:pt>
                <c:pt idx="215">
                  <c:v>4.1005312406085235</c:v>
                </c:pt>
                <c:pt idx="216">
                  <c:v>4.3403196496375909</c:v>
                </c:pt>
                <c:pt idx="217">
                  <c:v>4.2315231615091813</c:v>
                </c:pt>
                <c:pt idx="218">
                  <c:v>4.1776524338698922</c:v>
                </c:pt>
                <c:pt idx="219">
                  <c:v>4.4175353352889219</c:v>
                </c:pt>
                <c:pt idx="220">
                  <c:v>4.4472117104437183</c:v>
                </c:pt>
                <c:pt idx="221">
                  <c:v>4.7590674339237262</c:v>
                </c:pt>
                <c:pt idx="222">
                  <c:v>5.0272063050397975</c:v>
                </c:pt>
                <c:pt idx="223">
                  <c:v>5.4245931664921452</c:v>
                </c:pt>
                <c:pt idx="224">
                  <c:v>5.4888881311061475</c:v>
                </c:pt>
                <c:pt idx="225">
                  <c:v>5.3162225041404474</c:v>
                </c:pt>
                <c:pt idx="226">
                  <c:v>5.3894323895816925</c:v>
                </c:pt>
                <c:pt idx="227">
                  <c:v>4.6411512101202392</c:v>
                </c:pt>
                <c:pt idx="228">
                  <c:v>4.9435475072385966</c:v>
                </c:pt>
                <c:pt idx="229">
                  <c:v>5.0573620658927956</c:v>
                </c:pt>
                <c:pt idx="230">
                  <c:v>5.7234667397310224</c:v>
                </c:pt>
                <c:pt idx="231">
                  <c:v>5.8175972647106704</c:v>
                </c:pt>
                <c:pt idx="232">
                  <c:v>5.6523847021273816</c:v>
                </c:pt>
                <c:pt idx="233">
                  <c:v>6.3574879530590609</c:v>
                </c:pt>
                <c:pt idx="234">
                  <c:v>6.6740480433105782</c:v>
                </c:pt>
                <c:pt idx="235">
                  <c:v>7.2066625126209711</c:v>
                </c:pt>
                <c:pt idx="236">
                  <c:v>7.0392583244120193</c:v>
                </c:pt>
                <c:pt idx="237">
                  <c:v>7.2903897243765581</c:v>
                </c:pt>
                <c:pt idx="238">
                  <c:v>7.3839007721321526</c:v>
                </c:pt>
                <c:pt idx="239">
                  <c:v>7.2191950462318815</c:v>
                </c:pt>
                <c:pt idx="240">
                  <c:v>7.5435782096400601</c:v>
                </c:pt>
                <c:pt idx="241">
                  <c:v>6.8618162260880204</c:v>
                </c:pt>
                <c:pt idx="242">
                  <c:v>6.9902013709692854</c:v>
                </c:pt>
                <c:pt idx="243">
                  <c:v>7.4909738874337002</c:v>
                </c:pt>
                <c:pt idx="244">
                  <c:v>7.6640076626069007</c:v>
                </c:pt>
                <c:pt idx="245">
                  <c:v>7.5162717085056787</c:v>
                </c:pt>
                <c:pt idx="246">
                  <c:v>8.143173996938728</c:v>
                </c:pt>
                <c:pt idx="247">
                  <c:v>8.7857438434532575</c:v>
                </c:pt>
                <c:pt idx="248">
                  <c:v>8.9923438898332204</c:v>
                </c:pt>
                <c:pt idx="249">
                  <c:v>9.0660908690429736</c:v>
                </c:pt>
                <c:pt idx="250">
                  <c:v>10.048518761634833</c:v>
                </c:pt>
                <c:pt idx="251">
                  <c:v>9.6257768285566137</c:v>
                </c:pt>
                <c:pt idx="252">
                  <c:v>9.199409352410223</c:v>
                </c:pt>
                <c:pt idx="253">
                  <c:v>8.5792201108110877</c:v>
                </c:pt>
                <c:pt idx="254">
                  <c:v>9.2210006500088202</c:v>
                </c:pt>
                <c:pt idx="255">
                  <c:v>9.7896401447350119</c:v>
                </c:pt>
                <c:pt idx="256">
                  <c:v>9.9923372710957707</c:v>
                </c:pt>
                <c:pt idx="257">
                  <c:v>10.497974254575372</c:v>
                </c:pt>
                <c:pt idx="258">
                  <c:v>11.487450309523581</c:v>
                </c:pt>
                <c:pt idx="259">
                  <c:v>12.261126090029045</c:v>
                </c:pt>
                <c:pt idx="260">
                  <c:v>12.082365917418471</c:v>
                </c:pt>
                <c:pt idx="261">
                  <c:v>13.310686555535526</c:v>
                </c:pt>
                <c:pt idx="262">
                  <c:v>14.728902736250115</c:v>
                </c:pt>
                <c:pt idx="263">
                  <c:v>15.554744416233309</c:v>
                </c:pt>
                <c:pt idx="264">
                  <c:v>13.730134309433421</c:v>
                </c:pt>
                <c:pt idx="265">
                  <c:v>14.14189069389959</c:v>
                </c:pt>
                <c:pt idx="266">
                  <c:v>15.817857317040179</c:v>
                </c:pt>
                <c:pt idx="267">
                  <c:v>14.529028791172399</c:v>
                </c:pt>
                <c:pt idx="268">
                  <c:v>12.638239240151862</c:v>
                </c:pt>
                <c:pt idx="269">
                  <c:v>13.020277371460841</c:v>
                </c:pt>
                <c:pt idx="270">
                  <c:v>14.83453583389031</c:v>
                </c:pt>
                <c:pt idx="271">
                  <c:v>14.299244802056897</c:v>
                </c:pt>
                <c:pt idx="272">
                  <c:v>12.839063568825063</c:v>
                </c:pt>
                <c:pt idx="273">
                  <c:v>13.695597188396933</c:v>
                </c:pt>
                <c:pt idx="274">
                  <c:v>14.830321101184666</c:v>
                </c:pt>
                <c:pt idx="275">
                  <c:v>12.401098997127072</c:v>
                </c:pt>
                <c:pt idx="276">
                  <c:v>14.005118876642261</c:v>
                </c:pt>
                <c:pt idx="277">
                  <c:v>13.213676544252865</c:v>
                </c:pt>
                <c:pt idx="278">
                  <c:v>13.611598150889463</c:v>
                </c:pt>
                <c:pt idx="279">
                  <c:v>13.798334512149792</c:v>
                </c:pt>
                <c:pt idx="280">
                  <c:v>14.043592438400527</c:v>
                </c:pt>
                <c:pt idx="281">
                  <c:v>14.865316196151195</c:v>
                </c:pt>
                <c:pt idx="282">
                  <c:v>15.52217132165725</c:v>
                </c:pt>
                <c:pt idx="283">
                  <c:v>15.18652712375383</c:v>
                </c:pt>
                <c:pt idx="284">
                  <c:v>15.680051360182574</c:v>
                </c:pt>
                <c:pt idx="285">
                  <c:v>15.310406158976157</c:v>
                </c:pt>
                <c:pt idx="286">
                  <c:v>16.50023551419919</c:v>
                </c:pt>
                <c:pt idx="287">
                  <c:v>18.524168533308217</c:v>
                </c:pt>
                <c:pt idx="288">
                  <c:v>20.0208947136083</c:v>
                </c:pt>
                <c:pt idx="289">
                  <c:v>21.503500320825761</c:v>
                </c:pt>
                <c:pt idx="290">
                  <c:v>21.195453055476094</c:v>
                </c:pt>
                <c:pt idx="291">
                  <c:v>20.900675535185165</c:v>
                </c:pt>
                <c:pt idx="292">
                  <c:v>23.57547106881233</c:v>
                </c:pt>
                <c:pt idx="293">
                  <c:v>24.792271870649497</c:v>
                </c:pt>
                <c:pt idx="294">
                  <c:v>23.942938156377831</c:v>
                </c:pt>
                <c:pt idx="295">
                  <c:v>26.117114746550094</c:v>
                </c:pt>
                <c:pt idx="296">
                  <c:v>25.939045240717537</c:v>
                </c:pt>
                <c:pt idx="297">
                  <c:v>25.564062744532997</c:v>
                </c:pt>
                <c:pt idx="298">
                  <c:v>28.532913471537253</c:v>
                </c:pt>
                <c:pt idx="299">
                  <c:v>26.880066555827728</c:v>
                </c:pt>
                <c:pt idx="300">
                  <c:v>28.815579159810149</c:v>
                </c:pt>
                <c:pt idx="301">
                  <c:v>30.906881196316359</c:v>
                </c:pt>
                <c:pt idx="302">
                  <c:v>27.809789564105511</c:v>
                </c:pt>
                <c:pt idx="303">
                  <c:v>29.293867764152974</c:v>
                </c:pt>
                <c:pt idx="304">
                  <c:v>29.679204710808605</c:v>
                </c:pt>
                <c:pt idx="305">
                  <c:v>29.534035942306449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E-497B-905D-EB3D5DD6F808}"/>
            </c:ext>
          </c:extLst>
        </c:ser>
        <c:ser>
          <c:idx val="3"/>
          <c:order val="3"/>
          <c:tx>
            <c:strRef>
              <c:f>'Step #2 #3'!$X$10</c:f>
              <c:strCache>
                <c:ptCount val="1"/>
                <c:pt idx="0">
                  <c:v>FDX Index</c:v>
                </c:pt>
              </c:strCache>
            </c:strRef>
          </c:tx>
          <c:spPr>
            <a:ln w="28575" cap="rnd">
              <a:solidFill>
                <a:srgbClr val="40E0D0"/>
              </a:solidFill>
              <a:round/>
            </a:ln>
            <a:effectLst/>
          </c:spPr>
          <c:marker>
            <c:symbol val="none"/>
          </c:marker>
          <c:cat>
            <c:numRef>
              <c:f>'Step #2 #3'!$P$11:$P$316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#2 #3'!$X$11:$X$316</c:f>
              <c:numCache>
                <c:formatCode>0.00%</c:formatCode>
                <c:ptCount val="306"/>
                <c:pt idx="0">
                  <c:v>0</c:v>
                </c:pt>
                <c:pt idx="1">
                  <c:v>-0.11690311244444462</c:v>
                </c:pt>
                <c:pt idx="2">
                  <c:v>-1.8956663962019449E-2</c:v>
                </c:pt>
                <c:pt idx="3">
                  <c:v>-4.7392543607784332E-2</c:v>
                </c:pt>
                <c:pt idx="4">
                  <c:v>-0.10268470751485925</c:v>
                </c:pt>
                <c:pt idx="5">
                  <c:v>-3.9493977550353776E-2</c:v>
                </c:pt>
                <c:pt idx="6">
                  <c:v>1.5801225053846402E-3</c:v>
                </c:pt>
                <c:pt idx="7">
                  <c:v>1.9905667678656203E-2</c:v>
                </c:pt>
                <c:pt idx="8">
                  <c:v>0.12075862996185127</c:v>
                </c:pt>
                <c:pt idx="9">
                  <c:v>0.18445567508315497</c:v>
                </c:pt>
                <c:pt idx="10">
                  <c:v>0.2112483637546192</c:v>
                </c:pt>
                <c:pt idx="11">
                  <c:v>1.0048103195642755E-2</c:v>
                </c:pt>
                <c:pt idx="12">
                  <c:v>0.14704615073971805</c:v>
                </c:pt>
                <c:pt idx="13">
                  <c:v>3.4566110018696028E-2</c:v>
                </c:pt>
                <c:pt idx="14">
                  <c:v>5.3523518151440186E-2</c:v>
                </c:pt>
                <c:pt idx="15">
                  <c:v>6.3381082634453856E-2</c:v>
                </c:pt>
                <c:pt idx="16">
                  <c:v>1.1058376968610562E-2</c:v>
                </c:pt>
                <c:pt idx="17">
                  <c:v>1.6113652729754513E-2</c:v>
                </c:pt>
                <c:pt idx="18">
                  <c:v>4.5687648477563014E-2</c:v>
                </c:pt>
                <c:pt idx="19">
                  <c:v>6.4139764688255774E-2</c:v>
                </c:pt>
                <c:pt idx="20">
                  <c:v>-7.1089482064617293E-2</c:v>
                </c:pt>
                <c:pt idx="21">
                  <c:v>3.8358373024505843E-2</c:v>
                </c:pt>
                <c:pt idx="22">
                  <c:v>0.15917911023475351</c:v>
                </c:pt>
                <c:pt idx="23">
                  <c:v>0.31134326412628277</c:v>
                </c:pt>
                <c:pt idx="24">
                  <c:v>0.35355554229829189</c:v>
                </c:pt>
                <c:pt idx="25">
                  <c:v>0.46249702021638983</c:v>
                </c:pt>
                <c:pt idx="26">
                  <c:v>0.46856328291411309</c:v>
                </c:pt>
                <c:pt idx="27">
                  <c:v>0.3060351873685454</c:v>
                </c:pt>
                <c:pt idx="28">
                  <c:v>0.36366600079923939</c:v>
                </c:pt>
                <c:pt idx="29">
                  <c:v>0.34976399245609335</c:v>
                </c:pt>
                <c:pt idx="30">
                  <c:v>0.2889898328915026</c:v>
                </c:pt>
                <c:pt idx="31">
                  <c:v>0.19791294839696949</c:v>
                </c:pt>
                <c:pt idx="32">
                  <c:v>0.26672641530729413</c:v>
                </c:pt>
                <c:pt idx="33">
                  <c:v>0.34707731909023654</c:v>
                </c:pt>
                <c:pt idx="34">
                  <c:v>0.331375378813906</c:v>
                </c:pt>
                <c:pt idx="35">
                  <c:v>0.37316242543099265</c:v>
                </c:pt>
                <c:pt idx="36">
                  <c:v>0.33339874800717273</c:v>
                </c:pt>
                <c:pt idx="37">
                  <c:v>0.30297900223077567</c:v>
                </c:pt>
                <c:pt idx="38">
                  <c:v>0.39601277666717194</c:v>
                </c:pt>
                <c:pt idx="39">
                  <c:v>0.51942273188545829</c:v>
                </c:pt>
                <c:pt idx="40">
                  <c:v>0.62345773718023301</c:v>
                </c:pt>
                <c:pt idx="41">
                  <c:v>0.5739773295830437</c:v>
                </c:pt>
                <c:pt idx="42">
                  <c:v>0.63516344965796678</c:v>
                </c:pt>
                <c:pt idx="43">
                  <c:v>0.70398283892697511</c:v>
                </c:pt>
                <c:pt idx="44">
                  <c:v>0.63617893262600722</c:v>
                </c:pt>
                <c:pt idx="45">
                  <c:v>0.92534370765203455</c:v>
                </c:pt>
                <c:pt idx="46">
                  <c:v>0.84757811498082658</c:v>
                </c:pt>
                <c:pt idx="47">
                  <c:v>0.7154268203594194</c:v>
                </c:pt>
                <c:pt idx="48">
                  <c:v>0.71126681298716821</c:v>
                </c:pt>
                <c:pt idx="49">
                  <c:v>0.74687609532628518</c:v>
                </c:pt>
                <c:pt idx="50">
                  <c:v>0.91169409721300632</c:v>
                </c:pt>
                <c:pt idx="51">
                  <c:v>0.83062311523260424</c:v>
                </c:pt>
                <c:pt idx="52">
                  <c:v>0.87313486010706631</c:v>
                </c:pt>
                <c:pt idx="53">
                  <c:v>1.0795936170492491</c:v>
                </c:pt>
                <c:pt idx="54">
                  <c:v>1.0863591831783679</c:v>
                </c:pt>
                <c:pt idx="55">
                  <c:v>1.0891612960278896</c:v>
                </c:pt>
                <c:pt idx="56">
                  <c:v>1.1834399750653195</c:v>
                </c:pt>
                <c:pt idx="57">
                  <c:v>1.3237334896422595</c:v>
                </c:pt>
                <c:pt idx="58">
                  <c:v>1.423444676984015</c:v>
                </c:pt>
                <c:pt idx="59">
                  <c:v>1.5116824261354744</c:v>
                </c:pt>
                <c:pt idx="60">
                  <c:v>1.4409807810468647</c:v>
                </c:pt>
                <c:pt idx="61">
                  <c:v>1.4953395378154073</c:v>
                </c:pt>
                <c:pt idx="62">
                  <c:v>1.3975968060688611</c:v>
                </c:pt>
                <c:pt idx="63">
                  <c:v>1.1694255969427485</c:v>
                </c:pt>
                <c:pt idx="64">
                  <c:v>1.283579091580874</c:v>
                </c:pt>
                <c:pt idx="65">
                  <c:v>1.0688069554164841</c:v>
                </c:pt>
                <c:pt idx="66">
                  <c:v>1.1493750020154625</c:v>
                </c:pt>
                <c:pt idx="67">
                  <c:v>1.0816396834496182</c:v>
                </c:pt>
                <c:pt idx="68">
                  <c:v>1.2270780223315709</c:v>
                </c:pt>
                <c:pt idx="69">
                  <c:v>1.3520870454016078</c:v>
                </c:pt>
                <c:pt idx="70">
                  <c:v>1.4976694433330113</c:v>
                </c:pt>
                <c:pt idx="71">
                  <c:v>1.6452976906149899</c:v>
                </c:pt>
                <c:pt idx="72">
                  <c:v>1.5901079121967845</c:v>
                </c:pt>
                <c:pt idx="73">
                  <c:v>1.7460518642344849</c:v>
                </c:pt>
                <c:pt idx="74">
                  <c:v>1.8920101924103019</c:v>
                </c:pt>
                <c:pt idx="75">
                  <c:v>1.9501998780552237</c:v>
                </c:pt>
                <c:pt idx="76">
                  <c:v>1.8000366131996537</c:v>
                </c:pt>
                <c:pt idx="77">
                  <c:v>1.9945315234439827</c:v>
                </c:pt>
                <c:pt idx="78">
                  <c:v>1.6854312518960852</c:v>
                </c:pt>
                <c:pt idx="79">
                  <c:v>1.5910517997396889</c:v>
                </c:pt>
                <c:pt idx="80">
                  <c:v>1.787247388146799</c:v>
                </c:pt>
                <c:pt idx="81">
                  <c:v>1.9401604878584826</c:v>
                </c:pt>
                <c:pt idx="82">
                  <c:v>1.963006808169903</c:v>
                </c:pt>
                <c:pt idx="83">
                  <c:v>1.7881986243756098</c:v>
                </c:pt>
                <c:pt idx="84">
                  <c:v>1.8360733285987538</c:v>
                </c:pt>
                <c:pt idx="85">
                  <c:v>1.9344642330464885</c:v>
                </c:pt>
                <c:pt idx="86">
                  <c:v>1.7597778762012468</c:v>
                </c:pt>
                <c:pt idx="87">
                  <c:v>1.7108284654232233</c:v>
                </c:pt>
                <c:pt idx="88">
                  <c:v>1.8697148374991595</c:v>
                </c:pt>
                <c:pt idx="89">
                  <c:v>1.8530036156774945</c:v>
                </c:pt>
                <c:pt idx="90">
                  <c:v>1.8496978542829381</c:v>
                </c:pt>
                <c:pt idx="91">
                  <c:v>1.8224206484554859</c:v>
                </c:pt>
                <c:pt idx="92">
                  <c:v>1.6955548574131685</c:v>
                </c:pt>
                <c:pt idx="93">
                  <c:v>1.6616935700920763</c:v>
                </c:pt>
                <c:pt idx="94">
                  <c:v>1.5362589743888684</c:v>
                </c:pt>
                <c:pt idx="95">
                  <c:v>1.2967210225501096</c:v>
                </c:pt>
                <c:pt idx="96">
                  <c:v>1.4060128498439597</c:v>
                </c:pt>
                <c:pt idx="97">
                  <c:v>1.2722010002646766</c:v>
                </c:pt>
                <c:pt idx="98">
                  <c:v>1.3892538460603481</c:v>
                </c:pt>
                <c:pt idx="99">
                  <c:v>1.4745432838220012</c:v>
                </c:pt>
                <c:pt idx="100">
                  <c:v>1.3671662078027289</c:v>
                </c:pt>
                <c:pt idx="101">
                  <c:v>1.0336826553400575</c:v>
                </c:pt>
                <c:pt idx="102">
                  <c:v>1.0374556319212531</c:v>
                </c:pt>
                <c:pt idx="103">
                  <c:v>1.1403119638094892</c:v>
                </c:pt>
                <c:pt idx="104">
                  <c:v>1.0426241146538873</c:v>
                </c:pt>
                <c:pt idx="105">
                  <c:v>0.6916135432126298</c:v>
                </c:pt>
                <c:pt idx="106">
                  <c:v>0.82824679206604856</c:v>
                </c:pt>
                <c:pt idx="107">
                  <c:v>0.66004327848877775</c:v>
                </c:pt>
                <c:pt idx="108">
                  <c:v>0.32048319997380514</c:v>
                </c:pt>
                <c:pt idx="109">
                  <c:v>0.12010323260321099</c:v>
                </c:pt>
                <c:pt idx="110">
                  <c:v>0.15328403781081845</c:v>
                </c:pt>
                <c:pt idx="111">
                  <c:v>0.45508907971631207</c:v>
                </c:pt>
                <c:pt idx="112">
                  <c:v>0.44130750300210853</c:v>
                </c:pt>
                <c:pt idx="113">
                  <c:v>0.44624817647165327</c:v>
                </c:pt>
                <c:pt idx="114">
                  <c:v>0.7677343015325202</c:v>
                </c:pt>
                <c:pt idx="115">
                  <c:v>0.79040509057425923</c:v>
                </c:pt>
                <c:pt idx="116">
                  <c:v>0.96003886927723414</c:v>
                </c:pt>
                <c:pt idx="117">
                  <c:v>0.89705802646419941</c:v>
                </c:pt>
                <c:pt idx="118">
                  <c:v>1.20397031205311</c:v>
                </c:pt>
                <c:pt idx="119">
                  <c:v>1.1778719346677637</c:v>
                </c:pt>
                <c:pt idx="120">
                  <c:v>1.047302902042575</c:v>
                </c:pt>
                <c:pt idx="121">
                  <c:v>1.2147981511326402</c:v>
                </c:pt>
                <c:pt idx="122">
                  <c:v>1.4405625570995992</c:v>
                </c:pt>
                <c:pt idx="123">
                  <c:v>1.3549703038672316</c:v>
                </c:pt>
                <c:pt idx="124">
                  <c:v>1.1843845757718352</c:v>
                </c:pt>
                <c:pt idx="125">
                  <c:v>0.83431779885214152</c:v>
                </c:pt>
                <c:pt idx="126">
                  <c:v>1.1629780087628583</c:v>
                </c:pt>
                <c:pt idx="127">
                  <c:v>1.0450680643350476</c:v>
                </c:pt>
                <c:pt idx="128">
                  <c:v>1.2402729444578258</c:v>
                </c:pt>
                <c:pt idx="129">
                  <c:v>1.3018107162072696</c:v>
                </c:pt>
                <c:pt idx="130">
                  <c:v>1.3910281041035311</c:v>
                </c:pt>
                <c:pt idx="131">
                  <c:v>1.4440480977383907</c:v>
                </c:pt>
                <c:pt idx="132">
                  <c:v>1.3733611500215934</c:v>
                </c:pt>
                <c:pt idx="133">
                  <c:v>1.3654780875209269</c:v>
                </c:pt>
                <c:pt idx="134">
                  <c:v>1.4582375420239408</c:v>
                </c:pt>
                <c:pt idx="135">
                  <c:v>1.5173855335195578</c:v>
                </c:pt>
                <c:pt idx="136">
                  <c:v>1.4639695170307192</c:v>
                </c:pt>
                <c:pt idx="137">
                  <c:v>1.495808861485767</c:v>
                </c:pt>
                <c:pt idx="138">
                  <c:v>1.2894967681905709</c:v>
                </c:pt>
                <c:pt idx="139">
                  <c:v>1.0744620637888258</c:v>
                </c:pt>
                <c:pt idx="140">
                  <c:v>0.78353143364738154</c:v>
                </c:pt>
                <c:pt idx="141">
                  <c:v>1.1600997114353984</c:v>
                </c:pt>
                <c:pt idx="142">
                  <c:v>1.1930951561183361</c:v>
                </c:pt>
                <c:pt idx="143">
                  <c:v>1.2044465193026723</c:v>
                </c:pt>
                <c:pt idx="144">
                  <c:v>1.4189113439648873</c:v>
                </c:pt>
                <c:pt idx="145">
                  <c:v>1.3792518504425209</c:v>
                </c:pt>
                <c:pt idx="146">
                  <c:v>1.4313379098179189</c:v>
                </c:pt>
                <c:pt idx="147">
                  <c:v>1.3363682062484044</c:v>
                </c:pt>
                <c:pt idx="148">
                  <c:v>1.3601972350088669</c:v>
                </c:pt>
                <c:pt idx="149">
                  <c:v>1.4255971597980124</c:v>
                </c:pt>
                <c:pt idx="150">
                  <c:v>1.3948017938483375</c:v>
                </c:pt>
                <c:pt idx="151">
                  <c:v>1.3239910967414499</c:v>
                </c:pt>
                <c:pt idx="152">
                  <c:v>1.2441646782838331</c:v>
                </c:pt>
                <c:pt idx="153">
                  <c:v>1.4436087889539269</c:v>
                </c:pt>
                <c:pt idx="154">
                  <c:v>1.378261359207984</c:v>
                </c:pt>
                <c:pt idx="155">
                  <c:v>1.4404023743511143</c:v>
                </c:pt>
                <c:pt idx="156">
                  <c:v>1.699289509202043</c:v>
                </c:pt>
                <c:pt idx="157">
                  <c:v>1.8051854374223115</c:v>
                </c:pt>
                <c:pt idx="158">
                  <c:v>1.6128162818601193</c:v>
                </c:pt>
                <c:pt idx="159">
                  <c:v>1.5045790685115814</c:v>
                </c:pt>
                <c:pt idx="160">
                  <c:v>1.566653139296605</c:v>
                </c:pt>
                <c:pt idx="161">
                  <c:v>1.626330577255712</c:v>
                </c:pt>
                <c:pt idx="162">
                  <c:v>1.8283629447133243</c:v>
                </c:pt>
                <c:pt idx="163">
                  <c:v>1.8646523370805634</c:v>
                </c:pt>
                <c:pt idx="164">
                  <c:v>2.0447602877261692</c:v>
                </c:pt>
                <c:pt idx="165">
                  <c:v>2.5002447081399626</c:v>
                </c:pt>
                <c:pt idx="166">
                  <c:v>2.7059849992545888</c:v>
                </c:pt>
                <c:pt idx="167">
                  <c:v>2.8414516364686317</c:v>
                </c:pt>
                <c:pt idx="168">
                  <c:v>2.5660593530725446</c:v>
                </c:pt>
                <c:pt idx="169">
                  <c:v>2.5663276266187887</c:v>
                </c:pt>
                <c:pt idx="170">
                  <c:v>2.5457312754862969</c:v>
                </c:pt>
                <c:pt idx="171">
                  <c:v>2.6484182155133302</c:v>
                </c:pt>
                <c:pt idx="172">
                  <c:v>2.8602264127026968</c:v>
                </c:pt>
                <c:pt idx="173">
                  <c:v>3.0535612538086037</c:v>
                </c:pt>
                <c:pt idx="174">
                  <c:v>2.9387098820663042</c:v>
                </c:pt>
                <c:pt idx="175">
                  <c:v>2.9655266942720928</c:v>
                </c:pt>
                <c:pt idx="176">
                  <c:v>3.3294164734096636</c:v>
                </c:pt>
                <c:pt idx="177">
                  <c:v>3.494834928049853</c:v>
                </c:pt>
                <c:pt idx="178">
                  <c:v>3.7842860537693115</c:v>
                </c:pt>
                <c:pt idx="179">
                  <c:v>3.6629217928660323</c:v>
                </c:pt>
                <c:pt idx="180">
                  <c:v>3.5458370097434271</c:v>
                </c:pt>
                <c:pt idx="181">
                  <c:v>3.7573890261608254</c:v>
                </c:pt>
                <c:pt idx="182">
                  <c:v>3.447451314490765</c:v>
                </c:pt>
                <c:pt idx="183">
                  <c:v>3.5634715613917285</c:v>
                </c:pt>
                <c:pt idx="184">
                  <c:v>3.6617001746072582</c:v>
                </c:pt>
                <c:pt idx="185">
                  <c:v>3.5858061713085974</c:v>
                </c:pt>
                <c:pt idx="186">
                  <c:v>3.6195811038185131</c:v>
                </c:pt>
                <c:pt idx="187">
                  <c:v>3.0587751309554427</c:v>
                </c:pt>
                <c:pt idx="188">
                  <c:v>2.8801026546306145</c:v>
                </c:pt>
                <c:pt idx="189">
                  <c:v>3.2124622922492385</c:v>
                </c:pt>
                <c:pt idx="190">
                  <c:v>3.279678582741739</c:v>
                </c:pt>
                <c:pt idx="191">
                  <c:v>3.0218818130380196</c:v>
                </c:pt>
                <c:pt idx="192">
                  <c:v>2.5931132146612543</c:v>
                </c:pt>
                <c:pt idx="193">
                  <c:v>2.7012747396456702</c:v>
                </c:pt>
                <c:pt idx="194">
                  <c:v>3.3999953303287027</c:v>
                </c:pt>
                <c:pt idx="195">
                  <c:v>3.4724969693647232</c:v>
                </c:pt>
                <c:pt idx="196">
                  <c:v>3.4687048303873675</c:v>
                </c:pt>
                <c:pt idx="197">
                  <c:v>3.1114142642148392</c:v>
                </c:pt>
                <c:pt idx="198">
                  <c:v>3.3965064719287641</c:v>
                </c:pt>
                <c:pt idx="199">
                  <c:v>3.4787877235643894</c:v>
                </c:pt>
                <c:pt idx="200">
                  <c:v>3.7435570318800258</c:v>
                </c:pt>
                <c:pt idx="201">
                  <c:v>3.7452711981371918</c:v>
                </c:pt>
                <c:pt idx="202">
                  <c:v>4.2175637996166522</c:v>
                </c:pt>
                <c:pt idx="203">
                  <c:v>4.0686624002532161</c:v>
                </c:pt>
                <c:pt idx="204">
                  <c:v>4.1583774833287155</c:v>
                </c:pt>
                <c:pt idx="205">
                  <c:v>4.263938689758449</c:v>
                </c:pt>
                <c:pt idx="206">
                  <c:v>4.3231307113552759</c:v>
                </c:pt>
                <c:pt idx="207">
                  <c:v>4.1852215197801819</c:v>
                </c:pt>
                <c:pt idx="208">
                  <c:v>4.298384058077068</c:v>
                </c:pt>
                <c:pt idx="209">
                  <c:v>4.940455458529474</c:v>
                </c:pt>
                <c:pt idx="210">
                  <c:v>4.699759546036014</c:v>
                </c:pt>
                <c:pt idx="211">
                  <c:v>4.873741638311694</c:v>
                </c:pt>
                <c:pt idx="212">
                  <c:v>5.1806077853156767</c:v>
                </c:pt>
                <c:pt idx="213">
                  <c:v>5.2014212792642036</c:v>
                </c:pt>
                <c:pt idx="214">
                  <c:v>5.3565874488661693</c:v>
                </c:pt>
                <c:pt idx="215">
                  <c:v>5.8531185590473429</c:v>
                </c:pt>
                <c:pt idx="216">
                  <c:v>6.2235858151633714</c:v>
                </c:pt>
                <c:pt idx="217">
                  <c:v>5.7813294324730808</c:v>
                </c:pt>
                <c:pt idx="218">
                  <c:v>5.6079501184843821</c:v>
                </c:pt>
                <c:pt idx="219">
                  <c:v>5.8172443519302428</c:v>
                </c:pt>
                <c:pt idx="220">
                  <c:v>5.8701943315027565</c:v>
                </c:pt>
                <c:pt idx="221">
                  <c:v>5.2618263921635844</c:v>
                </c:pt>
                <c:pt idx="222">
                  <c:v>5.7984776065385812</c:v>
                </c:pt>
                <c:pt idx="223">
                  <c:v>5.7453885290547815</c:v>
                </c:pt>
                <c:pt idx="224">
                  <c:v>5.658011165289496</c:v>
                </c:pt>
                <c:pt idx="225">
                  <c:v>5.1086838088046802</c:v>
                </c:pt>
                <c:pt idx="226">
                  <c:v>5.3487727260437179</c:v>
                </c:pt>
                <c:pt idx="227">
                  <c:v>3.4726961590620276</c:v>
                </c:pt>
                <c:pt idx="228">
                  <c:v>3.9378568143589225</c:v>
                </c:pt>
                <c:pt idx="229">
                  <c:v>4.0332381373605211</c:v>
                </c:pt>
                <c:pt idx="230">
                  <c:v>4.0446391739407286</c:v>
                </c:pt>
                <c:pt idx="231">
                  <c:v>4.2883782795913907</c:v>
                </c:pt>
                <c:pt idx="232">
                  <c:v>3.3064029317349872</c:v>
                </c:pt>
                <c:pt idx="233">
                  <c:v>3.5830208643146078</c:v>
                </c:pt>
                <c:pt idx="234">
                  <c:v>3.7784201900463197</c:v>
                </c:pt>
                <c:pt idx="235">
                  <c:v>3.4444100437746021</c:v>
                </c:pt>
                <c:pt idx="236">
                  <c:v>3.0790166366807208</c:v>
                </c:pt>
                <c:pt idx="237">
                  <c:v>3.2946673904140393</c:v>
                </c:pt>
                <c:pt idx="238">
                  <c:v>3.5025654045448489</c:v>
                </c:pt>
                <c:pt idx="239">
                  <c:v>3.2538768504115136</c:v>
                </c:pt>
                <c:pt idx="240">
                  <c:v>3.0863014169258651</c:v>
                </c:pt>
                <c:pt idx="241">
                  <c:v>2.988269171760308</c:v>
                </c:pt>
                <c:pt idx="242">
                  <c:v>2.4257807529172113</c:v>
                </c:pt>
                <c:pt idx="243">
                  <c:v>2.5994531771500888</c:v>
                </c:pt>
                <c:pt idx="244">
                  <c:v>2.7070649150045409</c:v>
                </c:pt>
                <c:pt idx="245">
                  <c:v>2.9813463065442618</c:v>
                </c:pt>
                <c:pt idx="246">
                  <c:v>3.8044215771805501</c:v>
                </c:pt>
                <c:pt idx="247">
                  <c:v>5.271995857201575</c:v>
                </c:pt>
                <c:pt idx="248">
                  <c:v>6.1758194497948935</c:v>
                </c:pt>
                <c:pt idx="249">
                  <c:v>6.4238044525222797</c:v>
                </c:pt>
                <c:pt idx="250">
                  <c:v>7.1994606064544904</c:v>
                </c:pt>
                <c:pt idx="251">
                  <c:v>6.4280976354471333</c:v>
                </c:pt>
                <c:pt idx="252">
                  <c:v>5.7484913178841834</c:v>
                </c:pt>
                <c:pt idx="253">
                  <c:v>6.29791281196567</c:v>
                </c:pt>
                <c:pt idx="254">
                  <c:v>7.144986193152489</c:v>
                </c:pt>
                <c:pt idx="255">
                  <c:v>7.3464557814995679</c:v>
                </c:pt>
                <c:pt idx="256">
                  <c:v>8.0508352634227922</c:v>
                </c:pt>
                <c:pt idx="257">
                  <c:v>7.5770323984647252</c:v>
                </c:pt>
                <c:pt idx="258">
                  <c:v>7.0685310851274252</c:v>
                </c:pt>
                <c:pt idx="259">
                  <c:v>6.6575387409077846</c:v>
                </c:pt>
                <c:pt idx="260">
                  <c:v>5.3202296858136009</c:v>
                </c:pt>
                <c:pt idx="261">
                  <c:v>5.8074869714310378</c:v>
                </c:pt>
                <c:pt idx="262">
                  <c:v>5.6583489877913831</c:v>
                </c:pt>
                <c:pt idx="263">
                  <c:v>6.4754325058237558</c:v>
                </c:pt>
                <c:pt idx="264">
                  <c:v>6.1278515381884855</c:v>
                </c:pt>
                <c:pt idx="265">
                  <c:v>5.4439411542038325</c:v>
                </c:pt>
                <c:pt idx="266">
                  <c:v>5.7083437723948878</c:v>
                </c:pt>
                <c:pt idx="267">
                  <c:v>4.7813642224544584</c:v>
                </c:pt>
                <c:pt idx="268">
                  <c:v>5.5330515675584229</c:v>
                </c:pt>
                <c:pt idx="269">
                  <c:v>5.5950137646778364</c:v>
                </c:pt>
                <c:pt idx="270">
                  <c:v>5.8149624454243787</c:v>
                </c:pt>
                <c:pt idx="271">
                  <c:v>5.1635509271995135</c:v>
                </c:pt>
                <c:pt idx="272">
                  <c:v>3.3408884852727372</c:v>
                </c:pt>
                <c:pt idx="273">
                  <c:v>3.7118856529589594</c:v>
                </c:pt>
                <c:pt idx="274">
                  <c:v>4.3568743886947567</c:v>
                </c:pt>
                <c:pt idx="275">
                  <c:v>4.0917057707711075</c:v>
                </c:pt>
                <c:pt idx="276">
                  <c:v>4.7374468010953201</c:v>
                </c:pt>
                <c:pt idx="277">
                  <c:v>5.0144640432829535</c:v>
                </c:pt>
                <c:pt idx="278">
                  <c:v>5.7623502573466387</c:v>
                </c:pt>
                <c:pt idx="279">
                  <c:v>5.7788474060565083</c:v>
                </c:pt>
                <c:pt idx="280">
                  <c:v>5.487194310169861</c:v>
                </c:pt>
                <c:pt idx="281">
                  <c:v>6.3776282869710839</c:v>
                </c:pt>
                <c:pt idx="282">
                  <c:v>7.0790885111698785</c:v>
                </c:pt>
                <c:pt idx="283">
                  <c:v>6.8118286494814493</c:v>
                </c:pt>
                <c:pt idx="284">
                  <c:v>6.9285495951339167</c:v>
                </c:pt>
                <c:pt idx="285">
                  <c:v>6.2212551654750428</c:v>
                </c:pt>
                <c:pt idx="286">
                  <c:v>6.7845786678996749</c:v>
                </c:pt>
                <c:pt idx="287">
                  <c:v>6.6083331183506795</c:v>
                </c:pt>
                <c:pt idx="288">
                  <c:v>6.2913726985590124</c:v>
                </c:pt>
                <c:pt idx="289">
                  <c:v>6.5234500908260369</c:v>
                </c:pt>
                <c:pt idx="290">
                  <c:v>7.7554491591242893</c:v>
                </c:pt>
                <c:pt idx="291">
                  <c:v>6.9505785679327401</c:v>
                </c:pt>
                <c:pt idx="292">
                  <c:v>6.7130757989975027</c:v>
                </c:pt>
                <c:pt idx="293">
                  <c:v>8.106505745122023</c:v>
                </c:pt>
                <c:pt idx="294">
                  <c:v>8.2299153282549469</c:v>
                </c:pt>
                <c:pt idx="295">
                  <c:v>8.123645392231305</c:v>
                </c:pt>
                <c:pt idx="296">
                  <c:v>7.3574636478802411</c:v>
                </c:pt>
                <c:pt idx="297">
                  <c:v>7.4036289609417025</c:v>
                </c:pt>
                <c:pt idx="298">
                  <c:v>8.2880271860449142</c:v>
                </c:pt>
                <c:pt idx="299">
                  <c:v>7.633166560539653</c:v>
                </c:pt>
                <c:pt idx="300">
                  <c:v>7.1682188310913535</c:v>
                </c:pt>
                <c:pt idx="301">
                  <c:v>7.1074669036271612</c:v>
                </c:pt>
                <c:pt idx="302">
                  <c:v>6.517832594082404</c:v>
                </c:pt>
                <c:pt idx="303">
                  <c:v>5.5217262503494506</c:v>
                </c:pt>
                <c:pt idx="304">
                  <c:v>5.6838933300722116</c:v>
                </c:pt>
                <c:pt idx="305">
                  <c:v>5.75086878831394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E-497B-905D-EB3D5DD6F808}"/>
            </c:ext>
          </c:extLst>
        </c:ser>
        <c:ser>
          <c:idx val="4"/>
          <c:order val="4"/>
          <c:tx>
            <c:strRef>
              <c:f>'Step #2 #3'!$Z$10</c:f>
              <c:strCache>
                <c:ptCount val="1"/>
                <c:pt idx="0">
                  <c:v>MSFT Index</c:v>
                </c:pt>
              </c:strCache>
            </c:strRef>
          </c:tx>
          <c:spPr>
            <a:ln w="28575" cap="rnd">
              <a:solidFill>
                <a:srgbClr val="FF69B4"/>
              </a:solidFill>
              <a:round/>
            </a:ln>
            <a:effectLst/>
          </c:spPr>
          <c:marker>
            <c:symbol val="none"/>
          </c:marker>
          <c:cat>
            <c:numRef>
              <c:f>'Step #2 #3'!$P$11:$P$316</c:f>
              <c:numCache>
                <c:formatCode>mm/dd/yyyy</c:formatCode>
                <c:ptCount val="30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  <c:pt idx="305">
                  <c:v>45809</c:v>
                </c:pt>
              </c:numCache>
            </c:numRef>
          </c:cat>
          <c:val>
            <c:numRef>
              <c:f>'Step #2 #3'!$Z$11:$Z$316</c:f>
              <c:numCache>
                <c:formatCode>0.00%</c:formatCode>
                <c:ptCount val="306"/>
                <c:pt idx="0">
                  <c:v>0</c:v>
                </c:pt>
                <c:pt idx="1">
                  <c:v>-8.6845627253503976E-2</c:v>
                </c:pt>
                <c:pt idx="2">
                  <c:v>8.5568061440281618E-2</c:v>
                </c:pt>
                <c:pt idx="3">
                  <c:v>-0.28735638073683889</c:v>
                </c:pt>
                <c:pt idx="4">
                  <c:v>-0.36079195904149819</c:v>
                </c:pt>
                <c:pt idx="5">
                  <c:v>-0.18263118731934413</c:v>
                </c:pt>
                <c:pt idx="6">
                  <c:v>-0.28671793056431794</c:v>
                </c:pt>
                <c:pt idx="7">
                  <c:v>-0.28671793056431794</c:v>
                </c:pt>
                <c:pt idx="8">
                  <c:v>-0.38378039097520011</c:v>
                </c:pt>
                <c:pt idx="9">
                  <c:v>-0.29629641336940216</c:v>
                </c:pt>
                <c:pt idx="10">
                  <c:v>-0.41379320556322086</c:v>
                </c:pt>
                <c:pt idx="11">
                  <c:v>-0.55683252984150644</c:v>
                </c:pt>
                <c:pt idx="12">
                  <c:v>-0.37611762469517818</c:v>
                </c:pt>
                <c:pt idx="13">
                  <c:v>-0.39719027355699965</c:v>
                </c:pt>
                <c:pt idx="14">
                  <c:v>-0.44125152071956797</c:v>
                </c:pt>
                <c:pt idx="15">
                  <c:v>-0.30779044633250341</c:v>
                </c:pt>
                <c:pt idx="16">
                  <c:v>-0.29318009242621013</c:v>
                </c:pt>
                <c:pt idx="17">
                  <c:v>-0.25415081618507784</c:v>
                </c:pt>
                <c:pt idx="18">
                  <c:v>-0.32372940746147538</c:v>
                </c:pt>
                <c:pt idx="19">
                  <c:v>-0.4171138252378741</c:v>
                </c:pt>
                <c:pt idx="20">
                  <c:v>-0.47719062891700803</c:v>
                </c:pt>
                <c:pt idx="21">
                  <c:v>-0.40587499932205429</c:v>
                </c:pt>
                <c:pt idx="22">
                  <c:v>-0.3439592075990876</c:v>
                </c:pt>
                <c:pt idx="23">
                  <c:v>-0.32311641144686465</c:v>
                </c:pt>
                <c:pt idx="24">
                  <c:v>-0.34906774063470825</c:v>
                </c:pt>
                <c:pt idx="25">
                  <c:v>-0.40393362899862773</c:v>
                </c:pt>
                <c:pt idx="26">
                  <c:v>-0.38380584513311011</c:v>
                </c:pt>
                <c:pt idx="27">
                  <c:v>-0.46605381927328282</c:v>
                </c:pt>
                <c:pt idx="28">
                  <c:v>-0.47984674533986771</c:v>
                </c:pt>
                <c:pt idx="29">
                  <c:v>-0.44112391719592736</c:v>
                </c:pt>
                <c:pt idx="30">
                  <c:v>-0.50978296454029515</c:v>
                </c:pt>
                <c:pt idx="31">
                  <c:v>-0.49854403880424814</c:v>
                </c:pt>
                <c:pt idx="32">
                  <c:v>-0.55310357889120287</c:v>
                </c:pt>
                <c:pt idx="33">
                  <c:v>-0.45369091778010862</c:v>
                </c:pt>
                <c:pt idx="34">
                  <c:v>-0.41067698444025591</c:v>
                </c:pt>
                <c:pt idx="35">
                  <c:v>-0.47177494904260586</c:v>
                </c:pt>
                <c:pt idx="36">
                  <c:v>-0.51509569648714981</c:v>
                </c:pt>
                <c:pt idx="37">
                  <c:v>-0.51570895868903299</c:v>
                </c:pt>
                <c:pt idx="38">
                  <c:v>-0.50369682547388239</c:v>
                </c:pt>
                <c:pt idx="39">
                  <c:v>-0.47581680313145369</c:v>
                </c:pt>
                <c:pt idx="40">
                  <c:v>-0.49549676018479916</c:v>
                </c:pt>
                <c:pt idx="41">
                  <c:v>-0.474381754273279</c:v>
                </c:pt>
                <c:pt idx="42">
                  <c:v>-0.45859688230153761</c:v>
                </c:pt>
                <c:pt idx="43">
                  <c:v>-0.45634187682456817</c:v>
                </c:pt>
                <c:pt idx="44">
                  <c:v>-0.43010210045381936</c:v>
                </c:pt>
                <c:pt idx="45">
                  <c:v>-0.46413171425368616</c:v>
                </c:pt>
                <c:pt idx="46">
                  <c:v>-0.46998989719481543</c:v>
                </c:pt>
                <c:pt idx="47">
                  <c:v>-0.4357690611132371</c:v>
                </c:pt>
                <c:pt idx="48">
                  <c:v>-0.42999695648127578</c:v>
                </c:pt>
                <c:pt idx="49">
                  <c:v>-0.45308580756343853</c:v>
                </c:pt>
                <c:pt idx="50">
                  <c:v>-0.48606957157058706</c:v>
                </c:pt>
                <c:pt idx="51">
                  <c:v>-0.46133172361016883</c:v>
                </c:pt>
                <c:pt idx="52">
                  <c:v>-0.45927030282695214</c:v>
                </c:pt>
                <c:pt idx="53">
                  <c:v>-0.41123730864836794</c:v>
                </c:pt>
                <c:pt idx="54">
                  <c:v>-0.4126803763981195</c:v>
                </c:pt>
                <c:pt idx="55">
                  <c:v>-0.43721222868321585</c:v>
                </c:pt>
                <c:pt idx="56">
                  <c:v>-0.42831555130262233</c:v>
                </c:pt>
                <c:pt idx="57">
                  <c:v>-0.42169949992395361</c:v>
                </c:pt>
                <c:pt idx="58">
                  <c:v>-0.44568340570909815</c:v>
                </c:pt>
                <c:pt idx="59">
                  <c:v>-0.38426525109162568</c:v>
                </c:pt>
                <c:pt idx="60">
                  <c:v>-0.39440475684641152</c:v>
                </c:pt>
                <c:pt idx="61">
                  <c:v>-0.42021410839791229</c:v>
                </c:pt>
                <c:pt idx="62">
                  <c:v>-0.44130901717037674</c:v>
                </c:pt>
                <c:pt idx="63">
                  <c:v>-0.41518902507214595</c:v>
                </c:pt>
                <c:pt idx="64">
                  <c:v>-0.40363167281165535</c:v>
                </c:pt>
                <c:pt idx="65">
                  <c:v>-0.42400062234584246</c:v>
                </c:pt>
                <c:pt idx="66">
                  <c:v>-0.40614577832476295</c:v>
                </c:pt>
                <c:pt idx="67">
                  <c:v>-0.36510222972101347</c:v>
                </c:pt>
                <c:pt idx="68">
                  <c:v>-0.401593077587035</c:v>
                </c:pt>
                <c:pt idx="69">
                  <c:v>-0.40229092079467943</c:v>
                </c:pt>
                <c:pt idx="70">
                  <c:v>-0.35624182035626573</c:v>
                </c:pt>
                <c:pt idx="71">
                  <c:v>-0.39004257964880518</c:v>
                </c:pt>
                <c:pt idx="72">
                  <c:v>-0.34339162978780657</c:v>
                </c:pt>
                <c:pt idx="73">
                  <c:v>-0.3732478929863281</c:v>
                </c:pt>
                <c:pt idx="74">
                  <c:v>-0.36316664897075868</c:v>
                </c:pt>
                <c:pt idx="75">
                  <c:v>-0.43478430129950296</c:v>
                </c:pt>
                <c:pt idx="76">
                  <c:v>-0.46989080898271574</c:v>
                </c:pt>
                <c:pt idx="77">
                  <c:v>-0.45255137006755408</c:v>
                </c:pt>
                <c:pt idx="78">
                  <c:v>-0.4346946960089777</c:v>
                </c:pt>
                <c:pt idx="79">
                  <c:v>-0.39616189230402354</c:v>
                </c:pt>
                <c:pt idx="80">
                  <c:v>-0.35502777348088665</c:v>
                </c:pt>
                <c:pt idx="81">
                  <c:v>-0.32295610016214471</c:v>
                </c:pt>
                <c:pt idx="82">
                  <c:v>-0.30762760626869701</c:v>
                </c:pt>
                <c:pt idx="83">
                  <c:v>-0.2934290440725934</c:v>
                </c:pt>
                <c:pt idx="84">
                  <c:v>-0.26976619341120622</c:v>
                </c:pt>
                <c:pt idx="85">
                  <c:v>-0.33341908999954717</c:v>
                </c:pt>
                <c:pt idx="86">
                  <c:v>-0.33823132332773087</c:v>
                </c:pt>
                <c:pt idx="87">
                  <c:v>-0.28907961059064657</c:v>
                </c:pt>
                <c:pt idx="88">
                  <c:v>-0.27127104988153172</c:v>
                </c:pt>
                <c:pt idx="89">
                  <c:v>-0.29797292735692771</c:v>
                </c:pt>
                <c:pt idx="90">
                  <c:v>-0.3094073676444512</c:v>
                </c:pt>
                <c:pt idx="91">
                  <c:v>-0.31560078018158555</c:v>
                </c:pt>
                <c:pt idx="92">
                  <c:v>-0.29575126183580913</c:v>
                </c:pt>
                <c:pt idx="93">
                  <c:v>-0.12004769809731664</c:v>
                </c:pt>
                <c:pt idx="94">
                  <c:v>-0.19678346620348308</c:v>
                </c:pt>
                <c:pt idx="95">
                  <c:v>-0.14615977112419765</c:v>
                </c:pt>
                <c:pt idx="96">
                  <c:v>-0.21811208740099375</c:v>
                </c:pt>
                <c:pt idx="97">
                  <c:v>-0.34762710184381596</c:v>
                </c:pt>
                <c:pt idx="98">
                  <c:v>-0.31668103467924391</c:v>
                </c:pt>
                <c:pt idx="99">
                  <c:v>-0.3133102719771782</c:v>
                </c:pt>
                <c:pt idx="100">
                  <c:v>-0.31812593246649223</c:v>
                </c:pt>
                <c:pt idx="101">
                  <c:v>-0.33518986755486269</c:v>
                </c:pt>
                <c:pt idx="102">
                  <c:v>-0.37844726242860816</c:v>
                </c:pt>
                <c:pt idx="103">
                  <c:v>-0.34050652576398321</c:v>
                </c:pt>
                <c:pt idx="104">
                  <c:v>-0.35243394487973645</c:v>
                </c:pt>
                <c:pt idx="105">
                  <c:v>-0.45821826418015366</c:v>
                </c:pt>
                <c:pt idx="106">
                  <c:v>-0.50941223221685183</c:v>
                </c:pt>
                <c:pt idx="107">
                  <c:v>-0.52514153759550841</c:v>
                </c:pt>
                <c:pt idx="108">
                  <c:v>-0.58230049621633095</c:v>
                </c:pt>
                <c:pt idx="109">
                  <c:v>-0.60550623678442572</c:v>
                </c:pt>
                <c:pt idx="110">
                  <c:v>-0.54820193991294808</c:v>
                </c:pt>
                <c:pt idx="111">
                  <c:v>-0.5017184218462023</c:v>
                </c:pt>
                <c:pt idx="112">
                  <c:v>-0.48622406000872631</c:v>
                </c:pt>
                <c:pt idx="113">
                  <c:v>-0.41167967862145871</c:v>
                </c:pt>
                <c:pt idx="114">
                  <c:v>-0.41786733485883032</c:v>
                </c:pt>
                <c:pt idx="115">
                  <c:v>-0.38989907143564673</c:v>
                </c:pt>
                <c:pt idx="116">
                  <c:v>-0.35983661292134916</c:v>
                </c:pt>
                <c:pt idx="117">
                  <c:v>-0.30980854513715939</c:v>
                </c:pt>
                <c:pt idx="118">
                  <c:v>-0.26799345272475783</c:v>
                </c:pt>
                <c:pt idx="119">
                  <c:v>-0.23800828833964327</c:v>
                </c:pt>
                <c:pt idx="120">
                  <c:v>-0.29550763393487101</c:v>
                </c:pt>
                <c:pt idx="121">
                  <c:v>-0.28325786203240833</c:v>
                </c:pt>
                <c:pt idx="122">
                  <c:v>-0.26433397665251468</c:v>
                </c:pt>
                <c:pt idx="123">
                  <c:v>-0.23293801972441031</c:v>
                </c:pt>
                <c:pt idx="124">
                  <c:v>-0.35199064325119267</c:v>
                </c:pt>
                <c:pt idx="125">
                  <c:v>-0.41945863564582297</c:v>
                </c:pt>
                <c:pt idx="126">
                  <c:v>-0.34881452999196871</c:v>
                </c:pt>
                <c:pt idx="127">
                  <c:v>-0.40785270420814457</c:v>
                </c:pt>
                <c:pt idx="128">
                  <c:v>-0.3788220208345443</c:v>
                </c:pt>
                <c:pt idx="129">
                  <c:v>-0.32352710513455607</c:v>
                </c:pt>
                <c:pt idx="130">
                  <c:v>-0.35929122847389272</c:v>
                </c:pt>
                <c:pt idx="131">
                  <c:v>-0.28772561575687583</c:v>
                </c:pt>
                <c:pt idx="132">
                  <c:v>-0.29231917624089598</c:v>
                </c:pt>
                <c:pt idx="133">
                  <c:v>-0.3216676539441683</c:v>
                </c:pt>
                <c:pt idx="134">
                  <c:v>-0.34820709063666633</c:v>
                </c:pt>
                <c:pt idx="135">
                  <c:v>-0.3346013607692998</c:v>
                </c:pt>
                <c:pt idx="136">
                  <c:v>-0.3579620223298513</c:v>
                </c:pt>
                <c:pt idx="137">
                  <c:v>-0.32817273850371276</c:v>
                </c:pt>
                <c:pt idx="138">
                  <c:v>-0.29199755546918515</c:v>
                </c:pt>
                <c:pt idx="139">
                  <c:v>-0.31266879392443525</c:v>
                </c:pt>
                <c:pt idx="140">
                  <c:v>-0.35279522755501436</c:v>
                </c:pt>
                <c:pt idx="141">
                  <c:v>-0.30755074469383126</c:v>
                </c:pt>
                <c:pt idx="142">
                  <c:v>-0.33485334029590508</c:v>
                </c:pt>
                <c:pt idx="143">
                  <c:v>-0.3198895229654567</c:v>
                </c:pt>
                <c:pt idx="144">
                  <c:v>-0.2263611976949913</c:v>
                </c:pt>
                <c:pt idx="145">
                  <c:v>-0.16846273755841523</c:v>
                </c:pt>
                <c:pt idx="146">
                  <c:v>-0.14927579260670842</c:v>
                </c:pt>
                <c:pt idx="147">
                  <c:v>-0.15560462791860619</c:v>
                </c:pt>
                <c:pt idx="148">
                  <c:v>-0.23023402286595251</c:v>
                </c:pt>
                <c:pt idx="149">
                  <c:v>-0.1880217790433355</c:v>
                </c:pt>
                <c:pt idx="150">
                  <c:v>-0.21775090454594281</c:v>
                </c:pt>
                <c:pt idx="151">
                  <c:v>-0.18191647449332005</c:v>
                </c:pt>
                <c:pt idx="152">
                  <c:v>-0.20482025887444244</c:v>
                </c:pt>
                <c:pt idx="153">
                  <c:v>-0.23741801806340179</c:v>
                </c:pt>
                <c:pt idx="154">
                  <c:v>-0.28871975867195709</c:v>
                </c:pt>
                <c:pt idx="155">
                  <c:v>-0.28045071760594897</c:v>
                </c:pt>
                <c:pt idx="156">
                  <c:v>-0.26051562005214002</c:v>
                </c:pt>
                <c:pt idx="157">
                  <c:v>-0.25108690086111252</c:v>
                </c:pt>
                <c:pt idx="158">
                  <c:v>-0.22288502483310968</c:v>
                </c:pt>
                <c:pt idx="159">
                  <c:v>-0.10092576938685993</c:v>
                </c:pt>
                <c:pt idx="160">
                  <c:v>-5.203342287318613E-2</c:v>
                </c:pt>
                <c:pt idx="161">
                  <c:v>-5.5233326619868572E-2</c:v>
                </c:pt>
                <c:pt idx="162">
                  <c:v>-0.12908592055993562</c:v>
                </c:pt>
                <c:pt idx="163">
                  <c:v>-8.6415402074710213E-2</c:v>
                </c:pt>
                <c:pt idx="164">
                  <c:v>-8.3283209715409479E-2</c:v>
                </c:pt>
                <c:pt idx="165">
                  <c:v>-2.461120936563943E-2</c:v>
                </c:pt>
                <c:pt idx="166">
                  <c:v>5.0313121079373468E-2</c:v>
                </c:pt>
                <c:pt idx="167">
                  <c:v>3.8294765736733627E-2</c:v>
                </c:pt>
                <c:pt idx="168">
                  <c:v>5.0229538275883057E-2</c:v>
                </c:pt>
                <c:pt idx="169">
                  <c:v>6.3273979006275516E-2</c:v>
                </c:pt>
                <c:pt idx="170">
                  <c:v>0.14618695549937755</c:v>
                </c:pt>
                <c:pt idx="171">
                  <c:v>0.12968936710615409</c:v>
                </c:pt>
                <c:pt idx="172">
                  <c:v>0.14478860721136599</c:v>
                </c:pt>
                <c:pt idx="173">
                  <c:v>0.17426675138963899</c:v>
                </c:pt>
                <c:pt idx="174">
                  <c:v>0.21537984141826727</c:v>
                </c:pt>
                <c:pt idx="175">
                  <c:v>0.2793030844549993</c:v>
                </c:pt>
                <c:pt idx="176">
                  <c:v>0.31364573448704669</c:v>
                </c:pt>
                <c:pt idx="177">
                  <c:v>0.33036379248852143</c:v>
                </c:pt>
                <c:pt idx="178">
                  <c:v>0.35473193960117633</c:v>
                </c:pt>
                <c:pt idx="179">
                  <c:v>0.32449665900036218</c:v>
                </c:pt>
                <c:pt idx="180">
                  <c:v>0.151984547562658</c:v>
                </c:pt>
                <c:pt idx="181">
                  <c:v>0.25035931122579291</c:v>
                </c:pt>
                <c:pt idx="182">
                  <c:v>0.16764910288733659</c:v>
                </c:pt>
                <c:pt idx="183">
                  <c:v>0.39681388475402102</c:v>
                </c:pt>
                <c:pt idx="184">
                  <c:v>0.34569707775286962</c:v>
                </c:pt>
                <c:pt idx="185">
                  <c:v>0.27611286327034557</c:v>
                </c:pt>
                <c:pt idx="186">
                  <c:v>0.34981792291476133</c:v>
                </c:pt>
                <c:pt idx="187">
                  <c:v>0.25790315834193156</c:v>
                </c:pt>
                <c:pt idx="188">
                  <c:v>0.28772831090300754</c:v>
                </c:pt>
                <c:pt idx="189">
                  <c:v>0.53154107890160085</c:v>
                </c:pt>
                <c:pt idx="190">
                  <c:v>0.58129291084400037</c:v>
                </c:pt>
                <c:pt idx="191">
                  <c:v>0.62505007232141829</c:v>
                </c:pt>
                <c:pt idx="192">
                  <c:v>0.61362694499296566</c:v>
                </c:pt>
                <c:pt idx="193">
                  <c:v>0.49031272978408302</c:v>
                </c:pt>
                <c:pt idx="194">
                  <c:v>0.62934214244619247</c:v>
                </c:pt>
                <c:pt idx="195">
                  <c:v>0.47121715361358052</c:v>
                </c:pt>
                <c:pt idx="196">
                  <c:v>0.56355498958226202</c:v>
                </c:pt>
                <c:pt idx="197">
                  <c:v>0.52012696866699648</c:v>
                </c:pt>
                <c:pt idx="198">
                  <c:v>0.68381467256852657</c:v>
                </c:pt>
                <c:pt idx="199">
                  <c:v>0.70698627461895369</c:v>
                </c:pt>
                <c:pt idx="200">
                  <c:v>0.72181021053782857</c:v>
                </c:pt>
                <c:pt idx="201">
                  <c:v>0.79116084568894252</c:v>
                </c:pt>
                <c:pt idx="202">
                  <c:v>0.80132410865777781</c:v>
                </c:pt>
                <c:pt idx="203">
                  <c:v>0.87007123071585513</c:v>
                </c:pt>
                <c:pt idx="204">
                  <c:v>0.9456083575350247</c:v>
                </c:pt>
                <c:pt idx="205">
                  <c:v>0.92544470493456954</c:v>
                </c:pt>
                <c:pt idx="206">
                  <c:v>0.99403833675677888</c:v>
                </c:pt>
                <c:pt idx="207">
                  <c:v>1.0727581982435699</c:v>
                </c:pt>
                <c:pt idx="208">
                  <c:v>1.1145406161683016</c:v>
                </c:pt>
                <c:pt idx="209">
                  <c:v>1.0989510591075824</c:v>
                </c:pt>
                <c:pt idx="210">
                  <c:v>1.2137491781883889</c:v>
                </c:pt>
                <c:pt idx="211">
                  <c:v>1.2767818584323587</c:v>
                </c:pt>
                <c:pt idx="212">
                  <c:v>1.2803404162550054</c:v>
                </c:pt>
                <c:pt idx="213">
                  <c:v>1.5463647153597941</c:v>
                </c:pt>
                <c:pt idx="214">
                  <c:v>1.5766720661645728</c:v>
                </c:pt>
                <c:pt idx="215">
                  <c:v>1.6317615851106018</c:v>
                </c:pt>
                <c:pt idx="216">
                  <c:v>1.9231204574934027</c:v>
                </c:pt>
                <c:pt idx="217">
                  <c:v>1.8849697323443722</c:v>
                </c:pt>
                <c:pt idx="218">
                  <c:v>1.8212440002636585</c:v>
                </c:pt>
                <c:pt idx="219">
                  <c:v>1.8907942093221513</c:v>
                </c:pt>
                <c:pt idx="220">
                  <c:v>2.0552403140357653</c:v>
                </c:pt>
                <c:pt idx="221">
                  <c:v>2.0613427570726044</c:v>
                </c:pt>
                <c:pt idx="222">
                  <c:v>2.293249068203135</c:v>
                </c:pt>
                <c:pt idx="223">
                  <c:v>2.4872790599889285</c:v>
                </c:pt>
                <c:pt idx="224">
                  <c:v>2.5642755918016849</c:v>
                </c:pt>
                <c:pt idx="225">
                  <c:v>2.3286711076242059</c:v>
                </c:pt>
                <c:pt idx="226">
                  <c:v>2.4558222459957033</c:v>
                </c:pt>
                <c:pt idx="227">
                  <c:v>2.1790453453012906</c:v>
                </c:pt>
                <c:pt idx="228">
                  <c:v>2.2685607976221758</c:v>
                </c:pt>
                <c:pt idx="229">
                  <c:v>2.5064332306327382</c:v>
                </c:pt>
                <c:pt idx="230">
                  <c:v>2.707176199237713</c:v>
                </c:pt>
                <c:pt idx="231">
                  <c:v>3.1051144590297692</c:v>
                </c:pt>
                <c:pt idx="232">
                  <c:v>2.8875994962272777</c:v>
                </c:pt>
                <c:pt idx="233">
                  <c:v>3.2263141823680277</c:v>
                </c:pt>
                <c:pt idx="234">
                  <c:v>3.299192431071388</c:v>
                </c:pt>
                <c:pt idx="235">
                  <c:v>3.3493563874580676</c:v>
                </c:pt>
                <c:pt idx="236">
                  <c:v>3.4008734070230657</c:v>
                </c:pt>
                <c:pt idx="237">
                  <c:v>3.5382531573387377</c:v>
                </c:pt>
                <c:pt idx="238">
                  <c:v>3.7918034550375923</c:v>
                </c:pt>
                <c:pt idx="239">
                  <c:v>4.0088427079111417</c:v>
                </c:pt>
                <c:pt idx="240">
                  <c:v>4.4068192986704045</c:v>
                </c:pt>
                <c:pt idx="241">
                  <c:v>4.1457360675335746</c:v>
                </c:pt>
                <c:pt idx="242">
                  <c:v>4.0228438922448628</c:v>
                </c:pt>
                <c:pt idx="243">
                  <c:v>4.7075873254797225</c:v>
                </c:pt>
                <c:pt idx="244">
                  <c:v>4.8362542339997079</c:v>
                </c:pt>
                <c:pt idx="245">
                  <c:v>5.4995595765213379</c:v>
                </c:pt>
                <c:pt idx="246">
                  <c:v>5.5474652333635541</c:v>
                </c:pt>
                <c:pt idx="247">
                  <c:v>6.2028192958754378</c:v>
                </c:pt>
                <c:pt idx="248">
                  <c:v>5.7336112239726669</c:v>
                </c:pt>
                <c:pt idx="249">
                  <c:v>5.4819754782295584</c:v>
                </c:pt>
                <c:pt idx="250">
                  <c:v>5.853344920908941</c:v>
                </c:pt>
                <c:pt idx="251">
                  <c:v>6.1393070459870787</c:v>
                </c:pt>
                <c:pt idx="252">
                  <c:v>6.445526920866417</c:v>
                </c:pt>
                <c:pt idx="253">
                  <c:v>6.4590081749105916</c:v>
                </c:pt>
                <c:pt idx="254">
                  <c:v>6.5852507495750405</c:v>
                </c:pt>
                <c:pt idx="255">
                  <c:v>7.1131975350126933</c:v>
                </c:pt>
                <c:pt idx="256">
                  <c:v>7.0327653240768484</c:v>
                </c:pt>
                <c:pt idx="257">
                  <c:v>7.7355858677051259</c:v>
                </c:pt>
                <c:pt idx="258">
                  <c:v>8.1873591058290387</c:v>
                </c:pt>
                <c:pt idx="259">
                  <c:v>8.7345842382730101</c:v>
                </c:pt>
                <c:pt idx="260">
                  <c:v>8.1083489671218469</c:v>
                </c:pt>
                <c:pt idx="261">
                  <c:v>9.7140671555218105</c:v>
                </c:pt>
                <c:pt idx="262">
                  <c:v>9.6807896871331298</c:v>
                </c:pt>
                <c:pt idx="263">
                  <c:v>9.8857946134277039</c:v>
                </c:pt>
                <c:pt idx="264">
                  <c:v>9.065606311885837</c:v>
                </c:pt>
                <c:pt idx="265">
                  <c:v>8.6710461016724256</c:v>
                </c:pt>
                <c:pt idx="266">
                  <c:v>8.9998200574039497</c:v>
                </c:pt>
                <c:pt idx="267">
                  <c:v>8.0011659002525093</c:v>
                </c:pt>
                <c:pt idx="268">
                  <c:v>7.8179133652928865</c:v>
                </c:pt>
                <c:pt idx="269">
                  <c:v>7.3495044541282635</c:v>
                </c:pt>
                <c:pt idx="270">
                  <c:v>8.1268144447454951</c:v>
                </c:pt>
                <c:pt idx="271">
                  <c:v>7.5003492210645035</c:v>
                </c:pt>
                <c:pt idx="272">
                  <c:v>6.5876146589197742</c:v>
                </c:pt>
                <c:pt idx="273">
                  <c:v>6.5625286047338278</c:v>
                </c:pt>
                <c:pt idx="274">
                  <c:v>7.312166798002357</c:v>
                </c:pt>
                <c:pt idx="275">
                  <c:v>6.8350780189903988</c:v>
                </c:pt>
                <c:pt idx="276">
                  <c:v>7.0961175954145777</c:v>
                </c:pt>
                <c:pt idx="277">
                  <c:v>7.1487165664210952</c:v>
                </c:pt>
                <c:pt idx="278">
                  <c:v>8.4425432610050386</c:v>
                </c:pt>
                <c:pt idx="279">
                  <c:v>9.0635318146528707</c:v>
                </c:pt>
                <c:pt idx="280">
                  <c:v>9.755590872691311</c:v>
                </c:pt>
                <c:pt idx="281">
                  <c:v>10.177915812884853</c:v>
                </c:pt>
                <c:pt idx="282">
                  <c:v>10.026269389704789</c:v>
                </c:pt>
                <c:pt idx="283">
                  <c:v>9.758423903829998</c:v>
                </c:pt>
                <c:pt idx="284">
                  <c:v>9.3861512544624208</c:v>
                </c:pt>
                <c:pt idx="285">
                  <c:v>10.121650178749745</c:v>
                </c:pt>
                <c:pt idx="286">
                  <c:v>11.463710506168741</c:v>
                </c:pt>
                <c:pt idx="287">
                  <c:v>11.394411877355944</c:v>
                </c:pt>
                <c:pt idx="288">
                  <c:v>12.104375922442877</c:v>
                </c:pt>
                <c:pt idx="289">
                  <c:v>12.633720457247179</c:v>
                </c:pt>
                <c:pt idx="290">
                  <c:v>12.892722603016054</c:v>
                </c:pt>
                <c:pt idx="291">
                  <c:v>11.856184007808071</c:v>
                </c:pt>
                <c:pt idx="292">
                  <c:v>12.708133774676266</c:v>
                </c:pt>
                <c:pt idx="293">
                  <c:v>13.785492387726118</c:v>
                </c:pt>
                <c:pt idx="294">
                  <c:v>12.839380337325156</c:v>
                </c:pt>
                <c:pt idx="295">
                  <c:v>12.799352326438495</c:v>
                </c:pt>
                <c:pt idx="296">
                  <c:v>13.260351715239246</c:v>
                </c:pt>
                <c:pt idx="297">
                  <c:v>12.466638566163624</c:v>
                </c:pt>
                <c:pt idx="298">
                  <c:v>13.033671558645265</c:v>
                </c:pt>
                <c:pt idx="299">
                  <c:v>12.996676618632396</c:v>
                </c:pt>
                <c:pt idx="300">
                  <c:v>12.782825291078277</c:v>
                </c:pt>
                <c:pt idx="301">
                  <c:v>12.182776825030681</c:v>
                </c:pt>
                <c:pt idx="302">
                  <c:v>11.49050551591602</c:v>
                </c:pt>
                <c:pt idx="303">
                  <c:v>12.151647987030293</c:v>
                </c:pt>
                <c:pt idx="304">
                  <c:v>13.419032003995206</c:v>
                </c:pt>
                <c:pt idx="305">
                  <c:v>13.511532047832921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E-497B-905D-EB3D5DD6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959455"/>
        <c:axId val="697944575"/>
      </c:lineChart>
      <c:dateAx>
        <c:axId val="697959455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44575"/>
        <c:crosses val="autoZero"/>
        <c:auto val="0"/>
        <c:lblOffset val="100"/>
        <c:baseTimeUnit val="months"/>
        <c:majorUnit val="1"/>
        <c:majorTimeUnit val="years"/>
      </c:dateAx>
      <c:valAx>
        <c:axId val="6979445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59455"/>
        <c:crossesAt val="36526"/>
        <c:crossBetween val="between"/>
      </c:valAx>
      <c:spPr>
        <a:solidFill>
          <a:schemeClr val="bg2">
            <a:lumMod val="90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382453793270625E-2"/>
          <c:y val="0.14559950211640724"/>
          <c:w val="0.87088243461557935"/>
          <c:h val="0.77533333916593616"/>
        </c:manualLayout>
      </c:layout>
      <c:scatterChart>
        <c:scatterStyle val="lineMarker"/>
        <c:varyColors val="0"/>
        <c:ser>
          <c:idx val="0"/>
          <c:order val="0"/>
          <c:tx>
            <c:v>B-C</c:v>
          </c:tx>
          <c:spPr>
            <a:ln w="19050" cap="rnd">
              <a:solidFill>
                <a:srgbClr val="FF69B4"/>
              </a:solidFill>
              <a:round/>
              <a:headEnd type="none"/>
              <a:tailEnd type="stealth"/>
            </a:ln>
            <a:effectLst/>
          </c:spPr>
          <c:marker>
            <c:symbol val="circle"/>
            <c:size val="5"/>
            <c:spPr>
              <a:solidFill>
                <a:srgbClr val="FF69B4"/>
              </a:solidFill>
              <a:ln w="25400">
                <a:solidFill>
                  <a:srgbClr val="FF69B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69B4"/>
                </a:solidFill>
                <a:ln w="25400">
                  <a:solidFill>
                    <a:srgbClr val="FF69B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69B4"/>
                </a:solidFill>
                <a:round/>
                <a:headEnd type="none"/>
                <a:tailEnd type="stealt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72-430A-881C-8DD081513A78}"/>
              </c:ext>
            </c:extLst>
          </c:dPt>
          <c:xVal>
            <c:numRef>
              <c:f>'Step #7'!$K$10:$K$30</c:f>
              <c:numCache>
                <c:formatCode>0.00%</c:formatCode>
                <c:ptCount val="21"/>
                <c:pt idx="0">
                  <c:v>0.29484993588619651</c:v>
                </c:pt>
                <c:pt idx="1">
                  <c:v>0.28613380532510052</c:v>
                </c:pt>
                <c:pt idx="2">
                  <c:v>0.27798657937500793</c:v>
                </c:pt>
                <c:pt idx="3">
                  <c:v>0.27045967533160897</c:v>
                </c:pt>
                <c:pt idx="4">
                  <c:v>0.26360623580144649</c:v>
                </c:pt>
                <c:pt idx="5">
                  <c:v>0.25748004394788143</c:v>
                </c:pt>
                <c:pt idx="6">
                  <c:v>0.25213411592734686</c:v>
                </c:pt>
                <c:pt idx="7">
                  <c:v>0.24761899301667747</c:v>
                </c:pt>
                <c:pt idx="8">
                  <c:v>0.24398080435925412</c:v>
                </c:pt>
                <c:pt idx="9">
                  <c:v>0.24125922571800359</c:v>
                </c:pt>
                <c:pt idx="10">
                  <c:v>0.23948550895070722</c:v>
                </c:pt>
                <c:pt idx="11">
                  <c:v>0.23868078662886677</c:v>
                </c:pt>
                <c:pt idx="12">
                  <c:v>0.23885485282747912</c:v>
                </c:pt>
                <c:pt idx="13">
                  <c:v>0.24000557793052535</c:v>
                </c:pt>
                <c:pt idx="14">
                  <c:v>0.24211903696603654</c:v>
                </c:pt>
                <c:pt idx="15">
                  <c:v>0.24517033382940756</c:v>
                </c:pt>
                <c:pt idx="16">
                  <c:v>0.24912501083542785</c:v>
                </c:pt>
                <c:pt idx="17">
                  <c:v>0.25394086587736842</c:v>
                </c:pt>
                <c:pt idx="18">
                  <c:v>0.25956997054052672</c:v>
                </c:pt>
                <c:pt idx="19">
                  <c:v>0.26596069212449214</c:v>
                </c:pt>
                <c:pt idx="20">
                  <c:v>0.27305956091910533</c:v>
                </c:pt>
              </c:numCache>
            </c:numRef>
          </c:xVal>
          <c:yVal>
            <c:numRef>
              <c:f>'Step #7'!$L$10:$L$30</c:f>
              <c:numCache>
                <c:formatCode>0.00%</c:formatCode>
                <c:ptCount val="21"/>
                <c:pt idx="0">
                  <c:v>0.14794325007865852</c:v>
                </c:pt>
                <c:pt idx="1">
                  <c:v>0.14609152550263507</c:v>
                </c:pt>
                <c:pt idx="2">
                  <c:v>0.14423980092661165</c:v>
                </c:pt>
                <c:pt idx="3">
                  <c:v>0.14238807635058823</c:v>
                </c:pt>
                <c:pt idx="4">
                  <c:v>0.1405363517745648</c:v>
                </c:pt>
                <c:pt idx="5">
                  <c:v>0.13868462719854135</c:v>
                </c:pt>
                <c:pt idx="6">
                  <c:v>0.1368329026225179</c:v>
                </c:pt>
                <c:pt idx="7">
                  <c:v>0.13498117804649448</c:v>
                </c:pt>
                <c:pt idx="8">
                  <c:v>0.13312945347047106</c:v>
                </c:pt>
                <c:pt idx="9">
                  <c:v>0.13127772889444764</c:v>
                </c:pt>
                <c:pt idx="10">
                  <c:v>0.12942600431842419</c:v>
                </c:pt>
                <c:pt idx="11">
                  <c:v>0.12757427974240076</c:v>
                </c:pt>
                <c:pt idx="12">
                  <c:v>0.12572255516637731</c:v>
                </c:pt>
                <c:pt idx="13">
                  <c:v>0.12387083059035389</c:v>
                </c:pt>
                <c:pt idx="14">
                  <c:v>0.12201910601433047</c:v>
                </c:pt>
                <c:pt idx="15">
                  <c:v>0.12016738143830702</c:v>
                </c:pt>
                <c:pt idx="16">
                  <c:v>0.11831565686228358</c:v>
                </c:pt>
                <c:pt idx="17">
                  <c:v>0.11646393228626015</c:v>
                </c:pt>
                <c:pt idx="18">
                  <c:v>0.11461220771023671</c:v>
                </c:pt>
                <c:pt idx="19">
                  <c:v>0.11276048313421329</c:v>
                </c:pt>
                <c:pt idx="20">
                  <c:v>0.11090875855818985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72-430A-881C-8DD081513A78}"/>
            </c:ext>
          </c:extLst>
        </c:ser>
        <c:ser>
          <c:idx val="1"/>
          <c:order val="1"/>
          <c:tx>
            <c:v>A-C</c:v>
          </c:tx>
          <c:spPr>
            <a:ln w="25400" cap="rnd">
              <a:solidFill>
                <a:srgbClr val="40E0D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0E0D0"/>
              </a:solidFill>
              <a:ln w="22225">
                <a:solidFill>
                  <a:srgbClr val="40E0D0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40E0D0"/>
                </a:solidFill>
                <a:ln w="22225">
                  <a:solidFill>
                    <a:srgbClr val="40E0D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40E0D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772-430A-881C-8DD081513A7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40E0D0"/>
                </a:solidFill>
                <a:ln w="22225">
                  <a:solidFill>
                    <a:srgbClr val="40E0D0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rgbClr val="40E0D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772-430A-881C-8DD081513A78}"/>
              </c:ext>
            </c:extLst>
          </c:dPt>
          <c:xVal>
            <c:numRef>
              <c:f>'Step #7'!$H$10:$H$30</c:f>
              <c:numCache>
                <c:formatCode>0.00%</c:formatCode>
                <c:ptCount val="21"/>
                <c:pt idx="0">
                  <c:v>0.29484993588619651</c:v>
                </c:pt>
                <c:pt idx="1">
                  <c:v>0.28681915551979953</c:v>
                </c:pt>
                <c:pt idx="2">
                  <c:v>0.27902030758072582</c:v>
                </c:pt>
                <c:pt idx="3">
                  <c:v>0.27147338156834044</c:v>
                </c:pt>
                <c:pt idx="4">
                  <c:v>0.2641999669686047</c:v>
                </c:pt>
                <c:pt idx="5">
                  <c:v>0.25722326679487789</c:v>
                </c:pt>
                <c:pt idx="6">
                  <c:v>0.25056806700655437</c:v>
                </c:pt>
                <c:pt idx="7">
                  <c:v>0.24426064810879469</c:v>
                </c:pt>
                <c:pt idx="8">
                  <c:v>0.23832862399219024</c:v>
                </c:pt>
                <c:pt idx="9">
                  <c:v>0.23280069287235439</c:v>
                </c:pt>
                <c:pt idx="10">
                  <c:v>0.22770628664584738</c:v>
                </c:pt>
                <c:pt idx="11">
                  <c:v>0.22307510874722991</c:v>
                </c:pt>
                <c:pt idx="12">
                  <c:v>0.21893655723860092</c:v>
                </c:pt>
                <c:pt idx="13">
                  <c:v>0.21531903965220767</c:v>
                </c:pt>
                <c:pt idx="14">
                  <c:v>0.21224919874138953</c:v>
                </c:pt>
                <c:pt idx="15">
                  <c:v>0.20975108267737227</c:v>
                </c:pt>
                <c:pt idx="16">
                  <c:v>0.20784530735778695</c:v>
                </c:pt>
                <c:pt idx="17">
                  <c:v>0.20654826962560363</c:v>
                </c:pt>
                <c:pt idx="18">
                  <c:v>0.20587147536354886</c:v>
                </c:pt>
                <c:pt idx="19">
                  <c:v>0.2058210432384226</c:v>
                </c:pt>
                <c:pt idx="20">
                  <c:v>0.20639743239559943</c:v>
                </c:pt>
              </c:numCache>
            </c:numRef>
          </c:xVal>
          <c:yVal>
            <c:numRef>
              <c:f>'Step #7'!$I$10:$I$30</c:f>
              <c:numCache>
                <c:formatCode>0.00%</c:formatCode>
                <c:ptCount val="21"/>
                <c:pt idx="0">
                  <c:v>0.14794325007865852</c:v>
                </c:pt>
                <c:pt idx="1">
                  <c:v>0.14861543059014187</c:v>
                </c:pt>
                <c:pt idx="2">
                  <c:v>0.14928761110162522</c:v>
                </c:pt>
                <c:pt idx="3">
                  <c:v>0.14995979161310857</c:v>
                </c:pt>
                <c:pt idx="4">
                  <c:v>0.1506319721245919</c:v>
                </c:pt>
                <c:pt idx="5">
                  <c:v>0.15130415263607527</c:v>
                </c:pt>
                <c:pt idx="6">
                  <c:v>0.1519763331475586</c:v>
                </c:pt>
                <c:pt idx="7">
                  <c:v>0.15264851365904195</c:v>
                </c:pt>
                <c:pt idx="8">
                  <c:v>0.1533206941705253</c:v>
                </c:pt>
                <c:pt idx="9">
                  <c:v>0.15399287468200865</c:v>
                </c:pt>
                <c:pt idx="10">
                  <c:v>0.154665055193492</c:v>
                </c:pt>
                <c:pt idx="11">
                  <c:v>0.15533723570497532</c:v>
                </c:pt>
                <c:pt idx="12">
                  <c:v>0.15600941621645867</c:v>
                </c:pt>
                <c:pt idx="13">
                  <c:v>0.15668159672794202</c:v>
                </c:pt>
                <c:pt idx="14">
                  <c:v>0.15735377723942537</c:v>
                </c:pt>
                <c:pt idx="15">
                  <c:v>0.15802595775090872</c:v>
                </c:pt>
                <c:pt idx="16">
                  <c:v>0.15869813826239204</c:v>
                </c:pt>
                <c:pt idx="17">
                  <c:v>0.15937031877387539</c:v>
                </c:pt>
                <c:pt idx="18">
                  <c:v>0.16004249928535874</c:v>
                </c:pt>
                <c:pt idx="19">
                  <c:v>0.16071467979684209</c:v>
                </c:pt>
                <c:pt idx="20">
                  <c:v>0.16138686030832544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72-430A-881C-8DD081513A78}"/>
            </c:ext>
          </c:extLst>
        </c:ser>
        <c:ser>
          <c:idx val="2"/>
          <c:order val="2"/>
          <c:tx>
            <c:v>A-B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19050">
                <a:solidFill>
                  <a:srgbClr val="00FF00"/>
                </a:solidFill>
              </a:ln>
              <a:effectLst/>
            </c:spPr>
          </c:marker>
          <c:xVal>
            <c:numRef>
              <c:f>'Step #7'!$E$10:$E$30</c:f>
              <c:numCache>
                <c:formatCode>0.00%</c:formatCode>
                <c:ptCount val="21"/>
                <c:pt idx="0">
                  <c:v>0.27305956091910533</c:v>
                </c:pt>
                <c:pt idx="1">
                  <c:v>0.26338622228891823</c:v>
                </c:pt>
                <c:pt idx="2">
                  <c:v>0.25408875450673746</c:v>
                </c:pt>
                <c:pt idx="3">
                  <c:v>0.24520991626524297</c:v>
                </c:pt>
                <c:pt idx="4">
                  <c:v>0.23679680254533556</c:v>
                </c:pt>
                <c:pt idx="5">
                  <c:v>0.22890077140421899</c:v>
                </c:pt>
                <c:pt idx="6">
                  <c:v>0.22157710936841646</c:v>
                </c:pt>
                <c:pt idx="7">
                  <c:v>0.21488434665080799</c:v>
                </c:pt>
                <c:pt idx="8">
                  <c:v>0.20888313543197018</c:v>
                </c:pt>
                <c:pt idx="9">
                  <c:v>0.20363462596793733</c:v>
                </c:pt>
                <c:pt idx="10">
                  <c:v>0.19919832406719043</c:v>
                </c:pt>
                <c:pt idx="11">
                  <c:v>0.19562949297618154</c:v>
                </c:pt>
                <c:pt idx="12">
                  <c:v>0.19297626674263102</c:v>
                </c:pt>
                <c:pt idx="13">
                  <c:v>0.19127675060653099</c:v>
                </c:pt>
                <c:pt idx="14">
                  <c:v>0.19055646384242067</c:v>
                </c:pt>
                <c:pt idx="15">
                  <c:v>0.19082649526343887</c:v>
                </c:pt>
                <c:pt idx="16">
                  <c:v>0.19208266832223958</c:v>
                </c:pt>
                <c:pt idx="17">
                  <c:v>0.19430585796089753</c:v>
                </c:pt>
                <c:pt idx="18">
                  <c:v>0.19746340470809839</c:v>
                </c:pt>
                <c:pt idx="19">
                  <c:v>0.20151139112410685</c:v>
                </c:pt>
                <c:pt idx="20">
                  <c:v>0.20639743239559943</c:v>
                </c:pt>
              </c:numCache>
            </c:numRef>
          </c:xVal>
          <c:yVal>
            <c:numRef>
              <c:f>'Step #7'!$F$10:$F$30</c:f>
              <c:numCache>
                <c:formatCode>0.00%</c:formatCode>
                <c:ptCount val="21"/>
                <c:pt idx="0">
                  <c:v>0.11090875855818985</c:v>
                </c:pt>
                <c:pt idx="1">
                  <c:v>0.11343266364569662</c:v>
                </c:pt>
                <c:pt idx="2">
                  <c:v>0.11595656873320341</c:v>
                </c:pt>
                <c:pt idx="3">
                  <c:v>0.11848047382071018</c:v>
                </c:pt>
                <c:pt idx="4">
                  <c:v>0.12100437890821697</c:v>
                </c:pt>
                <c:pt idx="5">
                  <c:v>0.12352828399572376</c:v>
                </c:pt>
                <c:pt idx="6">
                  <c:v>0.12605218908323051</c:v>
                </c:pt>
                <c:pt idx="7">
                  <c:v>0.12857609417073732</c:v>
                </c:pt>
                <c:pt idx="8">
                  <c:v>0.13109999925824409</c:v>
                </c:pt>
                <c:pt idx="9">
                  <c:v>0.13362390434575089</c:v>
                </c:pt>
                <c:pt idx="10">
                  <c:v>0.13614780943325766</c:v>
                </c:pt>
                <c:pt idx="11">
                  <c:v>0.13867171452076443</c:v>
                </c:pt>
                <c:pt idx="12">
                  <c:v>0.14119561960827121</c:v>
                </c:pt>
                <c:pt idx="13">
                  <c:v>0.14371952469577798</c:v>
                </c:pt>
                <c:pt idx="14">
                  <c:v>0.14624342978328475</c:v>
                </c:pt>
                <c:pt idx="15">
                  <c:v>0.14876733487079155</c:v>
                </c:pt>
                <c:pt idx="16">
                  <c:v>0.15129123995829832</c:v>
                </c:pt>
                <c:pt idx="17">
                  <c:v>0.1538151450458051</c:v>
                </c:pt>
                <c:pt idx="18">
                  <c:v>0.15633905013331187</c:v>
                </c:pt>
                <c:pt idx="19">
                  <c:v>0.15886295522081864</c:v>
                </c:pt>
                <c:pt idx="20">
                  <c:v>0.16138686030832544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72-430A-881C-8DD081513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12255"/>
        <c:axId val="2121212735"/>
      </c:scatterChart>
      <c:valAx>
        <c:axId val="2121212255"/>
        <c:scaling>
          <c:orientation val="minMax"/>
          <c:min val="0.15000000000000002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  <a:headEnd type="none"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12735"/>
        <c:crossesAt val="0"/>
        <c:crossBetween val="midCat"/>
      </c:valAx>
      <c:valAx>
        <c:axId val="2121212735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12255"/>
        <c:crosses val="autoZero"/>
        <c:crossBetween val="midCat"/>
      </c:valAx>
      <c:spPr>
        <a:solidFill>
          <a:schemeClr val="bg2">
            <a:lumMod val="75000"/>
          </a:schemeClr>
        </a:solidFill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3-asset</a:t>
            </a:r>
            <a:r>
              <a:rPr lang="en-US" b="1" baseline="0">
                <a:solidFill>
                  <a:schemeClr val="tx1"/>
                </a:solidFill>
              </a:rPr>
              <a:t> Portfolio Minimum Variance Frontier MVF and Efficient Frontier EF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778099673312578E-2"/>
          <c:y val="7.7233686160134263E-2"/>
          <c:w val="0.93929038913174112"/>
          <c:h val="0.87445982345761519"/>
        </c:manualLayout>
      </c:layout>
      <c:scatterChart>
        <c:scatterStyle val="lineMarker"/>
        <c:varyColors val="0"/>
        <c:ser>
          <c:idx val="0"/>
          <c:order val="0"/>
          <c:tx>
            <c:v>3-asset-MVF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'Step #9 #8 #10 #11'!$F$13:$F$243</c:f>
              <c:numCache>
                <c:formatCode>0.00%</c:formatCode>
                <c:ptCount val="231"/>
                <c:pt idx="0">
                  <c:v>0.29484993588619651</c:v>
                </c:pt>
                <c:pt idx="1">
                  <c:v>0.28613380532510052</c:v>
                </c:pt>
                <c:pt idx="2">
                  <c:v>0.27798657937500793</c:v>
                </c:pt>
                <c:pt idx="3">
                  <c:v>0.27045967533160897</c:v>
                </c:pt>
                <c:pt idx="4">
                  <c:v>0.26360623580144649</c:v>
                </c:pt>
                <c:pt idx="5">
                  <c:v>0.25748004394788143</c:v>
                </c:pt>
                <c:pt idx="6">
                  <c:v>0.25213411592734686</c:v>
                </c:pt>
                <c:pt idx="7">
                  <c:v>0.24761899301667747</c:v>
                </c:pt>
                <c:pt idx="8">
                  <c:v>0.24398080435925412</c:v>
                </c:pt>
                <c:pt idx="9">
                  <c:v>0.24125922571800357</c:v>
                </c:pt>
                <c:pt idx="10">
                  <c:v>0.23948550895070722</c:v>
                </c:pt>
                <c:pt idx="11">
                  <c:v>0.2386807866288668</c:v>
                </c:pt>
                <c:pt idx="12">
                  <c:v>0.23885485282747912</c:v>
                </c:pt>
                <c:pt idx="13">
                  <c:v>0.24000557793052535</c:v>
                </c:pt>
                <c:pt idx="14">
                  <c:v>0.24211903696603651</c:v>
                </c:pt>
                <c:pt idx="15">
                  <c:v>0.24517033382940756</c:v>
                </c:pt>
                <c:pt idx="16">
                  <c:v>0.24912501083542785</c:v>
                </c:pt>
                <c:pt idx="17">
                  <c:v>0.25394086587736842</c:v>
                </c:pt>
                <c:pt idx="18">
                  <c:v>0.25956997054052672</c:v>
                </c:pt>
                <c:pt idx="19">
                  <c:v>0.26596069212449214</c:v>
                </c:pt>
                <c:pt idx="20">
                  <c:v>0.27305956091910533</c:v>
                </c:pt>
                <c:pt idx="21">
                  <c:v>0.28681915551979953</c:v>
                </c:pt>
                <c:pt idx="22">
                  <c:v>0.2781643898508539</c:v>
                </c:pt>
                <c:pt idx="23">
                  <c:v>0.27009913271643687</c:v>
                </c:pt>
                <c:pt idx="24">
                  <c:v>0.26267769054929591</c:v>
                </c:pt>
                <c:pt idx="25">
                  <c:v>0.25595607169105922</c:v>
                </c:pt>
                <c:pt idx="26">
                  <c:v>0.2499907319557913</c:v>
                </c:pt>
                <c:pt idx="27">
                  <c:v>0.24483695676333805</c:v>
                </c:pt>
                <c:pt idx="28">
                  <c:v>0.24054691566415842</c:v>
                </c:pt>
                <c:pt idx="29">
                  <c:v>0.2371674846580229</c:v>
                </c:pt>
                <c:pt idx="30">
                  <c:v>0.23473799613090762</c:v>
                </c:pt>
                <c:pt idx="31">
                  <c:v>0.23328813039064203</c:v>
                </c:pt>
                <c:pt idx="32">
                  <c:v>0.23283618842404008</c:v>
                </c:pt>
                <c:pt idx="33">
                  <c:v>0.23338796756383062</c:v>
                </c:pt>
                <c:pt idx="34">
                  <c:v>0.23493639580189138</c:v>
                </c:pt>
                <c:pt idx="35">
                  <c:v>0.23746197726427057</c:v>
                </c:pt>
                <c:pt idx="36">
                  <c:v>0.24093398499422544</c:v>
                </c:pt>
                <c:pt idx="37">
                  <c:v>0.24531223677021302</c:v>
                </c:pt>
                <c:pt idx="38">
                  <c:v>0.25054922829312237</c:v>
                </c:pt>
                <c:pt idx="39">
                  <c:v>0.25659238490730768</c:v>
                </c:pt>
                <c:pt idx="40">
                  <c:v>0.26338622228891823</c:v>
                </c:pt>
                <c:pt idx="41">
                  <c:v>0.27902030758072577</c:v>
                </c:pt>
                <c:pt idx="42">
                  <c:v>0.27043790747735086</c:v>
                </c:pt>
                <c:pt idx="43">
                  <c:v>0.26246696070949632</c:v>
                </c:pt>
                <c:pt idx="44">
                  <c:v>0.25516477623782452</c:v>
                </c:pt>
                <c:pt idx="45">
                  <c:v>0.24859029447262124</c:v>
                </c:pt>
                <c:pt idx="46">
                  <c:v>0.24280263566225291</c:v>
                </c:pt>
                <c:pt idx="47">
                  <c:v>0.23785924234335654</c:v>
                </c:pt>
                <c:pt idx="48">
                  <c:v>0.23381367016674029</c:v>
                </c:pt>
                <c:pt idx="49">
                  <c:v>0.23071315404760415</c:v>
                </c:pt>
                <c:pt idx="50">
                  <c:v>0.22859615143176079</c:v>
                </c:pt>
                <c:pt idx="51">
                  <c:v>0.2274901214411259</c:v>
                </c:pt>
                <c:pt idx="52">
                  <c:v>0.22740981544834563</c:v>
                </c:pt>
                <c:pt idx="53">
                  <c:v>0.22835631560407896</c:v>
                </c:pt>
                <c:pt idx="54">
                  <c:v>0.23031696310813823</c:v>
                </c:pt>
                <c:pt idx="55">
                  <c:v>0.23326618704713298</c:v>
                </c:pt>
                <c:pt idx="56">
                  <c:v>0.23716711080739511</c:v>
                </c:pt>
                <c:pt idx="57">
                  <c:v>0.24197371093367384</c:v>
                </c:pt>
                <c:pt idx="58">
                  <c:v>0.24763325508171508</c:v>
                </c:pt>
                <c:pt idx="59">
                  <c:v>0.25408875450673746</c:v>
                </c:pt>
                <c:pt idx="60">
                  <c:v>0.27147338156834044</c:v>
                </c:pt>
                <c:pt idx="61">
                  <c:v>0.26297577190439747</c:v>
                </c:pt>
                <c:pt idx="62">
                  <c:v>0.25511297540960998</c:v>
                </c:pt>
                <c:pt idx="63">
                  <c:v>0.2479453926594353</c:v>
                </c:pt>
                <c:pt idx="64">
                  <c:v>0.2415349232819253</c:v>
                </c:pt>
                <c:pt idx="65">
                  <c:v>0.23594328660429451</c:v>
                </c:pt>
                <c:pt idx="66">
                  <c:v>0.2312298936719335</c:v>
                </c:pt>
                <c:pt idx="67">
                  <c:v>0.22744935011227832</c:v>
                </c:pt>
                <c:pt idx="68">
                  <c:v>0.22464875675268842</c:v>
                </c:pt>
                <c:pt idx="69">
                  <c:v>0.22286505975505916</c:v>
                </c:pt>
                <c:pt idx="70">
                  <c:v>0.22212275820768637</c:v>
                </c:pt>
                <c:pt idx="71">
                  <c:v>0.22243227839731633</c:v>
                </c:pt>
                <c:pt idx="72">
                  <c:v>0.22378925608107025</c:v>
                </c:pt>
                <c:pt idx="73">
                  <c:v>0.22617483880105491</c:v>
                </c:pt>
                <c:pt idx="74">
                  <c:v>0.22955696064618514</c:v>
                </c:pt>
                <c:pt idx="75">
                  <c:v>0.2338923952603246</c:v>
                </c:pt>
                <c:pt idx="76">
                  <c:v>0.23912929733760427</c:v>
                </c:pt>
                <c:pt idx="77">
                  <c:v>0.24520991626524299</c:v>
                </c:pt>
                <c:pt idx="78">
                  <c:v>0.2641999669686047</c:v>
                </c:pt>
                <c:pt idx="79">
                  <c:v>0.25580111845934961</c:v>
                </c:pt>
                <c:pt idx="80">
                  <c:v>0.24806191922373597</c:v>
                </c:pt>
                <c:pt idx="81">
                  <c:v>0.24104591520691476</c:v>
                </c:pt>
                <c:pt idx="82">
                  <c:v>0.23481793928910469</c:v>
                </c:pt>
                <c:pt idx="83">
                  <c:v>0.22944217112617041</c:v>
                </c:pt>
                <c:pt idx="84">
                  <c:v>0.22497970814112725</c:v>
                </c:pt>
                <c:pt idx="85">
                  <c:v>0.22148576063600434</c:v>
                </c:pt>
                <c:pt idx="86">
                  <c:v>0.21900668747510599</c:v>
                </c:pt>
                <c:pt idx="87">
                  <c:v>0.21757718184174268</c:v>
                </c:pt>
                <c:pt idx="88">
                  <c:v>0.21721796625195969</c:v>
                </c:pt>
                <c:pt idx="89">
                  <c:v>0.21793433316516911</c:v>
                </c:pt>
                <c:pt idx="90">
                  <c:v>0.21971576226279957</c:v>
                </c:pt>
                <c:pt idx="91">
                  <c:v>0.2225366772160623</c:v>
                </c:pt>
                <c:pt idx="92">
                  <c:v>0.22635821860731153</c:v>
                </c:pt>
                <c:pt idx="93">
                  <c:v>0.23113075836169378</c:v>
                </c:pt>
                <c:pt idx="94">
                  <c:v>0.23679680254533556</c:v>
                </c:pt>
                <c:pt idx="95">
                  <c:v>0.25722326679487789</c:v>
                </c:pt>
                <c:pt idx="96">
                  <c:v>0.2489388049094593</c:v>
                </c:pt>
                <c:pt idx="97">
                  <c:v>0.24134034495694556</c:v>
                </c:pt>
                <c:pt idx="98">
                  <c:v>0.23449458314253616</c:v>
                </c:pt>
                <c:pt idx="99">
                  <c:v>0.22846919014937841</c:v>
                </c:pt>
                <c:pt idx="100">
                  <c:v>0.22333057577703183</c:v>
                </c:pt>
                <c:pt idx="101">
                  <c:v>0.21914113080696421</c:v>
                </c:pt>
                <c:pt idx="102">
                  <c:v>0.21595610260160775</c:v>
                </c:pt>
                <c:pt idx="103">
                  <c:v>0.21382038068309572</c:v>
                </c:pt>
                <c:pt idx="104">
                  <c:v>0.21276556592907256</c:v>
                </c:pt>
                <c:pt idx="105">
                  <c:v>0.21280773200201106</c:v>
                </c:pt>
                <c:pt idx="106">
                  <c:v>0.21394623030011004</c:v>
                </c:pt>
                <c:pt idx="107">
                  <c:v>0.21616373892140736</c:v>
                </c:pt>
                <c:pt idx="108">
                  <c:v>0.21942754725513319</c:v>
                </c:pt>
                <c:pt idx="109">
                  <c:v>0.22369186142859951</c:v>
                </c:pt>
                <c:pt idx="110">
                  <c:v>0.22890077140421899</c:v>
                </c:pt>
                <c:pt idx="111">
                  <c:v>0.25056806700655437</c:v>
                </c:pt>
                <c:pt idx="112">
                  <c:v>0.24241535793509569</c:v>
                </c:pt>
                <c:pt idx="113">
                  <c:v>0.2349765290986883</c:v>
                </c:pt>
                <c:pt idx="114">
                  <c:v>0.22832136693003474</c:v>
                </c:pt>
                <c:pt idx="115">
                  <c:v>0.22252019654718783</c:v>
                </c:pt>
                <c:pt idx="116">
                  <c:v>0.21764131742632267</c:v>
                </c:pt>
                <c:pt idx="117">
                  <c:v>0.21374789387453225</c:v>
                </c:pt>
                <c:pt idx="118">
                  <c:v>0.21089451184323868</c:v>
                </c:pt>
                <c:pt idx="119">
                  <c:v>0.20912374810256318</c:v>
                </c:pt>
                <c:pt idx="120">
                  <c:v>0.20846319296316404</c:v>
                </c:pt>
                <c:pt idx="121">
                  <c:v>0.20892337716348816</c:v>
                </c:pt>
                <c:pt idx="122">
                  <c:v>0.21049695041844096</c:v>
                </c:pt>
                <c:pt idx="123">
                  <c:v>0.21315925654448309</c:v>
                </c:pt>
                <c:pt idx="124">
                  <c:v>0.21687020328020309</c:v>
                </c:pt>
                <c:pt idx="125">
                  <c:v>0.22157710936841646</c:v>
                </c:pt>
                <c:pt idx="126">
                  <c:v>0.24426064810879466</c:v>
                </c:pt>
                <c:pt idx="127">
                  <c:v>0.23625884898603561</c:v>
                </c:pt>
                <c:pt idx="128">
                  <c:v>0.22900029942982833</c:v>
                </c:pt>
                <c:pt idx="129">
                  <c:v>0.22255773286669323</c:v>
                </c:pt>
                <c:pt idx="130">
                  <c:v>0.21700383794679864</c:v>
                </c:pt>
                <c:pt idx="131">
                  <c:v>0.21240833508500842</c:v>
                </c:pt>
                <c:pt idx="132">
                  <c:v>0.20883450349163254</c:v>
                </c:pt>
                <c:pt idx="133">
                  <c:v>0.20633543754933337</c:v>
                </c:pt>
                <c:pt idx="134">
                  <c:v>0.20495045653479213</c:v>
                </c:pt>
                <c:pt idx="135">
                  <c:v>0.2047021748395246</c:v>
                </c:pt>
                <c:pt idx="136">
                  <c:v>0.20559471063067153</c:v>
                </c:pt>
                <c:pt idx="137">
                  <c:v>0.20761335120761035</c:v>
                </c:pt>
                <c:pt idx="138">
                  <c:v>0.21072573659870364</c:v>
                </c:pt>
                <c:pt idx="139">
                  <c:v>0.21488434665080799</c:v>
                </c:pt>
                <c:pt idx="140">
                  <c:v>0.23832862399219024</c:v>
                </c:pt>
                <c:pt idx="141">
                  <c:v>0.23049868215234393</c:v>
                </c:pt>
                <c:pt idx="142">
                  <c:v>0.22344275741001418</c:v>
                </c:pt>
                <c:pt idx="143">
                  <c:v>0.21723628405282647</c:v>
                </c:pt>
                <c:pt idx="144">
                  <c:v>0.21195389660073932</c:v>
                </c:pt>
                <c:pt idx="145">
                  <c:v>0.20766612473983367</c:v>
                </c:pt>
                <c:pt idx="146">
                  <c:v>0.20443556038456262</c:v>
                </c:pt>
                <c:pt idx="147">
                  <c:v>0.20231285485630129</c:v>
                </c:pt>
                <c:pt idx="148">
                  <c:v>0.20133305251629754</c:v>
                </c:pt>
                <c:pt idx="149">
                  <c:v>0.20151282523953731</c:v>
                </c:pt>
                <c:pt idx="150">
                  <c:v>0.20284909006839813</c:v>
                </c:pt>
                <c:pt idx="151">
                  <c:v>0.2053192680977618</c:v>
                </c:pt>
                <c:pt idx="152">
                  <c:v>0.20888313543197015</c:v>
                </c:pt>
                <c:pt idx="153">
                  <c:v>0.23280069287235439</c:v>
                </c:pt>
                <c:pt idx="154">
                  <c:v>0.2251652771012512</c:v>
                </c:pt>
                <c:pt idx="155">
                  <c:v>0.21833587732524615</c:v>
                </c:pt>
                <c:pt idx="156">
                  <c:v>0.21239026001150177</c:v>
                </c:pt>
                <c:pt idx="157">
                  <c:v>0.20740444468040797</c:v>
                </c:pt>
                <c:pt idx="158">
                  <c:v>0.20344900762522833</c:v>
                </c:pt>
                <c:pt idx="159">
                  <c:v>0.20058491378779886</c:v>
                </c:pt>
                <c:pt idx="160">
                  <c:v>0.19885932334163742</c:v>
                </c:pt>
                <c:pt idx="161">
                  <c:v>0.19830195971193981</c:v>
                </c:pt>
                <c:pt idx="162">
                  <c:v>0.19892264294535303</c:v>
                </c:pt>
                <c:pt idx="163">
                  <c:v>0.20071044425290807</c:v>
                </c:pt>
                <c:pt idx="164">
                  <c:v>0.20363462596793733</c:v>
                </c:pt>
                <c:pt idx="165">
                  <c:v>0.22770628664584738</c:v>
                </c:pt>
                <c:pt idx="166">
                  <c:v>0.22028963284402267</c:v>
                </c:pt>
                <c:pt idx="167">
                  <c:v>0.21371196879008558</c:v>
                </c:pt>
                <c:pt idx="168">
                  <c:v>0.20805288456251073</c:v>
                </c:pt>
                <c:pt idx="169">
                  <c:v>0.2033890701352829</c:v>
                </c:pt>
                <c:pt idx="170">
                  <c:v>0.19979023707697866</c:v>
                </c:pt>
                <c:pt idx="171">
                  <c:v>0.19731466675623063</c:v>
                </c:pt>
                <c:pt idx="172">
                  <c:v>0.19600492470352895</c:v>
                </c:pt>
                <c:pt idx="173">
                  <c:v>0.19588439755125081</c:v>
                </c:pt>
                <c:pt idx="174">
                  <c:v>0.19695526853847703</c:v>
                </c:pt>
                <c:pt idx="175">
                  <c:v>0.19919832406719043</c:v>
                </c:pt>
                <c:pt idx="176">
                  <c:v>0.22307510874722991</c:v>
                </c:pt>
                <c:pt idx="177">
                  <c:v>0.21590276388545951</c:v>
                </c:pt>
                <c:pt idx="178">
                  <c:v>0.20960299775823621</c:v>
                </c:pt>
                <c:pt idx="179">
                  <c:v>0.20425656364035064</c:v>
                </c:pt>
                <c:pt idx="180">
                  <c:v>0.19993995302629419</c:v>
                </c:pt>
                <c:pt idx="181">
                  <c:v>0.19672096926158014</c:v>
                </c:pt>
                <c:pt idx="182">
                  <c:v>0.19465407415037855</c:v>
                </c:pt>
                <c:pt idx="183">
                  <c:v>0.19377613713905359</c:v>
                </c:pt>
                <c:pt idx="184">
                  <c:v>0.19410329201430929</c:v>
                </c:pt>
                <c:pt idx="185">
                  <c:v>0.19562949297618157</c:v>
                </c:pt>
                <c:pt idx="186">
                  <c:v>0.21893655723860092</c:v>
                </c:pt>
                <c:pt idx="187">
                  <c:v>0.21203500974264061</c:v>
                </c:pt>
                <c:pt idx="188">
                  <c:v>0.20603977412795552</c:v>
                </c:pt>
                <c:pt idx="189">
                  <c:v>0.20103195167411292</c:v>
                </c:pt>
                <c:pt idx="190">
                  <c:v>0.19708682495330201</c:v>
                </c:pt>
                <c:pt idx="191">
                  <c:v>0.19426914693669409</c:v>
                </c:pt>
                <c:pt idx="192">
                  <c:v>0.19262839935459902</c:v>
                </c:pt>
                <c:pt idx="193">
                  <c:v>0.1921947265909906</c:v>
                </c:pt>
                <c:pt idx="194">
                  <c:v>0.19297626674263102</c:v>
                </c:pt>
                <c:pt idx="195">
                  <c:v>0.21531903965220767</c:v>
                </c:pt>
                <c:pt idx="196">
                  <c:v>0.20871523195037306</c:v>
                </c:pt>
                <c:pt idx="197">
                  <c:v>0.20305103093684052</c:v>
                </c:pt>
                <c:pt idx="198">
                  <c:v>0.19840692575108418</c:v>
                </c:pt>
                <c:pt idx="199">
                  <c:v>0.19485586753430181</c:v>
                </c:pt>
                <c:pt idx="200">
                  <c:v>0.19245836937935754</c:v>
                </c:pt>
                <c:pt idx="201">
                  <c:v>0.19125781730649286</c:v>
                </c:pt>
                <c:pt idx="202">
                  <c:v>0.19127675060653099</c:v>
                </c:pt>
                <c:pt idx="203">
                  <c:v>0.21224919874138953</c:v>
                </c:pt>
                <c:pt idx="204">
                  <c:v>0.20596992869831612</c:v>
                </c:pt>
                <c:pt idx="205">
                  <c:v>0.20066243942174056</c:v>
                </c:pt>
                <c:pt idx="206">
                  <c:v>0.1964055283500051</c:v>
                </c:pt>
                <c:pt idx="207">
                  <c:v>0.19326862767472722</c:v>
                </c:pt>
                <c:pt idx="208">
                  <c:v>0.1913068405080349</c:v>
                </c:pt>
                <c:pt idx="209">
                  <c:v>0.19055646384242067</c:v>
                </c:pt>
                <c:pt idx="210">
                  <c:v>0.20975108267737225</c:v>
                </c:pt>
                <c:pt idx="211">
                  <c:v>0.20382231427455613</c:v>
                </c:pt>
                <c:pt idx="212">
                  <c:v>0.19889562291113574</c:v>
                </c:pt>
                <c:pt idx="213">
                  <c:v>0.19504695776978473</c:v>
                </c:pt>
                <c:pt idx="214">
                  <c:v>0.19234104232418614</c:v>
                </c:pt>
                <c:pt idx="215">
                  <c:v>0.19082649526343887</c:v>
                </c:pt>
                <c:pt idx="216">
                  <c:v>0.20784530735778695</c:v>
                </c:pt>
                <c:pt idx="217">
                  <c:v>0.20229142555441521</c:v>
                </c:pt>
                <c:pt idx="218">
                  <c:v>0.19776724658064287</c:v>
                </c:pt>
                <c:pt idx="219">
                  <c:v>0.19434469556025141</c:v>
                </c:pt>
                <c:pt idx="220">
                  <c:v>0.19208266832223955</c:v>
                </c:pt>
                <c:pt idx="221">
                  <c:v>0.20654826962560363</c:v>
                </c:pt>
                <c:pt idx="222">
                  <c:v>0.20139132726558553</c:v>
                </c:pt>
                <c:pt idx="223">
                  <c:v>0.19728826527526663</c:v>
                </c:pt>
                <c:pt idx="224">
                  <c:v>0.19430585796089753</c:v>
                </c:pt>
                <c:pt idx="225">
                  <c:v>0.20587147536354888</c:v>
                </c:pt>
                <c:pt idx="226">
                  <c:v>0.20113048831817101</c:v>
                </c:pt>
                <c:pt idx="227">
                  <c:v>0.19746340470809839</c:v>
                </c:pt>
                <c:pt idx="228">
                  <c:v>0.2058210432384226</c:v>
                </c:pt>
                <c:pt idx="229">
                  <c:v>0.20151139112410685</c:v>
                </c:pt>
                <c:pt idx="230">
                  <c:v>0.20639743239559943</c:v>
                </c:pt>
              </c:numCache>
            </c:numRef>
          </c:xVal>
          <c:yVal>
            <c:numRef>
              <c:f>'Step #9 #8 #10 #11'!$E$13:$E$243</c:f>
              <c:numCache>
                <c:formatCode>0.00%</c:formatCode>
                <c:ptCount val="231"/>
                <c:pt idx="0">
                  <c:v>0.14794325007865852</c:v>
                </c:pt>
                <c:pt idx="1">
                  <c:v>0.14609152550263507</c:v>
                </c:pt>
                <c:pt idx="2">
                  <c:v>0.14423980092661165</c:v>
                </c:pt>
                <c:pt idx="3">
                  <c:v>0.14238807635058823</c:v>
                </c:pt>
                <c:pt idx="4">
                  <c:v>0.1405363517745648</c:v>
                </c:pt>
                <c:pt idx="5">
                  <c:v>0.13868462719854135</c:v>
                </c:pt>
                <c:pt idx="6">
                  <c:v>0.1368329026225179</c:v>
                </c:pt>
                <c:pt idx="7">
                  <c:v>0.13498117804649448</c:v>
                </c:pt>
                <c:pt idx="8">
                  <c:v>0.13312945347047106</c:v>
                </c:pt>
                <c:pt idx="9">
                  <c:v>0.13127772889444764</c:v>
                </c:pt>
                <c:pt idx="10">
                  <c:v>0.12942600431842419</c:v>
                </c:pt>
                <c:pt idx="11">
                  <c:v>0.12757427974240076</c:v>
                </c:pt>
                <c:pt idx="12">
                  <c:v>0.12572255516637731</c:v>
                </c:pt>
                <c:pt idx="13">
                  <c:v>0.12387083059035389</c:v>
                </c:pt>
                <c:pt idx="14">
                  <c:v>0.12201910601433044</c:v>
                </c:pt>
                <c:pt idx="15">
                  <c:v>0.12016738143830702</c:v>
                </c:pt>
                <c:pt idx="16">
                  <c:v>0.11831565686228358</c:v>
                </c:pt>
                <c:pt idx="17">
                  <c:v>0.11646393228626015</c:v>
                </c:pt>
                <c:pt idx="18">
                  <c:v>0.11461220771023672</c:v>
                </c:pt>
                <c:pt idx="19">
                  <c:v>0.11276048313421327</c:v>
                </c:pt>
                <c:pt idx="20">
                  <c:v>0.11090875855818985</c:v>
                </c:pt>
                <c:pt idx="21">
                  <c:v>0.14861543059014187</c:v>
                </c:pt>
                <c:pt idx="22">
                  <c:v>0.14676370601411845</c:v>
                </c:pt>
                <c:pt idx="23">
                  <c:v>0.144911981438095</c:v>
                </c:pt>
                <c:pt idx="24">
                  <c:v>0.14306025686207158</c:v>
                </c:pt>
                <c:pt idx="25">
                  <c:v>0.14120853228604813</c:v>
                </c:pt>
                <c:pt idx="26">
                  <c:v>0.1393568077100247</c:v>
                </c:pt>
                <c:pt idx="27">
                  <c:v>0.13750508313400128</c:v>
                </c:pt>
                <c:pt idx="28">
                  <c:v>0.13565335855797783</c:v>
                </c:pt>
                <c:pt idx="29">
                  <c:v>0.13380163398195441</c:v>
                </c:pt>
                <c:pt idx="30">
                  <c:v>0.13194990940593096</c:v>
                </c:pt>
                <c:pt idx="31">
                  <c:v>0.13009818482990754</c:v>
                </c:pt>
                <c:pt idx="32">
                  <c:v>0.12824646025388411</c:v>
                </c:pt>
                <c:pt idx="33">
                  <c:v>0.12639473567786066</c:v>
                </c:pt>
                <c:pt idx="34">
                  <c:v>0.12454301110183724</c:v>
                </c:pt>
                <c:pt idx="35">
                  <c:v>0.12269128652581379</c:v>
                </c:pt>
                <c:pt idx="36">
                  <c:v>0.12083956194979037</c:v>
                </c:pt>
                <c:pt idx="37">
                  <c:v>0.11898783737376693</c:v>
                </c:pt>
                <c:pt idx="38">
                  <c:v>0.1171361127977435</c:v>
                </c:pt>
                <c:pt idx="39">
                  <c:v>0.11528438822172006</c:v>
                </c:pt>
                <c:pt idx="40">
                  <c:v>0.11343266364569662</c:v>
                </c:pt>
                <c:pt idx="41">
                  <c:v>0.14928761110162522</c:v>
                </c:pt>
                <c:pt idx="42">
                  <c:v>0.14743588652560177</c:v>
                </c:pt>
                <c:pt idx="43">
                  <c:v>0.14558416194957835</c:v>
                </c:pt>
                <c:pt idx="44">
                  <c:v>0.14373243737355493</c:v>
                </c:pt>
                <c:pt idx="45">
                  <c:v>0.14188071279753148</c:v>
                </c:pt>
                <c:pt idx="46">
                  <c:v>0.14002898822150806</c:v>
                </c:pt>
                <c:pt idx="47">
                  <c:v>0.1381772636454846</c:v>
                </c:pt>
                <c:pt idx="48">
                  <c:v>0.13632553906946118</c:v>
                </c:pt>
                <c:pt idx="49">
                  <c:v>0.13447381449343776</c:v>
                </c:pt>
                <c:pt idx="50">
                  <c:v>0.13262208991741431</c:v>
                </c:pt>
                <c:pt idx="51">
                  <c:v>0.13077036534139089</c:v>
                </c:pt>
                <c:pt idx="52">
                  <c:v>0.12891864076536746</c:v>
                </c:pt>
                <c:pt idx="53">
                  <c:v>0.12706691618934401</c:v>
                </c:pt>
                <c:pt idx="54">
                  <c:v>0.12521519161332059</c:v>
                </c:pt>
                <c:pt idx="55">
                  <c:v>0.12336346703729714</c:v>
                </c:pt>
                <c:pt idx="56">
                  <c:v>0.12151174246127372</c:v>
                </c:pt>
                <c:pt idx="57">
                  <c:v>0.11966001788525028</c:v>
                </c:pt>
                <c:pt idx="58">
                  <c:v>0.11780829330922683</c:v>
                </c:pt>
                <c:pt idx="59">
                  <c:v>0.11595656873320341</c:v>
                </c:pt>
                <c:pt idx="60">
                  <c:v>0.14995979161310857</c:v>
                </c:pt>
                <c:pt idx="61">
                  <c:v>0.14810806703708512</c:v>
                </c:pt>
                <c:pt idx="62">
                  <c:v>0.1462563424610617</c:v>
                </c:pt>
                <c:pt idx="63">
                  <c:v>0.14440461788503825</c:v>
                </c:pt>
                <c:pt idx="64">
                  <c:v>0.14255289330901483</c:v>
                </c:pt>
                <c:pt idx="65">
                  <c:v>0.14070116873299138</c:v>
                </c:pt>
                <c:pt idx="66">
                  <c:v>0.13884944415696798</c:v>
                </c:pt>
                <c:pt idx="67">
                  <c:v>0.13699771958094453</c:v>
                </c:pt>
                <c:pt idx="68">
                  <c:v>0.13514599500492108</c:v>
                </c:pt>
                <c:pt idx="69">
                  <c:v>0.13329427042889766</c:v>
                </c:pt>
                <c:pt idx="70">
                  <c:v>0.13144254585287424</c:v>
                </c:pt>
                <c:pt idx="71">
                  <c:v>0.12959082127685079</c:v>
                </c:pt>
                <c:pt idx="72">
                  <c:v>0.12773909670082736</c:v>
                </c:pt>
                <c:pt idx="73">
                  <c:v>0.12588737212480394</c:v>
                </c:pt>
                <c:pt idx="74">
                  <c:v>0.12403564754878049</c:v>
                </c:pt>
                <c:pt idx="75">
                  <c:v>0.12218392297275707</c:v>
                </c:pt>
                <c:pt idx="76">
                  <c:v>0.12033219839673362</c:v>
                </c:pt>
                <c:pt idx="77">
                  <c:v>0.11848047382071018</c:v>
                </c:pt>
                <c:pt idx="78">
                  <c:v>0.1506319721245919</c:v>
                </c:pt>
                <c:pt idx="79">
                  <c:v>0.14878024754856847</c:v>
                </c:pt>
                <c:pt idx="80">
                  <c:v>0.14692852297254505</c:v>
                </c:pt>
                <c:pt idx="81">
                  <c:v>0.1450767983965216</c:v>
                </c:pt>
                <c:pt idx="82">
                  <c:v>0.14322507382049815</c:v>
                </c:pt>
                <c:pt idx="83">
                  <c:v>0.14137334924447476</c:v>
                </c:pt>
                <c:pt idx="84">
                  <c:v>0.13952162466845131</c:v>
                </c:pt>
                <c:pt idx="85">
                  <c:v>0.13766990009242788</c:v>
                </c:pt>
                <c:pt idx="86">
                  <c:v>0.13581817551640443</c:v>
                </c:pt>
                <c:pt idx="87">
                  <c:v>0.13396645094038101</c:v>
                </c:pt>
                <c:pt idx="88">
                  <c:v>0.13211472636435756</c:v>
                </c:pt>
                <c:pt idx="89">
                  <c:v>0.13026300178833414</c:v>
                </c:pt>
                <c:pt idx="90">
                  <c:v>0.12841127721231071</c:v>
                </c:pt>
                <c:pt idx="91">
                  <c:v>0.12655955263628726</c:v>
                </c:pt>
                <c:pt idx="92">
                  <c:v>0.12470782806026384</c:v>
                </c:pt>
                <c:pt idx="93">
                  <c:v>0.12285610348424041</c:v>
                </c:pt>
                <c:pt idx="94">
                  <c:v>0.12100437890821697</c:v>
                </c:pt>
                <c:pt idx="95">
                  <c:v>0.15130415263607527</c:v>
                </c:pt>
                <c:pt idx="96">
                  <c:v>0.14945242806005182</c:v>
                </c:pt>
                <c:pt idx="97">
                  <c:v>0.14760070348402837</c:v>
                </c:pt>
                <c:pt idx="98">
                  <c:v>0.14574897890800495</c:v>
                </c:pt>
                <c:pt idx="99">
                  <c:v>0.14389725433198153</c:v>
                </c:pt>
                <c:pt idx="100">
                  <c:v>0.14204552975595808</c:v>
                </c:pt>
                <c:pt idx="101">
                  <c:v>0.14019380517993466</c:v>
                </c:pt>
                <c:pt idx="102">
                  <c:v>0.1383420806039112</c:v>
                </c:pt>
                <c:pt idx="103">
                  <c:v>0.13649035602788778</c:v>
                </c:pt>
                <c:pt idx="104">
                  <c:v>0.13463863145186436</c:v>
                </c:pt>
                <c:pt idx="105">
                  <c:v>0.13278690687584091</c:v>
                </c:pt>
                <c:pt idx="106">
                  <c:v>0.13093518229981749</c:v>
                </c:pt>
                <c:pt idx="107">
                  <c:v>0.12908345772379404</c:v>
                </c:pt>
                <c:pt idx="108">
                  <c:v>0.12723173314777061</c:v>
                </c:pt>
                <c:pt idx="109">
                  <c:v>0.12538000857174719</c:v>
                </c:pt>
                <c:pt idx="110">
                  <c:v>0.12352828399572376</c:v>
                </c:pt>
                <c:pt idx="111">
                  <c:v>0.1519763331475586</c:v>
                </c:pt>
                <c:pt idx="112">
                  <c:v>0.15012460857153517</c:v>
                </c:pt>
                <c:pt idx="113">
                  <c:v>0.14827288399551172</c:v>
                </c:pt>
                <c:pt idx="114">
                  <c:v>0.1464211594194883</c:v>
                </c:pt>
                <c:pt idx="115">
                  <c:v>0.14456943484346485</c:v>
                </c:pt>
                <c:pt idx="116">
                  <c:v>0.14271771026744143</c:v>
                </c:pt>
                <c:pt idx="117">
                  <c:v>0.14086598569141801</c:v>
                </c:pt>
                <c:pt idx="118">
                  <c:v>0.13901426111539456</c:v>
                </c:pt>
                <c:pt idx="119">
                  <c:v>0.13716253653937113</c:v>
                </c:pt>
                <c:pt idx="120">
                  <c:v>0.13531081196334768</c:v>
                </c:pt>
                <c:pt idx="121">
                  <c:v>0.13345908738732426</c:v>
                </c:pt>
                <c:pt idx="122">
                  <c:v>0.13160736281130084</c:v>
                </c:pt>
                <c:pt idx="123">
                  <c:v>0.12975563823527739</c:v>
                </c:pt>
                <c:pt idx="124">
                  <c:v>0.12790391365925396</c:v>
                </c:pt>
                <c:pt idx="125">
                  <c:v>0.12605218908323051</c:v>
                </c:pt>
                <c:pt idx="126">
                  <c:v>0.15264851365904195</c:v>
                </c:pt>
                <c:pt idx="127">
                  <c:v>0.1507967890830185</c:v>
                </c:pt>
                <c:pt idx="128">
                  <c:v>0.14894506450699507</c:v>
                </c:pt>
                <c:pt idx="129">
                  <c:v>0.14709333993097162</c:v>
                </c:pt>
                <c:pt idx="130">
                  <c:v>0.1452416153549482</c:v>
                </c:pt>
                <c:pt idx="131">
                  <c:v>0.14338989077892478</c:v>
                </c:pt>
                <c:pt idx="132">
                  <c:v>0.14153816620290133</c:v>
                </c:pt>
                <c:pt idx="133">
                  <c:v>0.13968644162687791</c:v>
                </c:pt>
                <c:pt idx="134">
                  <c:v>0.13783471705085446</c:v>
                </c:pt>
                <c:pt idx="135">
                  <c:v>0.13598299247483103</c:v>
                </c:pt>
                <c:pt idx="136">
                  <c:v>0.13413126789880761</c:v>
                </c:pt>
                <c:pt idx="137">
                  <c:v>0.13227954332278416</c:v>
                </c:pt>
                <c:pt idx="138">
                  <c:v>0.13042781874676074</c:v>
                </c:pt>
                <c:pt idx="139">
                  <c:v>0.12857609417073732</c:v>
                </c:pt>
                <c:pt idx="140">
                  <c:v>0.1533206941705253</c:v>
                </c:pt>
                <c:pt idx="141">
                  <c:v>0.15146896959450185</c:v>
                </c:pt>
                <c:pt idx="142">
                  <c:v>0.14961724501847842</c:v>
                </c:pt>
                <c:pt idx="143">
                  <c:v>0.147765520442455</c:v>
                </c:pt>
                <c:pt idx="144">
                  <c:v>0.14591379586643155</c:v>
                </c:pt>
                <c:pt idx="145">
                  <c:v>0.1440620712904081</c:v>
                </c:pt>
                <c:pt idx="146">
                  <c:v>0.14221034671438468</c:v>
                </c:pt>
                <c:pt idx="147">
                  <c:v>0.14035862213836126</c:v>
                </c:pt>
                <c:pt idx="148">
                  <c:v>0.13850689756233783</c:v>
                </c:pt>
                <c:pt idx="149">
                  <c:v>0.13665517298631438</c:v>
                </c:pt>
                <c:pt idx="150">
                  <c:v>0.13480344841029096</c:v>
                </c:pt>
                <c:pt idx="151">
                  <c:v>0.13295172383426751</c:v>
                </c:pt>
                <c:pt idx="152">
                  <c:v>0.13109999925824409</c:v>
                </c:pt>
                <c:pt idx="153">
                  <c:v>0.15399287468200865</c:v>
                </c:pt>
                <c:pt idx="154">
                  <c:v>0.15214115010598522</c:v>
                </c:pt>
                <c:pt idx="155">
                  <c:v>0.15028942552996177</c:v>
                </c:pt>
                <c:pt idx="156">
                  <c:v>0.14843770095393832</c:v>
                </c:pt>
                <c:pt idx="157">
                  <c:v>0.1465859763779149</c:v>
                </c:pt>
                <c:pt idx="158">
                  <c:v>0.14473425180189148</c:v>
                </c:pt>
                <c:pt idx="159">
                  <c:v>0.14288252722586803</c:v>
                </c:pt>
                <c:pt idx="160">
                  <c:v>0.14103080264984461</c:v>
                </c:pt>
                <c:pt idx="161">
                  <c:v>0.13917907807382116</c:v>
                </c:pt>
                <c:pt idx="162">
                  <c:v>0.13732735349779773</c:v>
                </c:pt>
                <c:pt idx="163">
                  <c:v>0.13547562892177431</c:v>
                </c:pt>
                <c:pt idx="164">
                  <c:v>0.13362390434575089</c:v>
                </c:pt>
                <c:pt idx="165">
                  <c:v>0.154665055193492</c:v>
                </c:pt>
                <c:pt idx="166">
                  <c:v>0.15281333061746855</c:v>
                </c:pt>
                <c:pt idx="167">
                  <c:v>0.15096160604144512</c:v>
                </c:pt>
                <c:pt idx="168">
                  <c:v>0.1491098814654217</c:v>
                </c:pt>
                <c:pt idx="169">
                  <c:v>0.14725815688939825</c:v>
                </c:pt>
                <c:pt idx="170">
                  <c:v>0.1454064323133748</c:v>
                </c:pt>
                <c:pt idx="171">
                  <c:v>0.14355470773735138</c:v>
                </c:pt>
                <c:pt idx="172">
                  <c:v>0.14170298316132796</c:v>
                </c:pt>
                <c:pt idx="173">
                  <c:v>0.13985125858530451</c:v>
                </c:pt>
                <c:pt idx="174">
                  <c:v>0.13799953400928108</c:v>
                </c:pt>
                <c:pt idx="175">
                  <c:v>0.13614780943325766</c:v>
                </c:pt>
                <c:pt idx="176">
                  <c:v>0.15533723570497535</c:v>
                </c:pt>
                <c:pt idx="177">
                  <c:v>0.1534855111289519</c:v>
                </c:pt>
                <c:pt idx="178">
                  <c:v>0.15163378655292847</c:v>
                </c:pt>
                <c:pt idx="179">
                  <c:v>0.14978206197690505</c:v>
                </c:pt>
                <c:pt idx="180">
                  <c:v>0.1479303374008816</c:v>
                </c:pt>
                <c:pt idx="181">
                  <c:v>0.14607861282485818</c:v>
                </c:pt>
                <c:pt idx="182">
                  <c:v>0.14422688824883473</c:v>
                </c:pt>
                <c:pt idx="183">
                  <c:v>0.14237516367281131</c:v>
                </c:pt>
                <c:pt idx="184">
                  <c:v>0.14052343909678786</c:v>
                </c:pt>
                <c:pt idx="185">
                  <c:v>0.13867171452076443</c:v>
                </c:pt>
                <c:pt idx="186">
                  <c:v>0.15600941621645867</c:v>
                </c:pt>
                <c:pt idx="187">
                  <c:v>0.15415769164043525</c:v>
                </c:pt>
                <c:pt idx="188">
                  <c:v>0.1523059670644118</c:v>
                </c:pt>
                <c:pt idx="189">
                  <c:v>0.15045424248838837</c:v>
                </c:pt>
                <c:pt idx="190">
                  <c:v>0.14860251791236495</c:v>
                </c:pt>
                <c:pt idx="191">
                  <c:v>0.1467507933363415</c:v>
                </c:pt>
                <c:pt idx="192">
                  <c:v>0.14489906876031808</c:v>
                </c:pt>
                <c:pt idx="193">
                  <c:v>0.14304734418429466</c:v>
                </c:pt>
                <c:pt idx="194">
                  <c:v>0.14119561960827121</c:v>
                </c:pt>
                <c:pt idx="195">
                  <c:v>0.15668159672794202</c:v>
                </c:pt>
                <c:pt idx="196">
                  <c:v>0.1548298721519186</c:v>
                </c:pt>
                <c:pt idx="197">
                  <c:v>0.15297814757589515</c:v>
                </c:pt>
                <c:pt idx="198">
                  <c:v>0.15112642299987172</c:v>
                </c:pt>
                <c:pt idx="199">
                  <c:v>0.14927469842384827</c:v>
                </c:pt>
                <c:pt idx="200">
                  <c:v>0.14742297384782485</c:v>
                </c:pt>
                <c:pt idx="201">
                  <c:v>0.14557124927180143</c:v>
                </c:pt>
                <c:pt idx="202">
                  <c:v>0.14371952469577798</c:v>
                </c:pt>
                <c:pt idx="203">
                  <c:v>0.15735377723942534</c:v>
                </c:pt>
                <c:pt idx="204">
                  <c:v>0.15550205266340192</c:v>
                </c:pt>
                <c:pt idx="205">
                  <c:v>0.1536503280873785</c:v>
                </c:pt>
                <c:pt idx="206">
                  <c:v>0.15179860351135505</c:v>
                </c:pt>
                <c:pt idx="207">
                  <c:v>0.14994687893533162</c:v>
                </c:pt>
                <c:pt idx="208">
                  <c:v>0.1480951543593082</c:v>
                </c:pt>
                <c:pt idx="209">
                  <c:v>0.14624342978328475</c:v>
                </c:pt>
                <c:pt idx="210">
                  <c:v>0.15802595775090872</c:v>
                </c:pt>
                <c:pt idx="211">
                  <c:v>0.1561742331748853</c:v>
                </c:pt>
                <c:pt idx="212">
                  <c:v>0.15432250859886185</c:v>
                </c:pt>
                <c:pt idx="213">
                  <c:v>0.1524707840228384</c:v>
                </c:pt>
                <c:pt idx="214">
                  <c:v>0.150619059446815</c:v>
                </c:pt>
                <c:pt idx="215">
                  <c:v>0.14876733487079155</c:v>
                </c:pt>
                <c:pt idx="216">
                  <c:v>0.15869813826239207</c:v>
                </c:pt>
                <c:pt idx="217">
                  <c:v>0.15684641368636862</c:v>
                </c:pt>
                <c:pt idx="218">
                  <c:v>0.15499468911034517</c:v>
                </c:pt>
                <c:pt idx="219">
                  <c:v>0.15314296453432177</c:v>
                </c:pt>
                <c:pt idx="220">
                  <c:v>0.15129123995829832</c:v>
                </c:pt>
                <c:pt idx="221">
                  <c:v>0.15937031877387539</c:v>
                </c:pt>
                <c:pt idx="222">
                  <c:v>0.15751859419785194</c:v>
                </c:pt>
                <c:pt idx="223">
                  <c:v>0.15566686962182855</c:v>
                </c:pt>
                <c:pt idx="224">
                  <c:v>0.1538151450458051</c:v>
                </c:pt>
                <c:pt idx="225">
                  <c:v>0.16004249928535874</c:v>
                </c:pt>
                <c:pt idx="226">
                  <c:v>0.15819077470933532</c:v>
                </c:pt>
                <c:pt idx="227">
                  <c:v>0.1563390501333119</c:v>
                </c:pt>
                <c:pt idx="228">
                  <c:v>0.16071467979684209</c:v>
                </c:pt>
                <c:pt idx="229">
                  <c:v>0.15886295522081864</c:v>
                </c:pt>
                <c:pt idx="230">
                  <c:v>0.16138686030832544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A-4A7E-ABA2-F981CEB0C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19647"/>
        <c:axId val="197022047"/>
      </c:scatterChart>
      <c:valAx>
        <c:axId val="197019647"/>
        <c:scaling>
          <c:orientation val="minMax"/>
          <c:max val="0.30000000000000004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047"/>
        <c:crosses val="autoZero"/>
        <c:crossBetween val="midCat"/>
      </c:valAx>
      <c:valAx>
        <c:axId val="197022047"/>
        <c:scaling>
          <c:orientation val="minMax"/>
          <c:max val="0.17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9647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EF + CAL + IUC → ORP + AA</a:t>
            </a:r>
          </a:p>
        </c:rich>
      </c:tx>
      <c:layout>
        <c:manualLayout>
          <c:xMode val="edge"/>
          <c:yMode val="edge"/>
          <c:x val="0.39394869653718889"/>
          <c:y val="3.2528289366618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41653551716848"/>
          <c:y val="0.13855790331039869"/>
          <c:w val="0.84505933190691496"/>
          <c:h val="0.778846837062733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xVal>
            <c:numRef>
              <c:f>'Step #9 #8 #10 #11'!$F$13:$F$243</c:f>
              <c:numCache>
                <c:formatCode>0.00%</c:formatCode>
                <c:ptCount val="231"/>
                <c:pt idx="0">
                  <c:v>0.29484993588619651</c:v>
                </c:pt>
                <c:pt idx="1">
                  <c:v>0.28613380532510052</c:v>
                </c:pt>
                <c:pt idx="2">
                  <c:v>0.27798657937500793</c:v>
                </c:pt>
                <c:pt idx="3">
                  <c:v>0.27045967533160897</c:v>
                </c:pt>
                <c:pt idx="4">
                  <c:v>0.26360623580144649</c:v>
                </c:pt>
                <c:pt idx="5">
                  <c:v>0.25748004394788143</c:v>
                </c:pt>
                <c:pt idx="6">
                  <c:v>0.25213411592734686</c:v>
                </c:pt>
                <c:pt idx="7">
                  <c:v>0.24761899301667747</c:v>
                </c:pt>
                <c:pt idx="8">
                  <c:v>0.24398080435925412</c:v>
                </c:pt>
                <c:pt idx="9">
                  <c:v>0.24125922571800357</c:v>
                </c:pt>
                <c:pt idx="10">
                  <c:v>0.23948550895070722</c:v>
                </c:pt>
                <c:pt idx="11">
                  <c:v>0.2386807866288668</c:v>
                </c:pt>
                <c:pt idx="12">
                  <c:v>0.23885485282747912</c:v>
                </c:pt>
                <c:pt idx="13">
                  <c:v>0.24000557793052535</c:v>
                </c:pt>
                <c:pt idx="14">
                  <c:v>0.24211903696603651</c:v>
                </c:pt>
                <c:pt idx="15">
                  <c:v>0.24517033382940756</c:v>
                </c:pt>
                <c:pt idx="16">
                  <c:v>0.24912501083542785</c:v>
                </c:pt>
                <c:pt idx="17">
                  <c:v>0.25394086587736842</c:v>
                </c:pt>
                <c:pt idx="18">
                  <c:v>0.25956997054052672</c:v>
                </c:pt>
                <c:pt idx="19">
                  <c:v>0.26596069212449214</c:v>
                </c:pt>
                <c:pt idx="20">
                  <c:v>0.27305956091910533</c:v>
                </c:pt>
                <c:pt idx="21">
                  <c:v>0.28681915551979953</c:v>
                </c:pt>
                <c:pt idx="22">
                  <c:v>0.2781643898508539</c:v>
                </c:pt>
                <c:pt idx="23">
                  <c:v>0.27009913271643687</c:v>
                </c:pt>
                <c:pt idx="24">
                  <c:v>0.26267769054929591</c:v>
                </c:pt>
                <c:pt idx="25">
                  <c:v>0.25595607169105922</c:v>
                </c:pt>
                <c:pt idx="26">
                  <c:v>0.2499907319557913</c:v>
                </c:pt>
                <c:pt idx="27">
                  <c:v>0.24483695676333805</c:v>
                </c:pt>
                <c:pt idx="28">
                  <c:v>0.24054691566415842</c:v>
                </c:pt>
                <c:pt idx="29">
                  <c:v>0.2371674846580229</c:v>
                </c:pt>
                <c:pt idx="30">
                  <c:v>0.23473799613090762</c:v>
                </c:pt>
                <c:pt idx="31">
                  <c:v>0.23328813039064203</c:v>
                </c:pt>
                <c:pt idx="32">
                  <c:v>0.23283618842404008</c:v>
                </c:pt>
                <c:pt idx="33">
                  <c:v>0.23338796756383062</c:v>
                </c:pt>
                <c:pt idx="34">
                  <c:v>0.23493639580189138</c:v>
                </c:pt>
                <c:pt idx="35">
                  <c:v>0.23746197726427057</c:v>
                </c:pt>
                <c:pt idx="36">
                  <c:v>0.24093398499422544</c:v>
                </c:pt>
                <c:pt idx="37">
                  <c:v>0.24531223677021302</c:v>
                </c:pt>
                <c:pt idx="38">
                  <c:v>0.25054922829312237</c:v>
                </c:pt>
                <c:pt idx="39">
                  <c:v>0.25659238490730768</c:v>
                </c:pt>
                <c:pt idx="40">
                  <c:v>0.26338622228891823</c:v>
                </c:pt>
                <c:pt idx="41">
                  <c:v>0.27902030758072577</c:v>
                </c:pt>
                <c:pt idx="42">
                  <c:v>0.27043790747735086</c:v>
                </c:pt>
                <c:pt idx="43">
                  <c:v>0.26246696070949632</c:v>
                </c:pt>
                <c:pt idx="44">
                  <c:v>0.25516477623782452</c:v>
                </c:pt>
                <c:pt idx="45">
                  <c:v>0.24859029447262124</c:v>
                </c:pt>
                <c:pt idx="46">
                  <c:v>0.24280263566225291</c:v>
                </c:pt>
                <c:pt idx="47">
                  <c:v>0.23785924234335654</c:v>
                </c:pt>
                <c:pt idx="48">
                  <c:v>0.23381367016674029</c:v>
                </c:pt>
                <c:pt idx="49">
                  <c:v>0.23071315404760415</c:v>
                </c:pt>
                <c:pt idx="50">
                  <c:v>0.22859615143176079</c:v>
                </c:pt>
                <c:pt idx="51">
                  <c:v>0.2274901214411259</c:v>
                </c:pt>
                <c:pt idx="52">
                  <c:v>0.22740981544834563</c:v>
                </c:pt>
                <c:pt idx="53">
                  <c:v>0.22835631560407896</c:v>
                </c:pt>
                <c:pt idx="54">
                  <c:v>0.23031696310813823</c:v>
                </c:pt>
                <c:pt idx="55">
                  <c:v>0.23326618704713298</c:v>
                </c:pt>
                <c:pt idx="56">
                  <c:v>0.23716711080739511</c:v>
                </c:pt>
                <c:pt idx="57">
                  <c:v>0.24197371093367384</c:v>
                </c:pt>
                <c:pt idx="58">
                  <c:v>0.24763325508171508</c:v>
                </c:pt>
                <c:pt idx="59">
                  <c:v>0.25408875450673746</c:v>
                </c:pt>
                <c:pt idx="60">
                  <c:v>0.27147338156834044</c:v>
                </c:pt>
                <c:pt idx="61">
                  <c:v>0.26297577190439747</c:v>
                </c:pt>
                <c:pt idx="62">
                  <c:v>0.25511297540960998</c:v>
                </c:pt>
                <c:pt idx="63">
                  <c:v>0.2479453926594353</c:v>
                </c:pt>
                <c:pt idx="64">
                  <c:v>0.2415349232819253</c:v>
                </c:pt>
                <c:pt idx="65">
                  <c:v>0.23594328660429451</c:v>
                </c:pt>
                <c:pt idx="66">
                  <c:v>0.2312298936719335</c:v>
                </c:pt>
                <c:pt idx="67">
                  <c:v>0.22744935011227832</c:v>
                </c:pt>
                <c:pt idx="68">
                  <c:v>0.22464875675268842</c:v>
                </c:pt>
                <c:pt idx="69">
                  <c:v>0.22286505975505916</c:v>
                </c:pt>
                <c:pt idx="70">
                  <c:v>0.22212275820768637</c:v>
                </c:pt>
                <c:pt idx="71">
                  <c:v>0.22243227839731633</c:v>
                </c:pt>
                <c:pt idx="72">
                  <c:v>0.22378925608107025</c:v>
                </c:pt>
                <c:pt idx="73">
                  <c:v>0.22617483880105491</c:v>
                </c:pt>
                <c:pt idx="74">
                  <c:v>0.22955696064618514</c:v>
                </c:pt>
                <c:pt idx="75">
                  <c:v>0.2338923952603246</c:v>
                </c:pt>
                <c:pt idx="76">
                  <c:v>0.23912929733760427</c:v>
                </c:pt>
                <c:pt idx="77">
                  <c:v>0.24520991626524299</c:v>
                </c:pt>
                <c:pt idx="78">
                  <c:v>0.2641999669686047</c:v>
                </c:pt>
                <c:pt idx="79">
                  <c:v>0.25580111845934961</c:v>
                </c:pt>
                <c:pt idx="80">
                  <c:v>0.24806191922373597</c:v>
                </c:pt>
                <c:pt idx="81">
                  <c:v>0.24104591520691476</c:v>
                </c:pt>
                <c:pt idx="82">
                  <c:v>0.23481793928910469</c:v>
                </c:pt>
                <c:pt idx="83">
                  <c:v>0.22944217112617041</c:v>
                </c:pt>
                <c:pt idx="84">
                  <c:v>0.22497970814112725</c:v>
                </c:pt>
                <c:pt idx="85">
                  <c:v>0.22148576063600434</c:v>
                </c:pt>
                <c:pt idx="86">
                  <c:v>0.21900668747510599</c:v>
                </c:pt>
                <c:pt idx="87">
                  <c:v>0.21757718184174268</c:v>
                </c:pt>
                <c:pt idx="88">
                  <c:v>0.21721796625195969</c:v>
                </c:pt>
                <c:pt idx="89">
                  <c:v>0.21793433316516911</c:v>
                </c:pt>
                <c:pt idx="90">
                  <c:v>0.21971576226279957</c:v>
                </c:pt>
                <c:pt idx="91">
                  <c:v>0.2225366772160623</c:v>
                </c:pt>
                <c:pt idx="92">
                  <c:v>0.22635821860731153</c:v>
                </c:pt>
                <c:pt idx="93">
                  <c:v>0.23113075836169378</c:v>
                </c:pt>
                <c:pt idx="94">
                  <c:v>0.23679680254533556</c:v>
                </c:pt>
                <c:pt idx="95">
                  <c:v>0.25722326679487789</c:v>
                </c:pt>
                <c:pt idx="96">
                  <c:v>0.2489388049094593</c:v>
                </c:pt>
                <c:pt idx="97">
                  <c:v>0.24134034495694556</c:v>
                </c:pt>
                <c:pt idx="98">
                  <c:v>0.23449458314253616</c:v>
                </c:pt>
                <c:pt idx="99">
                  <c:v>0.22846919014937841</c:v>
                </c:pt>
                <c:pt idx="100">
                  <c:v>0.22333057577703183</c:v>
                </c:pt>
                <c:pt idx="101">
                  <c:v>0.21914113080696421</c:v>
                </c:pt>
                <c:pt idx="102">
                  <c:v>0.21595610260160775</c:v>
                </c:pt>
                <c:pt idx="103">
                  <c:v>0.21382038068309572</c:v>
                </c:pt>
                <c:pt idx="104">
                  <c:v>0.21276556592907256</c:v>
                </c:pt>
                <c:pt idx="105">
                  <c:v>0.21280773200201106</c:v>
                </c:pt>
                <c:pt idx="106">
                  <c:v>0.21394623030011004</c:v>
                </c:pt>
                <c:pt idx="107">
                  <c:v>0.21616373892140736</c:v>
                </c:pt>
                <c:pt idx="108">
                  <c:v>0.21942754725513319</c:v>
                </c:pt>
                <c:pt idx="109">
                  <c:v>0.22369186142859951</c:v>
                </c:pt>
                <c:pt idx="110">
                  <c:v>0.22890077140421899</c:v>
                </c:pt>
                <c:pt idx="111">
                  <c:v>0.25056806700655437</c:v>
                </c:pt>
                <c:pt idx="112">
                  <c:v>0.24241535793509569</c:v>
                </c:pt>
                <c:pt idx="113">
                  <c:v>0.2349765290986883</c:v>
                </c:pt>
                <c:pt idx="114">
                  <c:v>0.22832136693003474</c:v>
                </c:pt>
                <c:pt idx="115">
                  <c:v>0.22252019654718783</c:v>
                </c:pt>
                <c:pt idx="116">
                  <c:v>0.21764131742632267</c:v>
                </c:pt>
                <c:pt idx="117">
                  <c:v>0.21374789387453225</c:v>
                </c:pt>
                <c:pt idx="118">
                  <c:v>0.21089451184323868</c:v>
                </c:pt>
                <c:pt idx="119">
                  <c:v>0.20912374810256318</c:v>
                </c:pt>
                <c:pt idx="120">
                  <c:v>0.20846319296316404</c:v>
                </c:pt>
                <c:pt idx="121">
                  <c:v>0.20892337716348816</c:v>
                </c:pt>
                <c:pt idx="122">
                  <c:v>0.21049695041844096</c:v>
                </c:pt>
                <c:pt idx="123">
                  <c:v>0.21315925654448309</c:v>
                </c:pt>
                <c:pt idx="124">
                  <c:v>0.21687020328020309</c:v>
                </c:pt>
                <c:pt idx="125">
                  <c:v>0.22157710936841646</c:v>
                </c:pt>
                <c:pt idx="126">
                  <c:v>0.24426064810879466</c:v>
                </c:pt>
                <c:pt idx="127">
                  <c:v>0.23625884898603561</c:v>
                </c:pt>
                <c:pt idx="128">
                  <c:v>0.22900029942982833</c:v>
                </c:pt>
                <c:pt idx="129">
                  <c:v>0.22255773286669323</c:v>
                </c:pt>
                <c:pt idx="130">
                  <c:v>0.21700383794679864</c:v>
                </c:pt>
                <c:pt idx="131">
                  <c:v>0.21240833508500842</c:v>
                </c:pt>
                <c:pt idx="132">
                  <c:v>0.20883450349163254</c:v>
                </c:pt>
                <c:pt idx="133">
                  <c:v>0.20633543754933337</c:v>
                </c:pt>
                <c:pt idx="134">
                  <c:v>0.20495045653479213</c:v>
                </c:pt>
                <c:pt idx="135">
                  <c:v>0.2047021748395246</c:v>
                </c:pt>
                <c:pt idx="136">
                  <c:v>0.20559471063067153</c:v>
                </c:pt>
                <c:pt idx="137">
                  <c:v>0.20761335120761035</c:v>
                </c:pt>
                <c:pt idx="138">
                  <c:v>0.21072573659870364</c:v>
                </c:pt>
                <c:pt idx="139">
                  <c:v>0.21488434665080799</c:v>
                </c:pt>
                <c:pt idx="140">
                  <c:v>0.23832862399219024</c:v>
                </c:pt>
                <c:pt idx="141">
                  <c:v>0.23049868215234393</c:v>
                </c:pt>
                <c:pt idx="142">
                  <c:v>0.22344275741001418</c:v>
                </c:pt>
                <c:pt idx="143">
                  <c:v>0.21723628405282647</c:v>
                </c:pt>
                <c:pt idx="144">
                  <c:v>0.21195389660073932</c:v>
                </c:pt>
                <c:pt idx="145">
                  <c:v>0.20766612473983367</c:v>
                </c:pt>
                <c:pt idx="146">
                  <c:v>0.20443556038456262</c:v>
                </c:pt>
                <c:pt idx="147">
                  <c:v>0.20231285485630129</c:v>
                </c:pt>
                <c:pt idx="148">
                  <c:v>0.20133305251629754</c:v>
                </c:pt>
                <c:pt idx="149">
                  <c:v>0.20151282523953731</c:v>
                </c:pt>
                <c:pt idx="150">
                  <c:v>0.20284909006839813</c:v>
                </c:pt>
                <c:pt idx="151">
                  <c:v>0.2053192680977618</c:v>
                </c:pt>
                <c:pt idx="152">
                  <c:v>0.20888313543197015</c:v>
                </c:pt>
                <c:pt idx="153">
                  <c:v>0.23280069287235439</c:v>
                </c:pt>
                <c:pt idx="154">
                  <c:v>0.2251652771012512</c:v>
                </c:pt>
                <c:pt idx="155">
                  <c:v>0.21833587732524615</c:v>
                </c:pt>
                <c:pt idx="156">
                  <c:v>0.21239026001150177</c:v>
                </c:pt>
                <c:pt idx="157">
                  <c:v>0.20740444468040797</c:v>
                </c:pt>
                <c:pt idx="158">
                  <c:v>0.20344900762522833</c:v>
                </c:pt>
                <c:pt idx="159">
                  <c:v>0.20058491378779886</c:v>
                </c:pt>
                <c:pt idx="160">
                  <c:v>0.19885932334163742</c:v>
                </c:pt>
                <c:pt idx="161">
                  <c:v>0.19830195971193981</c:v>
                </c:pt>
                <c:pt idx="162">
                  <c:v>0.19892264294535303</c:v>
                </c:pt>
                <c:pt idx="163">
                  <c:v>0.20071044425290807</c:v>
                </c:pt>
                <c:pt idx="164">
                  <c:v>0.20363462596793733</c:v>
                </c:pt>
                <c:pt idx="165">
                  <c:v>0.22770628664584738</c:v>
                </c:pt>
                <c:pt idx="166">
                  <c:v>0.22028963284402267</c:v>
                </c:pt>
                <c:pt idx="167">
                  <c:v>0.21371196879008558</c:v>
                </c:pt>
                <c:pt idx="168">
                  <c:v>0.20805288456251073</c:v>
                </c:pt>
                <c:pt idx="169">
                  <c:v>0.2033890701352829</c:v>
                </c:pt>
                <c:pt idx="170">
                  <c:v>0.19979023707697866</c:v>
                </c:pt>
                <c:pt idx="171">
                  <c:v>0.19731466675623063</c:v>
                </c:pt>
                <c:pt idx="172">
                  <c:v>0.19600492470352895</c:v>
                </c:pt>
                <c:pt idx="173">
                  <c:v>0.19588439755125081</c:v>
                </c:pt>
                <c:pt idx="174">
                  <c:v>0.19695526853847703</c:v>
                </c:pt>
                <c:pt idx="175">
                  <c:v>0.19919832406719043</c:v>
                </c:pt>
                <c:pt idx="176">
                  <c:v>0.22307510874722991</c:v>
                </c:pt>
                <c:pt idx="177">
                  <c:v>0.21590276388545951</c:v>
                </c:pt>
                <c:pt idx="178">
                  <c:v>0.20960299775823621</c:v>
                </c:pt>
                <c:pt idx="179">
                  <c:v>0.20425656364035064</c:v>
                </c:pt>
                <c:pt idx="180">
                  <c:v>0.19993995302629419</c:v>
                </c:pt>
                <c:pt idx="181">
                  <c:v>0.19672096926158014</c:v>
                </c:pt>
                <c:pt idx="182">
                  <c:v>0.19465407415037855</c:v>
                </c:pt>
                <c:pt idx="183">
                  <c:v>0.19377613713905359</c:v>
                </c:pt>
                <c:pt idx="184">
                  <c:v>0.19410329201430929</c:v>
                </c:pt>
                <c:pt idx="185">
                  <c:v>0.19562949297618157</c:v>
                </c:pt>
                <c:pt idx="186">
                  <c:v>0.21893655723860092</c:v>
                </c:pt>
                <c:pt idx="187">
                  <c:v>0.21203500974264061</c:v>
                </c:pt>
                <c:pt idx="188">
                  <c:v>0.20603977412795552</c:v>
                </c:pt>
                <c:pt idx="189">
                  <c:v>0.20103195167411292</c:v>
                </c:pt>
                <c:pt idx="190">
                  <c:v>0.19708682495330201</c:v>
                </c:pt>
                <c:pt idx="191">
                  <c:v>0.19426914693669409</c:v>
                </c:pt>
                <c:pt idx="192">
                  <c:v>0.19262839935459902</c:v>
                </c:pt>
                <c:pt idx="193">
                  <c:v>0.1921947265909906</c:v>
                </c:pt>
                <c:pt idx="194">
                  <c:v>0.19297626674263102</c:v>
                </c:pt>
                <c:pt idx="195">
                  <c:v>0.21531903965220767</c:v>
                </c:pt>
                <c:pt idx="196">
                  <c:v>0.20871523195037306</c:v>
                </c:pt>
                <c:pt idx="197">
                  <c:v>0.20305103093684052</c:v>
                </c:pt>
                <c:pt idx="198">
                  <c:v>0.19840692575108418</c:v>
                </c:pt>
                <c:pt idx="199">
                  <c:v>0.19485586753430181</c:v>
                </c:pt>
                <c:pt idx="200">
                  <c:v>0.19245836937935754</c:v>
                </c:pt>
                <c:pt idx="201">
                  <c:v>0.19125781730649286</c:v>
                </c:pt>
                <c:pt idx="202">
                  <c:v>0.19127675060653099</c:v>
                </c:pt>
                <c:pt idx="203">
                  <c:v>0.21224919874138953</c:v>
                </c:pt>
                <c:pt idx="204">
                  <c:v>0.20596992869831612</c:v>
                </c:pt>
                <c:pt idx="205">
                  <c:v>0.20066243942174056</c:v>
                </c:pt>
                <c:pt idx="206">
                  <c:v>0.1964055283500051</c:v>
                </c:pt>
                <c:pt idx="207">
                  <c:v>0.19326862767472722</c:v>
                </c:pt>
                <c:pt idx="208">
                  <c:v>0.1913068405080349</c:v>
                </c:pt>
                <c:pt idx="209">
                  <c:v>0.19055646384242067</c:v>
                </c:pt>
                <c:pt idx="210">
                  <c:v>0.20975108267737225</c:v>
                </c:pt>
                <c:pt idx="211">
                  <c:v>0.20382231427455613</c:v>
                </c:pt>
                <c:pt idx="212">
                  <c:v>0.19889562291113574</c:v>
                </c:pt>
                <c:pt idx="213">
                  <c:v>0.19504695776978473</c:v>
                </c:pt>
                <c:pt idx="214">
                  <c:v>0.19234104232418614</c:v>
                </c:pt>
                <c:pt idx="215">
                  <c:v>0.19082649526343887</c:v>
                </c:pt>
                <c:pt idx="216">
                  <c:v>0.20784530735778695</c:v>
                </c:pt>
                <c:pt idx="217">
                  <c:v>0.20229142555441521</c:v>
                </c:pt>
                <c:pt idx="218">
                  <c:v>0.19776724658064287</c:v>
                </c:pt>
                <c:pt idx="219">
                  <c:v>0.19434469556025141</c:v>
                </c:pt>
                <c:pt idx="220">
                  <c:v>0.19208266832223955</c:v>
                </c:pt>
                <c:pt idx="221">
                  <c:v>0.20654826962560363</c:v>
                </c:pt>
                <c:pt idx="222">
                  <c:v>0.20139132726558553</c:v>
                </c:pt>
                <c:pt idx="223">
                  <c:v>0.19728826527526663</c:v>
                </c:pt>
                <c:pt idx="224">
                  <c:v>0.19430585796089753</c:v>
                </c:pt>
                <c:pt idx="225">
                  <c:v>0.20587147536354888</c:v>
                </c:pt>
                <c:pt idx="226">
                  <c:v>0.20113048831817101</c:v>
                </c:pt>
                <c:pt idx="227">
                  <c:v>0.19746340470809839</c:v>
                </c:pt>
                <c:pt idx="228">
                  <c:v>0.2058210432384226</c:v>
                </c:pt>
                <c:pt idx="229">
                  <c:v>0.20151139112410685</c:v>
                </c:pt>
                <c:pt idx="230">
                  <c:v>0.20639743239559943</c:v>
                </c:pt>
              </c:numCache>
            </c:numRef>
          </c:xVal>
          <c:yVal>
            <c:numRef>
              <c:f>'Step #9 #8 #10 #11'!$E$13:$E$243</c:f>
              <c:numCache>
                <c:formatCode>0.00%</c:formatCode>
                <c:ptCount val="231"/>
                <c:pt idx="0">
                  <c:v>0.14794325007865852</c:v>
                </c:pt>
                <c:pt idx="1">
                  <c:v>0.14609152550263507</c:v>
                </c:pt>
                <c:pt idx="2">
                  <c:v>0.14423980092661165</c:v>
                </c:pt>
                <c:pt idx="3">
                  <c:v>0.14238807635058823</c:v>
                </c:pt>
                <c:pt idx="4">
                  <c:v>0.1405363517745648</c:v>
                </c:pt>
                <c:pt idx="5">
                  <c:v>0.13868462719854135</c:v>
                </c:pt>
                <c:pt idx="6">
                  <c:v>0.1368329026225179</c:v>
                </c:pt>
                <c:pt idx="7">
                  <c:v>0.13498117804649448</c:v>
                </c:pt>
                <c:pt idx="8">
                  <c:v>0.13312945347047106</c:v>
                </c:pt>
                <c:pt idx="9">
                  <c:v>0.13127772889444764</c:v>
                </c:pt>
                <c:pt idx="10">
                  <c:v>0.12942600431842419</c:v>
                </c:pt>
                <c:pt idx="11">
                  <c:v>0.12757427974240076</c:v>
                </c:pt>
                <c:pt idx="12">
                  <c:v>0.12572255516637731</c:v>
                </c:pt>
                <c:pt idx="13">
                  <c:v>0.12387083059035389</c:v>
                </c:pt>
                <c:pt idx="14">
                  <c:v>0.12201910601433044</c:v>
                </c:pt>
                <c:pt idx="15">
                  <c:v>0.12016738143830702</c:v>
                </c:pt>
                <c:pt idx="16">
                  <c:v>0.11831565686228358</c:v>
                </c:pt>
                <c:pt idx="17">
                  <c:v>0.11646393228626015</c:v>
                </c:pt>
                <c:pt idx="18">
                  <c:v>0.11461220771023672</c:v>
                </c:pt>
                <c:pt idx="19">
                  <c:v>0.11276048313421327</c:v>
                </c:pt>
                <c:pt idx="20">
                  <c:v>0.11090875855818985</c:v>
                </c:pt>
                <c:pt idx="21">
                  <c:v>0.14861543059014187</c:v>
                </c:pt>
                <c:pt idx="22">
                  <c:v>0.14676370601411845</c:v>
                </c:pt>
                <c:pt idx="23">
                  <c:v>0.144911981438095</c:v>
                </c:pt>
                <c:pt idx="24">
                  <c:v>0.14306025686207158</c:v>
                </c:pt>
                <c:pt idx="25">
                  <c:v>0.14120853228604813</c:v>
                </c:pt>
                <c:pt idx="26">
                  <c:v>0.1393568077100247</c:v>
                </c:pt>
                <c:pt idx="27">
                  <c:v>0.13750508313400128</c:v>
                </c:pt>
                <c:pt idx="28">
                  <c:v>0.13565335855797783</c:v>
                </c:pt>
                <c:pt idx="29">
                  <c:v>0.13380163398195441</c:v>
                </c:pt>
                <c:pt idx="30">
                  <c:v>0.13194990940593096</c:v>
                </c:pt>
                <c:pt idx="31">
                  <c:v>0.13009818482990754</c:v>
                </c:pt>
                <c:pt idx="32">
                  <c:v>0.12824646025388411</c:v>
                </c:pt>
                <c:pt idx="33">
                  <c:v>0.12639473567786066</c:v>
                </c:pt>
                <c:pt idx="34">
                  <c:v>0.12454301110183724</c:v>
                </c:pt>
                <c:pt idx="35">
                  <c:v>0.12269128652581379</c:v>
                </c:pt>
                <c:pt idx="36">
                  <c:v>0.12083956194979037</c:v>
                </c:pt>
                <c:pt idx="37">
                  <c:v>0.11898783737376693</c:v>
                </c:pt>
                <c:pt idx="38">
                  <c:v>0.1171361127977435</c:v>
                </c:pt>
                <c:pt idx="39">
                  <c:v>0.11528438822172006</c:v>
                </c:pt>
                <c:pt idx="40">
                  <c:v>0.11343266364569662</c:v>
                </c:pt>
                <c:pt idx="41">
                  <c:v>0.14928761110162522</c:v>
                </c:pt>
                <c:pt idx="42">
                  <c:v>0.14743588652560177</c:v>
                </c:pt>
                <c:pt idx="43">
                  <c:v>0.14558416194957835</c:v>
                </c:pt>
                <c:pt idx="44">
                  <c:v>0.14373243737355493</c:v>
                </c:pt>
                <c:pt idx="45">
                  <c:v>0.14188071279753148</c:v>
                </c:pt>
                <c:pt idx="46">
                  <c:v>0.14002898822150806</c:v>
                </c:pt>
                <c:pt idx="47">
                  <c:v>0.1381772636454846</c:v>
                </c:pt>
                <c:pt idx="48">
                  <c:v>0.13632553906946118</c:v>
                </c:pt>
                <c:pt idx="49">
                  <c:v>0.13447381449343776</c:v>
                </c:pt>
                <c:pt idx="50">
                  <c:v>0.13262208991741431</c:v>
                </c:pt>
                <c:pt idx="51">
                  <c:v>0.13077036534139089</c:v>
                </c:pt>
                <c:pt idx="52">
                  <c:v>0.12891864076536746</c:v>
                </c:pt>
                <c:pt idx="53">
                  <c:v>0.12706691618934401</c:v>
                </c:pt>
                <c:pt idx="54">
                  <c:v>0.12521519161332059</c:v>
                </c:pt>
                <c:pt idx="55">
                  <c:v>0.12336346703729714</c:v>
                </c:pt>
                <c:pt idx="56">
                  <c:v>0.12151174246127372</c:v>
                </c:pt>
                <c:pt idx="57">
                  <c:v>0.11966001788525028</c:v>
                </c:pt>
                <c:pt idx="58">
                  <c:v>0.11780829330922683</c:v>
                </c:pt>
                <c:pt idx="59">
                  <c:v>0.11595656873320341</c:v>
                </c:pt>
                <c:pt idx="60">
                  <c:v>0.14995979161310857</c:v>
                </c:pt>
                <c:pt idx="61">
                  <c:v>0.14810806703708512</c:v>
                </c:pt>
                <c:pt idx="62">
                  <c:v>0.1462563424610617</c:v>
                </c:pt>
                <c:pt idx="63">
                  <c:v>0.14440461788503825</c:v>
                </c:pt>
                <c:pt idx="64">
                  <c:v>0.14255289330901483</c:v>
                </c:pt>
                <c:pt idx="65">
                  <c:v>0.14070116873299138</c:v>
                </c:pt>
                <c:pt idx="66">
                  <c:v>0.13884944415696798</c:v>
                </c:pt>
                <c:pt idx="67">
                  <c:v>0.13699771958094453</c:v>
                </c:pt>
                <c:pt idx="68">
                  <c:v>0.13514599500492108</c:v>
                </c:pt>
                <c:pt idx="69">
                  <c:v>0.13329427042889766</c:v>
                </c:pt>
                <c:pt idx="70">
                  <c:v>0.13144254585287424</c:v>
                </c:pt>
                <c:pt idx="71">
                  <c:v>0.12959082127685079</c:v>
                </c:pt>
                <c:pt idx="72">
                  <c:v>0.12773909670082736</c:v>
                </c:pt>
                <c:pt idx="73">
                  <c:v>0.12588737212480394</c:v>
                </c:pt>
                <c:pt idx="74">
                  <c:v>0.12403564754878049</c:v>
                </c:pt>
                <c:pt idx="75">
                  <c:v>0.12218392297275707</c:v>
                </c:pt>
                <c:pt idx="76">
                  <c:v>0.12033219839673362</c:v>
                </c:pt>
                <c:pt idx="77">
                  <c:v>0.11848047382071018</c:v>
                </c:pt>
                <c:pt idx="78">
                  <c:v>0.1506319721245919</c:v>
                </c:pt>
                <c:pt idx="79">
                  <c:v>0.14878024754856847</c:v>
                </c:pt>
                <c:pt idx="80">
                  <c:v>0.14692852297254505</c:v>
                </c:pt>
                <c:pt idx="81">
                  <c:v>0.1450767983965216</c:v>
                </c:pt>
                <c:pt idx="82">
                  <c:v>0.14322507382049815</c:v>
                </c:pt>
                <c:pt idx="83">
                  <c:v>0.14137334924447476</c:v>
                </c:pt>
                <c:pt idx="84">
                  <c:v>0.13952162466845131</c:v>
                </c:pt>
                <c:pt idx="85">
                  <c:v>0.13766990009242788</c:v>
                </c:pt>
                <c:pt idx="86">
                  <c:v>0.13581817551640443</c:v>
                </c:pt>
                <c:pt idx="87">
                  <c:v>0.13396645094038101</c:v>
                </c:pt>
                <c:pt idx="88">
                  <c:v>0.13211472636435756</c:v>
                </c:pt>
                <c:pt idx="89">
                  <c:v>0.13026300178833414</c:v>
                </c:pt>
                <c:pt idx="90">
                  <c:v>0.12841127721231071</c:v>
                </c:pt>
                <c:pt idx="91">
                  <c:v>0.12655955263628726</c:v>
                </c:pt>
                <c:pt idx="92">
                  <c:v>0.12470782806026384</c:v>
                </c:pt>
                <c:pt idx="93">
                  <c:v>0.12285610348424041</c:v>
                </c:pt>
                <c:pt idx="94">
                  <c:v>0.12100437890821697</c:v>
                </c:pt>
                <c:pt idx="95">
                  <c:v>0.15130415263607527</c:v>
                </c:pt>
                <c:pt idx="96">
                  <c:v>0.14945242806005182</c:v>
                </c:pt>
                <c:pt idx="97">
                  <c:v>0.14760070348402837</c:v>
                </c:pt>
                <c:pt idx="98">
                  <c:v>0.14574897890800495</c:v>
                </c:pt>
                <c:pt idx="99">
                  <c:v>0.14389725433198153</c:v>
                </c:pt>
                <c:pt idx="100">
                  <c:v>0.14204552975595808</c:v>
                </c:pt>
                <c:pt idx="101">
                  <c:v>0.14019380517993466</c:v>
                </c:pt>
                <c:pt idx="102">
                  <c:v>0.1383420806039112</c:v>
                </c:pt>
                <c:pt idx="103">
                  <c:v>0.13649035602788778</c:v>
                </c:pt>
                <c:pt idx="104">
                  <c:v>0.13463863145186436</c:v>
                </c:pt>
                <c:pt idx="105">
                  <c:v>0.13278690687584091</c:v>
                </c:pt>
                <c:pt idx="106">
                  <c:v>0.13093518229981749</c:v>
                </c:pt>
                <c:pt idx="107">
                  <c:v>0.12908345772379404</c:v>
                </c:pt>
                <c:pt idx="108">
                  <c:v>0.12723173314777061</c:v>
                </c:pt>
                <c:pt idx="109">
                  <c:v>0.12538000857174719</c:v>
                </c:pt>
                <c:pt idx="110">
                  <c:v>0.12352828399572376</c:v>
                </c:pt>
                <c:pt idx="111">
                  <c:v>0.1519763331475586</c:v>
                </c:pt>
                <c:pt idx="112">
                  <c:v>0.15012460857153517</c:v>
                </c:pt>
                <c:pt idx="113">
                  <c:v>0.14827288399551172</c:v>
                </c:pt>
                <c:pt idx="114">
                  <c:v>0.1464211594194883</c:v>
                </c:pt>
                <c:pt idx="115">
                  <c:v>0.14456943484346485</c:v>
                </c:pt>
                <c:pt idx="116">
                  <c:v>0.14271771026744143</c:v>
                </c:pt>
                <c:pt idx="117">
                  <c:v>0.14086598569141801</c:v>
                </c:pt>
                <c:pt idx="118">
                  <c:v>0.13901426111539456</c:v>
                </c:pt>
                <c:pt idx="119">
                  <c:v>0.13716253653937113</c:v>
                </c:pt>
                <c:pt idx="120">
                  <c:v>0.13531081196334768</c:v>
                </c:pt>
                <c:pt idx="121">
                  <c:v>0.13345908738732426</c:v>
                </c:pt>
                <c:pt idx="122">
                  <c:v>0.13160736281130084</c:v>
                </c:pt>
                <c:pt idx="123">
                  <c:v>0.12975563823527739</c:v>
                </c:pt>
                <c:pt idx="124">
                  <c:v>0.12790391365925396</c:v>
                </c:pt>
                <c:pt idx="125">
                  <c:v>0.12605218908323051</c:v>
                </c:pt>
                <c:pt idx="126">
                  <c:v>0.15264851365904195</c:v>
                </c:pt>
                <c:pt idx="127">
                  <c:v>0.1507967890830185</c:v>
                </c:pt>
                <c:pt idx="128">
                  <c:v>0.14894506450699507</c:v>
                </c:pt>
                <c:pt idx="129">
                  <c:v>0.14709333993097162</c:v>
                </c:pt>
                <c:pt idx="130">
                  <c:v>0.1452416153549482</c:v>
                </c:pt>
                <c:pt idx="131">
                  <c:v>0.14338989077892478</c:v>
                </c:pt>
                <c:pt idx="132">
                  <c:v>0.14153816620290133</c:v>
                </c:pt>
                <c:pt idx="133">
                  <c:v>0.13968644162687791</c:v>
                </c:pt>
                <c:pt idx="134">
                  <c:v>0.13783471705085446</c:v>
                </c:pt>
                <c:pt idx="135">
                  <c:v>0.13598299247483103</c:v>
                </c:pt>
                <c:pt idx="136">
                  <c:v>0.13413126789880761</c:v>
                </c:pt>
                <c:pt idx="137">
                  <c:v>0.13227954332278416</c:v>
                </c:pt>
                <c:pt idx="138">
                  <c:v>0.13042781874676074</c:v>
                </c:pt>
                <c:pt idx="139">
                  <c:v>0.12857609417073732</c:v>
                </c:pt>
                <c:pt idx="140">
                  <c:v>0.1533206941705253</c:v>
                </c:pt>
                <c:pt idx="141">
                  <c:v>0.15146896959450185</c:v>
                </c:pt>
                <c:pt idx="142">
                  <c:v>0.14961724501847842</c:v>
                </c:pt>
                <c:pt idx="143">
                  <c:v>0.147765520442455</c:v>
                </c:pt>
                <c:pt idx="144">
                  <c:v>0.14591379586643155</c:v>
                </c:pt>
                <c:pt idx="145">
                  <c:v>0.1440620712904081</c:v>
                </c:pt>
                <c:pt idx="146">
                  <c:v>0.14221034671438468</c:v>
                </c:pt>
                <c:pt idx="147">
                  <c:v>0.14035862213836126</c:v>
                </c:pt>
                <c:pt idx="148">
                  <c:v>0.13850689756233783</c:v>
                </c:pt>
                <c:pt idx="149">
                  <c:v>0.13665517298631438</c:v>
                </c:pt>
                <c:pt idx="150">
                  <c:v>0.13480344841029096</c:v>
                </c:pt>
                <c:pt idx="151">
                  <c:v>0.13295172383426751</c:v>
                </c:pt>
                <c:pt idx="152">
                  <c:v>0.13109999925824409</c:v>
                </c:pt>
                <c:pt idx="153">
                  <c:v>0.15399287468200865</c:v>
                </c:pt>
                <c:pt idx="154">
                  <c:v>0.15214115010598522</c:v>
                </c:pt>
                <c:pt idx="155">
                  <c:v>0.15028942552996177</c:v>
                </c:pt>
                <c:pt idx="156">
                  <c:v>0.14843770095393832</c:v>
                </c:pt>
                <c:pt idx="157">
                  <c:v>0.1465859763779149</c:v>
                </c:pt>
                <c:pt idx="158">
                  <c:v>0.14473425180189148</c:v>
                </c:pt>
                <c:pt idx="159">
                  <c:v>0.14288252722586803</c:v>
                </c:pt>
                <c:pt idx="160">
                  <c:v>0.14103080264984461</c:v>
                </c:pt>
                <c:pt idx="161">
                  <c:v>0.13917907807382116</c:v>
                </c:pt>
                <c:pt idx="162">
                  <c:v>0.13732735349779773</c:v>
                </c:pt>
                <c:pt idx="163">
                  <c:v>0.13547562892177431</c:v>
                </c:pt>
                <c:pt idx="164">
                  <c:v>0.13362390434575089</c:v>
                </c:pt>
                <c:pt idx="165">
                  <c:v>0.154665055193492</c:v>
                </c:pt>
                <c:pt idx="166">
                  <c:v>0.15281333061746855</c:v>
                </c:pt>
                <c:pt idx="167">
                  <c:v>0.15096160604144512</c:v>
                </c:pt>
                <c:pt idx="168">
                  <c:v>0.1491098814654217</c:v>
                </c:pt>
                <c:pt idx="169">
                  <c:v>0.14725815688939825</c:v>
                </c:pt>
                <c:pt idx="170">
                  <c:v>0.1454064323133748</c:v>
                </c:pt>
                <c:pt idx="171">
                  <c:v>0.14355470773735138</c:v>
                </c:pt>
                <c:pt idx="172">
                  <c:v>0.14170298316132796</c:v>
                </c:pt>
                <c:pt idx="173">
                  <c:v>0.13985125858530451</c:v>
                </c:pt>
                <c:pt idx="174">
                  <c:v>0.13799953400928108</c:v>
                </c:pt>
                <c:pt idx="175">
                  <c:v>0.13614780943325766</c:v>
                </c:pt>
                <c:pt idx="176">
                  <c:v>0.15533723570497535</c:v>
                </c:pt>
                <c:pt idx="177">
                  <c:v>0.1534855111289519</c:v>
                </c:pt>
                <c:pt idx="178">
                  <c:v>0.15163378655292847</c:v>
                </c:pt>
                <c:pt idx="179">
                  <c:v>0.14978206197690505</c:v>
                </c:pt>
                <c:pt idx="180">
                  <c:v>0.1479303374008816</c:v>
                </c:pt>
                <c:pt idx="181">
                  <c:v>0.14607861282485818</c:v>
                </c:pt>
                <c:pt idx="182">
                  <c:v>0.14422688824883473</c:v>
                </c:pt>
                <c:pt idx="183">
                  <c:v>0.14237516367281131</c:v>
                </c:pt>
                <c:pt idx="184">
                  <c:v>0.14052343909678786</c:v>
                </c:pt>
                <c:pt idx="185">
                  <c:v>0.13867171452076443</c:v>
                </c:pt>
                <c:pt idx="186">
                  <c:v>0.15600941621645867</c:v>
                </c:pt>
                <c:pt idx="187">
                  <c:v>0.15415769164043525</c:v>
                </c:pt>
                <c:pt idx="188">
                  <c:v>0.1523059670644118</c:v>
                </c:pt>
                <c:pt idx="189">
                  <c:v>0.15045424248838837</c:v>
                </c:pt>
                <c:pt idx="190">
                  <c:v>0.14860251791236495</c:v>
                </c:pt>
                <c:pt idx="191">
                  <c:v>0.1467507933363415</c:v>
                </c:pt>
                <c:pt idx="192">
                  <c:v>0.14489906876031808</c:v>
                </c:pt>
                <c:pt idx="193">
                  <c:v>0.14304734418429466</c:v>
                </c:pt>
                <c:pt idx="194">
                  <c:v>0.14119561960827121</c:v>
                </c:pt>
                <c:pt idx="195">
                  <c:v>0.15668159672794202</c:v>
                </c:pt>
                <c:pt idx="196">
                  <c:v>0.1548298721519186</c:v>
                </c:pt>
                <c:pt idx="197">
                  <c:v>0.15297814757589515</c:v>
                </c:pt>
                <c:pt idx="198">
                  <c:v>0.15112642299987172</c:v>
                </c:pt>
                <c:pt idx="199">
                  <c:v>0.14927469842384827</c:v>
                </c:pt>
                <c:pt idx="200">
                  <c:v>0.14742297384782485</c:v>
                </c:pt>
                <c:pt idx="201">
                  <c:v>0.14557124927180143</c:v>
                </c:pt>
                <c:pt idx="202">
                  <c:v>0.14371952469577798</c:v>
                </c:pt>
                <c:pt idx="203">
                  <c:v>0.15735377723942534</c:v>
                </c:pt>
                <c:pt idx="204">
                  <c:v>0.15550205266340192</c:v>
                </c:pt>
                <c:pt idx="205">
                  <c:v>0.1536503280873785</c:v>
                </c:pt>
                <c:pt idx="206">
                  <c:v>0.15179860351135505</c:v>
                </c:pt>
                <c:pt idx="207">
                  <c:v>0.14994687893533162</c:v>
                </c:pt>
                <c:pt idx="208">
                  <c:v>0.1480951543593082</c:v>
                </c:pt>
                <c:pt idx="209">
                  <c:v>0.14624342978328475</c:v>
                </c:pt>
                <c:pt idx="210">
                  <c:v>0.15802595775090872</c:v>
                </c:pt>
                <c:pt idx="211">
                  <c:v>0.1561742331748853</c:v>
                </c:pt>
                <c:pt idx="212">
                  <c:v>0.15432250859886185</c:v>
                </c:pt>
                <c:pt idx="213">
                  <c:v>0.1524707840228384</c:v>
                </c:pt>
                <c:pt idx="214">
                  <c:v>0.150619059446815</c:v>
                </c:pt>
                <c:pt idx="215">
                  <c:v>0.14876733487079155</c:v>
                </c:pt>
                <c:pt idx="216">
                  <c:v>0.15869813826239207</c:v>
                </c:pt>
                <c:pt idx="217">
                  <c:v>0.15684641368636862</c:v>
                </c:pt>
                <c:pt idx="218">
                  <c:v>0.15499468911034517</c:v>
                </c:pt>
                <c:pt idx="219">
                  <c:v>0.15314296453432177</c:v>
                </c:pt>
                <c:pt idx="220">
                  <c:v>0.15129123995829832</c:v>
                </c:pt>
                <c:pt idx="221">
                  <c:v>0.15937031877387539</c:v>
                </c:pt>
                <c:pt idx="222">
                  <c:v>0.15751859419785194</c:v>
                </c:pt>
                <c:pt idx="223">
                  <c:v>0.15566686962182855</c:v>
                </c:pt>
                <c:pt idx="224">
                  <c:v>0.1538151450458051</c:v>
                </c:pt>
                <c:pt idx="225">
                  <c:v>0.16004249928535874</c:v>
                </c:pt>
                <c:pt idx="226">
                  <c:v>0.15819077470933532</c:v>
                </c:pt>
                <c:pt idx="227">
                  <c:v>0.1563390501333119</c:v>
                </c:pt>
                <c:pt idx="228">
                  <c:v>0.16071467979684209</c:v>
                </c:pt>
                <c:pt idx="229">
                  <c:v>0.15886295522081864</c:v>
                </c:pt>
                <c:pt idx="230">
                  <c:v>0.16138686030832544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1-42A1-9D7C-EDAF165A1C9A}"/>
            </c:ext>
          </c:extLst>
        </c:ser>
        <c:ser>
          <c:idx val="1"/>
          <c:order val="1"/>
          <c:tx>
            <c:v>CAL</c:v>
          </c:tx>
          <c:spPr>
            <a:ln w="0" cap="rnd" cmpd="sng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noFill/>
              </a:ln>
              <a:effectLst/>
            </c:spPr>
          </c:marker>
          <c:xVal>
            <c:numRef>
              <c:f>'Step #9 #8 #10 #11'!$L$13:$L$243</c:f>
              <c:numCache>
                <c:formatCode>0.00%</c:formatCode>
                <c:ptCount val="231"/>
                <c:pt idx="0">
                  <c:v>0</c:v>
                </c:pt>
                <c:pt idx="1">
                  <c:v>1.2819562429834631E-3</c:v>
                </c:pt>
                <c:pt idx="2">
                  <c:v>2.5639124859669262E-3</c:v>
                </c:pt>
                <c:pt idx="3">
                  <c:v>3.8458687289503897E-3</c:v>
                </c:pt>
                <c:pt idx="4">
                  <c:v>5.1278249719338524E-3</c:v>
                </c:pt>
                <c:pt idx="5">
                  <c:v>6.4097812149173155E-3</c:v>
                </c:pt>
                <c:pt idx="6">
                  <c:v>7.6917374579007795E-3</c:v>
                </c:pt>
                <c:pt idx="7">
                  <c:v>8.9736937008842409E-3</c:v>
                </c:pt>
                <c:pt idx="8">
                  <c:v>1.0255649943867705E-2</c:v>
                </c:pt>
                <c:pt idx="9">
                  <c:v>1.1537606186851169E-2</c:v>
                </c:pt>
                <c:pt idx="10">
                  <c:v>1.2819562429834631E-2</c:v>
                </c:pt>
                <c:pt idx="11">
                  <c:v>1.4101518672818095E-2</c:v>
                </c:pt>
                <c:pt idx="12">
                  <c:v>1.5383474915801559E-2</c:v>
                </c:pt>
                <c:pt idx="13">
                  <c:v>1.6665431158785021E-2</c:v>
                </c:pt>
                <c:pt idx="14">
                  <c:v>1.7947387401768482E-2</c:v>
                </c:pt>
                <c:pt idx="15">
                  <c:v>1.9229343644751949E-2</c:v>
                </c:pt>
                <c:pt idx="16">
                  <c:v>2.051129988773541E-2</c:v>
                </c:pt>
                <c:pt idx="17">
                  <c:v>2.179325613071887E-2</c:v>
                </c:pt>
                <c:pt idx="18">
                  <c:v>2.3075212373702338E-2</c:v>
                </c:pt>
                <c:pt idx="19">
                  <c:v>2.4357168616685798E-2</c:v>
                </c:pt>
                <c:pt idx="20">
                  <c:v>2.5639124859669262E-2</c:v>
                </c:pt>
                <c:pt idx="21">
                  <c:v>2.6921081102652726E-2</c:v>
                </c:pt>
                <c:pt idx="22">
                  <c:v>2.820303734563619E-2</c:v>
                </c:pt>
                <c:pt idx="23">
                  <c:v>2.9484993588619651E-2</c:v>
                </c:pt>
                <c:pt idx="24">
                  <c:v>3.0766949831603118E-2</c:v>
                </c:pt>
                <c:pt idx="25">
                  <c:v>3.2048906074586575E-2</c:v>
                </c:pt>
                <c:pt idx="26">
                  <c:v>3.3330862317570042E-2</c:v>
                </c:pt>
                <c:pt idx="27">
                  <c:v>3.4612818560553503E-2</c:v>
                </c:pt>
                <c:pt idx="28">
                  <c:v>3.5894774803536963E-2</c:v>
                </c:pt>
                <c:pt idx="29">
                  <c:v>3.7176731046520431E-2</c:v>
                </c:pt>
                <c:pt idx="30">
                  <c:v>3.8458687289503898E-2</c:v>
                </c:pt>
                <c:pt idx="31">
                  <c:v>3.9740643532487359E-2</c:v>
                </c:pt>
                <c:pt idx="32">
                  <c:v>4.1022599775470819E-2</c:v>
                </c:pt>
                <c:pt idx="33">
                  <c:v>4.230455601845428E-2</c:v>
                </c:pt>
                <c:pt idx="34">
                  <c:v>4.358651226143774E-2</c:v>
                </c:pt>
                <c:pt idx="35">
                  <c:v>4.4868468504421208E-2</c:v>
                </c:pt>
                <c:pt idx="36">
                  <c:v>4.6150424747404675E-2</c:v>
                </c:pt>
                <c:pt idx="37">
                  <c:v>4.7432380990388136E-2</c:v>
                </c:pt>
                <c:pt idx="38">
                  <c:v>4.8714337233371596E-2</c:v>
                </c:pt>
                <c:pt idx="39">
                  <c:v>4.9996293476355057E-2</c:v>
                </c:pt>
                <c:pt idx="40">
                  <c:v>5.1278249719338524E-2</c:v>
                </c:pt>
                <c:pt idx="41">
                  <c:v>5.2560205962321985E-2</c:v>
                </c:pt>
                <c:pt idx="42">
                  <c:v>5.3842162205305452E-2</c:v>
                </c:pt>
                <c:pt idx="43">
                  <c:v>5.5124118448288913E-2</c:v>
                </c:pt>
                <c:pt idx="44">
                  <c:v>5.640607469127238E-2</c:v>
                </c:pt>
                <c:pt idx="45">
                  <c:v>5.7688030934255841E-2</c:v>
                </c:pt>
                <c:pt idx="46">
                  <c:v>5.8969987177239301E-2</c:v>
                </c:pt>
                <c:pt idx="47">
                  <c:v>6.0251943420222762E-2</c:v>
                </c:pt>
                <c:pt idx="48">
                  <c:v>6.1533899663206236E-2</c:v>
                </c:pt>
                <c:pt idx="49">
                  <c:v>6.2815855906189697E-2</c:v>
                </c:pt>
                <c:pt idx="50">
                  <c:v>6.409781214917315E-2</c:v>
                </c:pt>
                <c:pt idx="51">
                  <c:v>6.5379768392156618E-2</c:v>
                </c:pt>
                <c:pt idx="52">
                  <c:v>6.6661724635140085E-2</c:v>
                </c:pt>
                <c:pt idx="53">
                  <c:v>6.7943680878123539E-2</c:v>
                </c:pt>
                <c:pt idx="54">
                  <c:v>6.9225637121107006E-2</c:v>
                </c:pt>
                <c:pt idx="55">
                  <c:v>7.0507593364090473E-2</c:v>
                </c:pt>
                <c:pt idx="56">
                  <c:v>7.1789549607073927E-2</c:v>
                </c:pt>
                <c:pt idx="57">
                  <c:v>7.3071505850057394E-2</c:v>
                </c:pt>
                <c:pt idx="58">
                  <c:v>7.4353462093040862E-2</c:v>
                </c:pt>
                <c:pt idx="59">
                  <c:v>7.5635418336024315E-2</c:v>
                </c:pt>
                <c:pt idx="60">
                  <c:v>7.6917374579007797E-2</c:v>
                </c:pt>
                <c:pt idx="61">
                  <c:v>7.819933082199125E-2</c:v>
                </c:pt>
                <c:pt idx="62">
                  <c:v>7.9481287064974718E-2</c:v>
                </c:pt>
                <c:pt idx="63">
                  <c:v>8.0763243307958171E-2</c:v>
                </c:pt>
                <c:pt idx="64">
                  <c:v>8.2045199550941639E-2</c:v>
                </c:pt>
                <c:pt idx="65">
                  <c:v>8.3327155793925106E-2</c:v>
                </c:pt>
                <c:pt idx="66">
                  <c:v>8.460911203690856E-2</c:v>
                </c:pt>
                <c:pt idx="67">
                  <c:v>8.5891068279892027E-2</c:v>
                </c:pt>
                <c:pt idx="68">
                  <c:v>8.7173024522875481E-2</c:v>
                </c:pt>
                <c:pt idx="69">
                  <c:v>8.8454980765858962E-2</c:v>
                </c:pt>
                <c:pt idx="70">
                  <c:v>8.9736937008842416E-2</c:v>
                </c:pt>
                <c:pt idx="71">
                  <c:v>9.1018893251825883E-2</c:v>
                </c:pt>
                <c:pt idx="72">
                  <c:v>9.2300849494809351E-2</c:v>
                </c:pt>
                <c:pt idx="73">
                  <c:v>9.3582805737792804E-2</c:v>
                </c:pt>
                <c:pt idx="74">
                  <c:v>9.4864761980776272E-2</c:v>
                </c:pt>
                <c:pt idx="75">
                  <c:v>9.6146718223759725E-2</c:v>
                </c:pt>
                <c:pt idx="76">
                  <c:v>9.7428674466743193E-2</c:v>
                </c:pt>
                <c:pt idx="77">
                  <c:v>9.871063070972666E-2</c:v>
                </c:pt>
                <c:pt idx="78">
                  <c:v>9.9992586952710114E-2</c:v>
                </c:pt>
                <c:pt idx="79">
                  <c:v>0.10127454319569359</c:v>
                </c:pt>
                <c:pt idx="80">
                  <c:v>0.10255649943867705</c:v>
                </c:pt>
                <c:pt idx="81">
                  <c:v>0.10383845568166052</c:v>
                </c:pt>
                <c:pt idx="82">
                  <c:v>0.10512041192464397</c:v>
                </c:pt>
                <c:pt idx="83">
                  <c:v>0.10640236816762744</c:v>
                </c:pt>
                <c:pt idx="84">
                  <c:v>0.1076843244106109</c:v>
                </c:pt>
                <c:pt idx="85">
                  <c:v>0.10896628065359436</c:v>
                </c:pt>
                <c:pt idx="86">
                  <c:v>0.11024823689657783</c:v>
                </c:pt>
                <c:pt idx="87">
                  <c:v>0.11153019313956128</c:v>
                </c:pt>
                <c:pt idx="88">
                  <c:v>0.11281214938254476</c:v>
                </c:pt>
                <c:pt idx="89">
                  <c:v>0.11409410562552821</c:v>
                </c:pt>
                <c:pt idx="90">
                  <c:v>0.11537606186851168</c:v>
                </c:pt>
                <c:pt idx="91">
                  <c:v>0.11665801811149515</c:v>
                </c:pt>
                <c:pt idx="92">
                  <c:v>0.1179399743544786</c:v>
                </c:pt>
                <c:pt idx="93">
                  <c:v>0.11922193059746207</c:v>
                </c:pt>
                <c:pt idx="94">
                  <c:v>0.12050388684044552</c:v>
                </c:pt>
                <c:pt idx="95">
                  <c:v>0.12178584308342899</c:v>
                </c:pt>
                <c:pt idx="96">
                  <c:v>0.12306779932641247</c:v>
                </c:pt>
                <c:pt idx="97">
                  <c:v>0.12434975556939593</c:v>
                </c:pt>
                <c:pt idx="98">
                  <c:v>0.12563171181237939</c:v>
                </c:pt>
                <c:pt idx="99">
                  <c:v>0.12691366805536283</c:v>
                </c:pt>
                <c:pt idx="100">
                  <c:v>0.1281956242983463</c:v>
                </c:pt>
                <c:pt idx="101">
                  <c:v>0.12947758054132977</c:v>
                </c:pt>
                <c:pt idx="102">
                  <c:v>0.13075953678431324</c:v>
                </c:pt>
                <c:pt idx="103">
                  <c:v>0.1320414930272967</c:v>
                </c:pt>
                <c:pt idx="104">
                  <c:v>0.13332344927028017</c:v>
                </c:pt>
                <c:pt idx="105">
                  <c:v>0.13460540551326364</c:v>
                </c:pt>
                <c:pt idx="106">
                  <c:v>0.13588736175624708</c:v>
                </c:pt>
                <c:pt idx="107">
                  <c:v>0.13716931799923054</c:v>
                </c:pt>
                <c:pt idx="108">
                  <c:v>0.13845127424221401</c:v>
                </c:pt>
                <c:pt idx="109">
                  <c:v>0.13973323048519748</c:v>
                </c:pt>
                <c:pt idx="110">
                  <c:v>0.14101518672818095</c:v>
                </c:pt>
                <c:pt idx="111">
                  <c:v>0.14229714297116441</c:v>
                </c:pt>
                <c:pt idx="112">
                  <c:v>0.14357909921414785</c:v>
                </c:pt>
                <c:pt idx="113">
                  <c:v>0.14486105545713132</c:v>
                </c:pt>
                <c:pt idx="114">
                  <c:v>0.14614301170011479</c:v>
                </c:pt>
                <c:pt idx="115">
                  <c:v>0.14742496794309826</c:v>
                </c:pt>
                <c:pt idx="116">
                  <c:v>0.14870692418608172</c:v>
                </c:pt>
                <c:pt idx="117">
                  <c:v>0.14998888042906516</c:v>
                </c:pt>
                <c:pt idx="118">
                  <c:v>0.15127083667204863</c:v>
                </c:pt>
                <c:pt idx="119">
                  <c:v>0.1525527929150321</c:v>
                </c:pt>
                <c:pt idx="120">
                  <c:v>0.15383474915801559</c:v>
                </c:pt>
                <c:pt idx="121">
                  <c:v>0.15511670540099903</c:v>
                </c:pt>
                <c:pt idx="122">
                  <c:v>0.1563986616439825</c:v>
                </c:pt>
                <c:pt idx="123">
                  <c:v>0.15768061788696597</c:v>
                </c:pt>
                <c:pt idx="124">
                  <c:v>0.15896257412994944</c:v>
                </c:pt>
                <c:pt idx="125">
                  <c:v>0.1602445303729329</c:v>
                </c:pt>
                <c:pt idx="126">
                  <c:v>0.16152648661591634</c:v>
                </c:pt>
                <c:pt idx="127">
                  <c:v>0.16280844285889981</c:v>
                </c:pt>
                <c:pt idx="128">
                  <c:v>0.16409039910188328</c:v>
                </c:pt>
                <c:pt idx="129">
                  <c:v>0.16537235534486674</c:v>
                </c:pt>
                <c:pt idx="130">
                  <c:v>0.16665431158785021</c:v>
                </c:pt>
                <c:pt idx="131">
                  <c:v>0.16793626783083365</c:v>
                </c:pt>
                <c:pt idx="132">
                  <c:v>0.16921822407381712</c:v>
                </c:pt>
                <c:pt idx="133">
                  <c:v>0.17050018031680059</c:v>
                </c:pt>
                <c:pt idx="134">
                  <c:v>0.17178213655978405</c:v>
                </c:pt>
                <c:pt idx="135">
                  <c:v>0.17306409280276752</c:v>
                </c:pt>
                <c:pt idx="136">
                  <c:v>0.17434604904575096</c:v>
                </c:pt>
                <c:pt idx="137">
                  <c:v>0.17562800528873443</c:v>
                </c:pt>
                <c:pt idx="138">
                  <c:v>0.17690996153171792</c:v>
                </c:pt>
                <c:pt idx="139">
                  <c:v>0.17819191777470139</c:v>
                </c:pt>
                <c:pt idx="140">
                  <c:v>0.17947387401768483</c:v>
                </c:pt>
                <c:pt idx="141">
                  <c:v>0.1807558302606683</c:v>
                </c:pt>
                <c:pt idx="142">
                  <c:v>0.18203778650365177</c:v>
                </c:pt>
                <c:pt idx="143">
                  <c:v>0.18331974274663523</c:v>
                </c:pt>
                <c:pt idx="144">
                  <c:v>0.1846016989896187</c:v>
                </c:pt>
                <c:pt idx="145">
                  <c:v>0.18588365523260214</c:v>
                </c:pt>
                <c:pt idx="146">
                  <c:v>0.18716561147558561</c:v>
                </c:pt>
                <c:pt idx="147">
                  <c:v>0.18844756771856908</c:v>
                </c:pt>
                <c:pt idx="148">
                  <c:v>0.18972952396155254</c:v>
                </c:pt>
                <c:pt idx="149">
                  <c:v>0.19101148020453601</c:v>
                </c:pt>
                <c:pt idx="150">
                  <c:v>0.19229343644751945</c:v>
                </c:pt>
                <c:pt idx="151">
                  <c:v>0.19357539269050292</c:v>
                </c:pt>
                <c:pt idx="152">
                  <c:v>0.19485734893348639</c:v>
                </c:pt>
                <c:pt idx="153">
                  <c:v>0.19613930517646985</c:v>
                </c:pt>
                <c:pt idx="154">
                  <c:v>0.19742126141945332</c:v>
                </c:pt>
                <c:pt idx="155">
                  <c:v>0.19870321766243676</c:v>
                </c:pt>
                <c:pt idx="156">
                  <c:v>0.19998517390542023</c:v>
                </c:pt>
                <c:pt idx="157">
                  <c:v>0.20126713014840372</c:v>
                </c:pt>
                <c:pt idx="158">
                  <c:v>0.20254908639138719</c:v>
                </c:pt>
                <c:pt idx="159">
                  <c:v>0.20383104263437063</c:v>
                </c:pt>
                <c:pt idx="160">
                  <c:v>0.2051129988773541</c:v>
                </c:pt>
                <c:pt idx="161">
                  <c:v>0.20639495512033756</c:v>
                </c:pt>
                <c:pt idx="162">
                  <c:v>0.20767691136332103</c:v>
                </c:pt>
                <c:pt idx="163">
                  <c:v>0.2089588676063045</c:v>
                </c:pt>
                <c:pt idx="164">
                  <c:v>0.21024082384928794</c:v>
                </c:pt>
                <c:pt idx="165">
                  <c:v>0.21152278009227141</c:v>
                </c:pt>
                <c:pt idx="166">
                  <c:v>0.21280473633525487</c:v>
                </c:pt>
                <c:pt idx="167">
                  <c:v>0.21408669257823834</c:v>
                </c:pt>
                <c:pt idx="168">
                  <c:v>0.21536864882122181</c:v>
                </c:pt>
                <c:pt idx="169">
                  <c:v>0.21665060506420525</c:v>
                </c:pt>
                <c:pt idx="170">
                  <c:v>0.21793256130718872</c:v>
                </c:pt>
                <c:pt idx="171">
                  <c:v>0.21921451755017218</c:v>
                </c:pt>
                <c:pt idx="172">
                  <c:v>0.22049647379315565</c:v>
                </c:pt>
                <c:pt idx="173">
                  <c:v>0.22177843003613912</c:v>
                </c:pt>
                <c:pt idx="174">
                  <c:v>0.22306038627912256</c:v>
                </c:pt>
                <c:pt idx="175">
                  <c:v>0.22434234252210605</c:v>
                </c:pt>
                <c:pt idx="176">
                  <c:v>0.22562429876508952</c:v>
                </c:pt>
                <c:pt idx="177">
                  <c:v>0.22690625500807299</c:v>
                </c:pt>
                <c:pt idx="178">
                  <c:v>0.22818821125105643</c:v>
                </c:pt>
                <c:pt idx="179">
                  <c:v>0.22947016749403989</c:v>
                </c:pt>
                <c:pt idx="180">
                  <c:v>0.23075212373702336</c:v>
                </c:pt>
                <c:pt idx="181">
                  <c:v>0.23203407998000683</c:v>
                </c:pt>
                <c:pt idx="182">
                  <c:v>0.2333160362229903</c:v>
                </c:pt>
                <c:pt idx="183">
                  <c:v>0.23459799246597374</c:v>
                </c:pt>
                <c:pt idx="184">
                  <c:v>0.2358799487089572</c:v>
                </c:pt>
                <c:pt idx="185">
                  <c:v>0.23716190495194067</c:v>
                </c:pt>
                <c:pt idx="186">
                  <c:v>0.23844386119492414</c:v>
                </c:pt>
                <c:pt idx="187">
                  <c:v>0.23972581743790761</c:v>
                </c:pt>
                <c:pt idx="188">
                  <c:v>0.24100777368089105</c:v>
                </c:pt>
                <c:pt idx="189">
                  <c:v>0.24228972992387451</c:v>
                </c:pt>
                <c:pt idx="190">
                  <c:v>0.24357168616685798</c:v>
                </c:pt>
                <c:pt idx="191">
                  <c:v>0.24485364240984145</c:v>
                </c:pt>
                <c:pt idx="192">
                  <c:v>0.24613559865282494</c:v>
                </c:pt>
                <c:pt idx="193">
                  <c:v>0.24741755489580836</c:v>
                </c:pt>
                <c:pt idx="194">
                  <c:v>0.24869951113879185</c:v>
                </c:pt>
                <c:pt idx="195">
                  <c:v>0.24998146738177532</c:v>
                </c:pt>
                <c:pt idx="196">
                  <c:v>0.25126342362475879</c:v>
                </c:pt>
                <c:pt idx="197">
                  <c:v>0.25254537986774223</c:v>
                </c:pt>
                <c:pt idx="198">
                  <c:v>0.25382733611072567</c:v>
                </c:pt>
                <c:pt idx="199">
                  <c:v>0.25510929235370916</c:v>
                </c:pt>
                <c:pt idx="200">
                  <c:v>0.2563912485966926</c:v>
                </c:pt>
                <c:pt idx="201">
                  <c:v>0.2576732048396761</c:v>
                </c:pt>
                <c:pt idx="202">
                  <c:v>0.25895516108265954</c:v>
                </c:pt>
                <c:pt idx="203">
                  <c:v>0.26023711732564303</c:v>
                </c:pt>
                <c:pt idx="204">
                  <c:v>0.26151907356862647</c:v>
                </c:pt>
                <c:pt idx="205">
                  <c:v>0.26280102981160997</c:v>
                </c:pt>
                <c:pt idx="206">
                  <c:v>0.2640829860545934</c:v>
                </c:pt>
                <c:pt idx="207">
                  <c:v>0.26536494229757684</c:v>
                </c:pt>
                <c:pt idx="208">
                  <c:v>0.26664689854056034</c:v>
                </c:pt>
                <c:pt idx="209">
                  <c:v>0.26792885478354378</c:v>
                </c:pt>
                <c:pt idx="210">
                  <c:v>0.26921081102652727</c:v>
                </c:pt>
                <c:pt idx="211">
                  <c:v>0.27049276726951071</c:v>
                </c:pt>
                <c:pt idx="212">
                  <c:v>0.27177472351249415</c:v>
                </c:pt>
                <c:pt idx="213">
                  <c:v>0.27305667975547765</c:v>
                </c:pt>
                <c:pt idx="214">
                  <c:v>0.27433863599846109</c:v>
                </c:pt>
                <c:pt idx="215">
                  <c:v>0.27562059224144458</c:v>
                </c:pt>
                <c:pt idx="216">
                  <c:v>0.27690254848442802</c:v>
                </c:pt>
                <c:pt idx="217">
                  <c:v>0.27818450472741146</c:v>
                </c:pt>
                <c:pt idx="218">
                  <c:v>0.27946646097039496</c:v>
                </c:pt>
                <c:pt idx="219">
                  <c:v>0.2807484172133784</c:v>
                </c:pt>
                <c:pt idx="220">
                  <c:v>0.28203037345636189</c:v>
                </c:pt>
                <c:pt idx="221">
                  <c:v>0.28331232969934533</c:v>
                </c:pt>
                <c:pt idx="222">
                  <c:v>0.28459428594232883</c:v>
                </c:pt>
                <c:pt idx="223">
                  <c:v>0.28587624218531227</c:v>
                </c:pt>
                <c:pt idx="224">
                  <c:v>0.28715819842829571</c:v>
                </c:pt>
                <c:pt idx="225">
                  <c:v>0.2884401546712792</c:v>
                </c:pt>
                <c:pt idx="226">
                  <c:v>0.28972211091426264</c:v>
                </c:pt>
                <c:pt idx="227">
                  <c:v>0.29100406715724614</c:v>
                </c:pt>
                <c:pt idx="228">
                  <c:v>0.29228602340022958</c:v>
                </c:pt>
                <c:pt idx="229">
                  <c:v>0.29356797964321302</c:v>
                </c:pt>
                <c:pt idx="230">
                  <c:v>0.29484993588619651</c:v>
                </c:pt>
              </c:numCache>
            </c:numRef>
          </c:xVal>
          <c:yVal>
            <c:numRef>
              <c:f>'Step #9 #8 #10 #11'!$K$13:$K$243</c:f>
              <c:numCache>
                <c:formatCode>0.00%</c:formatCode>
                <c:ptCount val="231"/>
                <c:pt idx="0">
                  <c:v>4.0800000000000003E-2</c:v>
                </c:pt>
                <c:pt idx="1">
                  <c:v>4.1569173745790083E-2</c:v>
                </c:pt>
                <c:pt idx="2">
                  <c:v>4.2338347491580157E-2</c:v>
                </c:pt>
                <c:pt idx="3">
                  <c:v>4.3107521237370237E-2</c:v>
                </c:pt>
                <c:pt idx="4">
                  <c:v>4.3876694983160311E-2</c:v>
                </c:pt>
                <c:pt idx="5">
                  <c:v>4.4645868728950391E-2</c:v>
                </c:pt>
                <c:pt idx="6">
                  <c:v>4.5415042474740472E-2</c:v>
                </c:pt>
                <c:pt idx="7">
                  <c:v>4.6184216220530545E-2</c:v>
                </c:pt>
                <c:pt idx="8">
                  <c:v>4.6953389966320626E-2</c:v>
                </c:pt>
                <c:pt idx="9">
                  <c:v>4.7722563712110706E-2</c:v>
                </c:pt>
                <c:pt idx="10">
                  <c:v>4.849173745790078E-2</c:v>
                </c:pt>
                <c:pt idx="11">
                  <c:v>4.926091120369086E-2</c:v>
                </c:pt>
                <c:pt idx="12">
                  <c:v>5.0030084949480941E-2</c:v>
                </c:pt>
                <c:pt idx="13">
                  <c:v>5.0799258695271014E-2</c:v>
                </c:pt>
                <c:pt idx="14">
                  <c:v>5.1568432441061088E-2</c:v>
                </c:pt>
                <c:pt idx="15">
                  <c:v>5.2337606186851168E-2</c:v>
                </c:pt>
                <c:pt idx="16">
                  <c:v>5.3106779932641249E-2</c:v>
                </c:pt>
                <c:pt idx="17">
                  <c:v>5.3875953678431322E-2</c:v>
                </c:pt>
                <c:pt idx="18">
                  <c:v>5.4645127424221403E-2</c:v>
                </c:pt>
                <c:pt idx="19">
                  <c:v>5.5414301170011483E-2</c:v>
                </c:pt>
                <c:pt idx="20">
                  <c:v>5.6183474915801557E-2</c:v>
                </c:pt>
                <c:pt idx="21">
                  <c:v>5.6952648661591637E-2</c:v>
                </c:pt>
                <c:pt idx="22">
                  <c:v>5.7721822407381718E-2</c:v>
                </c:pt>
                <c:pt idx="23">
                  <c:v>5.8490996153171791E-2</c:v>
                </c:pt>
                <c:pt idx="24">
                  <c:v>5.9260169898961872E-2</c:v>
                </c:pt>
                <c:pt idx="25">
                  <c:v>6.0029343644751945E-2</c:v>
                </c:pt>
                <c:pt idx="26">
                  <c:v>6.0798517390542026E-2</c:v>
                </c:pt>
                <c:pt idx="27">
                  <c:v>6.1567691136332106E-2</c:v>
                </c:pt>
                <c:pt idx="28">
                  <c:v>6.233686488212218E-2</c:v>
                </c:pt>
                <c:pt idx="29">
                  <c:v>6.3106038627912253E-2</c:v>
                </c:pt>
                <c:pt idx="30">
                  <c:v>6.3875212373702334E-2</c:v>
                </c:pt>
                <c:pt idx="31">
                  <c:v>6.4644386119492414E-2</c:v>
                </c:pt>
                <c:pt idx="32">
                  <c:v>6.5413559865282495E-2</c:v>
                </c:pt>
                <c:pt idx="33">
                  <c:v>6.6182733611072575E-2</c:v>
                </c:pt>
                <c:pt idx="34">
                  <c:v>6.6951907356862642E-2</c:v>
                </c:pt>
                <c:pt idx="35">
                  <c:v>6.7721081102652722E-2</c:v>
                </c:pt>
                <c:pt idx="36">
                  <c:v>6.8490254848442803E-2</c:v>
                </c:pt>
                <c:pt idx="37">
                  <c:v>6.9259428594232883E-2</c:v>
                </c:pt>
                <c:pt idx="38">
                  <c:v>7.0028602340022963E-2</c:v>
                </c:pt>
                <c:pt idx="39">
                  <c:v>7.079777608581303E-2</c:v>
                </c:pt>
                <c:pt idx="40">
                  <c:v>7.1566949831603111E-2</c:v>
                </c:pt>
                <c:pt idx="41">
                  <c:v>7.2336123577393191E-2</c:v>
                </c:pt>
                <c:pt idx="42">
                  <c:v>7.3105297323183271E-2</c:v>
                </c:pt>
                <c:pt idx="43">
                  <c:v>7.3874471068973352E-2</c:v>
                </c:pt>
                <c:pt idx="44">
                  <c:v>7.4643644814763432E-2</c:v>
                </c:pt>
                <c:pt idx="45">
                  <c:v>7.5412818560553513E-2</c:v>
                </c:pt>
                <c:pt idx="46">
                  <c:v>7.6181992306343579E-2</c:v>
                </c:pt>
                <c:pt idx="47">
                  <c:v>7.695116605213366E-2</c:v>
                </c:pt>
                <c:pt idx="48">
                  <c:v>7.772033979792374E-2</c:v>
                </c:pt>
                <c:pt idx="49">
                  <c:v>7.8489513543713821E-2</c:v>
                </c:pt>
                <c:pt idx="50">
                  <c:v>7.9258687289503887E-2</c:v>
                </c:pt>
                <c:pt idx="51">
                  <c:v>8.0027861035293968E-2</c:v>
                </c:pt>
                <c:pt idx="52">
                  <c:v>8.0797034781084048E-2</c:v>
                </c:pt>
                <c:pt idx="53">
                  <c:v>8.1566208526874129E-2</c:v>
                </c:pt>
                <c:pt idx="54">
                  <c:v>8.2335382272664209E-2</c:v>
                </c:pt>
                <c:pt idx="55">
                  <c:v>8.310455601845429E-2</c:v>
                </c:pt>
                <c:pt idx="56">
                  <c:v>8.3873729764244356E-2</c:v>
                </c:pt>
                <c:pt idx="57">
                  <c:v>8.4642903510034437E-2</c:v>
                </c:pt>
                <c:pt idx="58">
                  <c:v>8.5412077255824517E-2</c:v>
                </c:pt>
                <c:pt idx="59">
                  <c:v>8.6181251001614584E-2</c:v>
                </c:pt>
                <c:pt idx="60">
                  <c:v>8.6950424747404678E-2</c:v>
                </c:pt>
                <c:pt idx="61">
                  <c:v>8.7719598493194745E-2</c:v>
                </c:pt>
                <c:pt idx="62">
                  <c:v>8.8488772238984825E-2</c:v>
                </c:pt>
                <c:pt idx="63">
                  <c:v>8.9257945984774906E-2</c:v>
                </c:pt>
                <c:pt idx="64">
                  <c:v>9.0027119730564986E-2</c:v>
                </c:pt>
                <c:pt idx="65">
                  <c:v>9.0796293476355067E-2</c:v>
                </c:pt>
                <c:pt idx="66">
                  <c:v>9.1565467222145147E-2</c:v>
                </c:pt>
                <c:pt idx="67">
                  <c:v>9.2334640967935228E-2</c:v>
                </c:pt>
                <c:pt idx="68">
                  <c:v>9.310381471372528E-2</c:v>
                </c:pt>
                <c:pt idx="69">
                  <c:v>9.3872988459515389E-2</c:v>
                </c:pt>
                <c:pt idx="70">
                  <c:v>9.4642162205305441E-2</c:v>
                </c:pt>
                <c:pt idx="71">
                  <c:v>9.5411335951095522E-2</c:v>
                </c:pt>
                <c:pt idx="72">
                  <c:v>9.6180509696885602E-2</c:v>
                </c:pt>
                <c:pt idx="73">
                  <c:v>9.6949683442675683E-2</c:v>
                </c:pt>
                <c:pt idx="74">
                  <c:v>9.7718857188465763E-2</c:v>
                </c:pt>
                <c:pt idx="75">
                  <c:v>9.8488030934255844E-2</c:v>
                </c:pt>
                <c:pt idx="76">
                  <c:v>9.9257204680045924E-2</c:v>
                </c:pt>
                <c:pt idx="77">
                  <c:v>0.100026378425836</c:v>
                </c:pt>
                <c:pt idx="78">
                  <c:v>0.10079555217162607</c:v>
                </c:pt>
                <c:pt idx="79">
                  <c:v>0.10156472591741617</c:v>
                </c:pt>
                <c:pt idx="80">
                  <c:v>0.10233389966320623</c:v>
                </c:pt>
                <c:pt idx="81">
                  <c:v>0.10310307340899631</c:v>
                </c:pt>
                <c:pt idx="82">
                  <c:v>0.10387224715478638</c:v>
                </c:pt>
                <c:pt idx="83">
                  <c:v>0.10464142090057646</c:v>
                </c:pt>
                <c:pt idx="84">
                  <c:v>0.10541059464636654</c:v>
                </c:pt>
                <c:pt idx="85">
                  <c:v>0.10617976839215662</c:v>
                </c:pt>
                <c:pt idx="86">
                  <c:v>0.1069489421379467</c:v>
                </c:pt>
                <c:pt idx="87">
                  <c:v>0.10771811588373677</c:v>
                </c:pt>
                <c:pt idx="88">
                  <c:v>0.10848728962952686</c:v>
                </c:pt>
                <c:pt idx="89">
                  <c:v>0.10925646337531693</c:v>
                </c:pt>
                <c:pt idx="90">
                  <c:v>0.11002563712110701</c:v>
                </c:pt>
                <c:pt idx="91">
                  <c:v>0.11079481086689709</c:v>
                </c:pt>
                <c:pt idx="92">
                  <c:v>0.11156398461268716</c:v>
                </c:pt>
                <c:pt idx="93">
                  <c:v>0.11233315835847724</c:v>
                </c:pt>
                <c:pt idx="94">
                  <c:v>0.11310233210426732</c:v>
                </c:pt>
                <c:pt idx="95">
                  <c:v>0.1138715058500574</c:v>
                </c:pt>
                <c:pt idx="96">
                  <c:v>0.11464067959584748</c:v>
                </c:pt>
                <c:pt idx="97">
                  <c:v>0.11540985334163756</c:v>
                </c:pt>
                <c:pt idx="98">
                  <c:v>0.11617902708742764</c:v>
                </c:pt>
                <c:pt idx="99">
                  <c:v>0.11694820083321771</c:v>
                </c:pt>
                <c:pt idx="100">
                  <c:v>0.11771737457900779</c:v>
                </c:pt>
                <c:pt idx="101">
                  <c:v>0.11848654832479787</c:v>
                </c:pt>
                <c:pt idx="102">
                  <c:v>0.11925572207058795</c:v>
                </c:pt>
                <c:pt idx="103">
                  <c:v>0.12002489581637803</c:v>
                </c:pt>
                <c:pt idx="104">
                  <c:v>0.12079406956216811</c:v>
                </c:pt>
                <c:pt idx="105">
                  <c:v>0.12156324330795819</c:v>
                </c:pt>
                <c:pt idx="106">
                  <c:v>0.12233241705374824</c:v>
                </c:pt>
                <c:pt idx="107">
                  <c:v>0.12310159079953832</c:v>
                </c:pt>
                <c:pt idx="108">
                  <c:v>0.1238707645453284</c:v>
                </c:pt>
                <c:pt idx="109">
                  <c:v>0.12463993829111848</c:v>
                </c:pt>
                <c:pt idx="110">
                  <c:v>0.12540911203690858</c:v>
                </c:pt>
                <c:pt idx="111">
                  <c:v>0.12617828578269863</c:v>
                </c:pt>
                <c:pt idx="112">
                  <c:v>0.12694745952848871</c:v>
                </c:pt>
                <c:pt idx="113">
                  <c:v>0.12771663327427879</c:v>
                </c:pt>
                <c:pt idx="114">
                  <c:v>0.12848580702006887</c:v>
                </c:pt>
                <c:pt idx="115">
                  <c:v>0.12925498076585895</c:v>
                </c:pt>
                <c:pt idx="116">
                  <c:v>0.13002415451164903</c:v>
                </c:pt>
                <c:pt idx="117">
                  <c:v>0.13079332825743911</c:v>
                </c:pt>
                <c:pt idx="118">
                  <c:v>0.13156250200322916</c:v>
                </c:pt>
                <c:pt idx="119">
                  <c:v>0.13233167574901927</c:v>
                </c:pt>
                <c:pt idx="120">
                  <c:v>0.13310084949480935</c:v>
                </c:pt>
                <c:pt idx="121">
                  <c:v>0.13387002324059943</c:v>
                </c:pt>
                <c:pt idx="122">
                  <c:v>0.13463919698638949</c:v>
                </c:pt>
                <c:pt idx="123">
                  <c:v>0.13540837073217959</c:v>
                </c:pt>
                <c:pt idx="124">
                  <c:v>0.13617754447796965</c:v>
                </c:pt>
                <c:pt idx="125">
                  <c:v>0.13694671822375976</c:v>
                </c:pt>
                <c:pt idx="126">
                  <c:v>0.13771589196954981</c:v>
                </c:pt>
                <c:pt idx="127">
                  <c:v>0.13848506571533989</c:v>
                </c:pt>
                <c:pt idx="128">
                  <c:v>0.13925423946112997</c:v>
                </c:pt>
                <c:pt idx="129">
                  <c:v>0.14002341320692005</c:v>
                </c:pt>
                <c:pt idx="130">
                  <c:v>0.14079258695271013</c:v>
                </c:pt>
                <c:pt idx="131">
                  <c:v>0.14156176069850018</c:v>
                </c:pt>
                <c:pt idx="132">
                  <c:v>0.14233093444429029</c:v>
                </c:pt>
                <c:pt idx="133">
                  <c:v>0.14310010819008034</c:v>
                </c:pt>
                <c:pt idx="134">
                  <c:v>0.14386928193587045</c:v>
                </c:pt>
                <c:pt idx="135">
                  <c:v>0.1446384556816605</c:v>
                </c:pt>
                <c:pt idx="136">
                  <c:v>0.14540762942745056</c:v>
                </c:pt>
                <c:pt idx="137">
                  <c:v>0.14617680317324067</c:v>
                </c:pt>
                <c:pt idx="138">
                  <c:v>0.14694597691903077</c:v>
                </c:pt>
                <c:pt idx="139">
                  <c:v>0.14771515066482083</c:v>
                </c:pt>
                <c:pt idx="140">
                  <c:v>0.14848432441061088</c:v>
                </c:pt>
                <c:pt idx="141">
                  <c:v>0.14925349815640099</c:v>
                </c:pt>
                <c:pt idx="142">
                  <c:v>0.15002267190219104</c:v>
                </c:pt>
                <c:pt idx="143">
                  <c:v>0.15079184564798115</c:v>
                </c:pt>
                <c:pt idx="144">
                  <c:v>0.1515610193937712</c:v>
                </c:pt>
                <c:pt idx="145">
                  <c:v>0.15233019313956128</c:v>
                </c:pt>
                <c:pt idx="146">
                  <c:v>0.15309936688535136</c:v>
                </c:pt>
                <c:pt idx="147">
                  <c:v>0.15386854063114144</c:v>
                </c:pt>
                <c:pt idx="148">
                  <c:v>0.15463771437693152</c:v>
                </c:pt>
                <c:pt idx="149">
                  <c:v>0.1554068881227216</c:v>
                </c:pt>
                <c:pt idx="150">
                  <c:v>0.15617606186851168</c:v>
                </c:pt>
                <c:pt idx="151">
                  <c:v>0.15694523561430174</c:v>
                </c:pt>
                <c:pt idx="152">
                  <c:v>0.15771440936009185</c:v>
                </c:pt>
                <c:pt idx="153">
                  <c:v>0.1584835831058819</c:v>
                </c:pt>
                <c:pt idx="154">
                  <c:v>0.15925275685167201</c:v>
                </c:pt>
                <c:pt idx="155">
                  <c:v>0.16002193059746206</c:v>
                </c:pt>
                <c:pt idx="156">
                  <c:v>0.16079110434325214</c:v>
                </c:pt>
                <c:pt idx="157">
                  <c:v>0.16156027808904222</c:v>
                </c:pt>
                <c:pt idx="158">
                  <c:v>0.16232945183483233</c:v>
                </c:pt>
                <c:pt idx="159">
                  <c:v>0.16309862558062238</c:v>
                </c:pt>
                <c:pt idx="160">
                  <c:v>0.16386779932641246</c:v>
                </c:pt>
                <c:pt idx="161">
                  <c:v>0.16463697307220254</c:v>
                </c:pt>
                <c:pt idx="162">
                  <c:v>0.16540614681799262</c:v>
                </c:pt>
                <c:pt idx="163">
                  <c:v>0.1661753205637827</c:v>
                </c:pt>
                <c:pt idx="164">
                  <c:v>0.16694449430957276</c:v>
                </c:pt>
                <c:pt idx="165">
                  <c:v>0.16771366805536284</c:v>
                </c:pt>
                <c:pt idx="166">
                  <c:v>0.16848284180115292</c:v>
                </c:pt>
                <c:pt idx="167">
                  <c:v>0.169252015546943</c:v>
                </c:pt>
                <c:pt idx="168">
                  <c:v>0.17002118929273308</c:v>
                </c:pt>
                <c:pt idx="169">
                  <c:v>0.17079036303852316</c:v>
                </c:pt>
                <c:pt idx="170">
                  <c:v>0.17155953678431324</c:v>
                </c:pt>
                <c:pt idx="171">
                  <c:v>0.17232871053010332</c:v>
                </c:pt>
                <c:pt idx="172">
                  <c:v>0.1730978842758934</c:v>
                </c:pt>
                <c:pt idx="173">
                  <c:v>0.17386705802168348</c:v>
                </c:pt>
                <c:pt idx="174">
                  <c:v>0.17463623176747353</c:v>
                </c:pt>
                <c:pt idx="175">
                  <c:v>0.17540540551326364</c:v>
                </c:pt>
                <c:pt idx="176">
                  <c:v>0.17617457925905372</c:v>
                </c:pt>
                <c:pt idx="177">
                  <c:v>0.1769437530048438</c:v>
                </c:pt>
                <c:pt idx="178">
                  <c:v>0.17771292675063385</c:v>
                </c:pt>
                <c:pt idx="179">
                  <c:v>0.17848210049642393</c:v>
                </c:pt>
                <c:pt idx="180">
                  <c:v>0.17925127424221401</c:v>
                </c:pt>
                <c:pt idx="181">
                  <c:v>0.1800204479880041</c:v>
                </c:pt>
                <c:pt idx="182">
                  <c:v>0.18078962173379418</c:v>
                </c:pt>
                <c:pt idx="183">
                  <c:v>0.18155879547958423</c:v>
                </c:pt>
                <c:pt idx="184">
                  <c:v>0.18232796922537431</c:v>
                </c:pt>
                <c:pt idx="185">
                  <c:v>0.18309714297116439</c:v>
                </c:pt>
                <c:pt idx="186">
                  <c:v>0.18386631671695447</c:v>
                </c:pt>
                <c:pt idx="187">
                  <c:v>0.18463549046274455</c:v>
                </c:pt>
                <c:pt idx="188">
                  <c:v>0.18540466420853463</c:v>
                </c:pt>
                <c:pt idx="189">
                  <c:v>0.18617383795432471</c:v>
                </c:pt>
                <c:pt idx="190">
                  <c:v>0.18694301170011479</c:v>
                </c:pt>
                <c:pt idx="191">
                  <c:v>0.18771218544590487</c:v>
                </c:pt>
                <c:pt idx="192">
                  <c:v>0.18848135919169495</c:v>
                </c:pt>
                <c:pt idx="193">
                  <c:v>0.18925053293748501</c:v>
                </c:pt>
                <c:pt idx="194">
                  <c:v>0.19001970668327511</c:v>
                </c:pt>
                <c:pt idx="195">
                  <c:v>0.19078888042906519</c:v>
                </c:pt>
                <c:pt idx="196">
                  <c:v>0.19155805417485527</c:v>
                </c:pt>
                <c:pt idx="197">
                  <c:v>0.19232722792064533</c:v>
                </c:pt>
                <c:pt idx="198">
                  <c:v>0.19309640166643541</c:v>
                </c:pt>
                <c:pt idx="199">
                  <c:v>0.19386557541222549</c:v>
                </c:pt>
                <c:pt idx="200">
                  <c:v>0.19463474915801557</c:v>
                </c:pt>
                <c:pt idx="201">
                  <c:v>0.19540392290380565</c:v>
                </c:pt>
                <c:pt idx="202">
                  <c:v>0.19617309664959573</c:v>
                </c:pt>
                <c:pt idx="203">
                  <c:v>0.19694227039538581</c:v>
                </c:pt>
                <c:pt idx="204">
                  <c:v>0.19771144414117589</c:v>
                </c:pt>
                <c:pt idx="205">
                  <c:v>0.19848061788696597</c:v>
                </c:pt>
                <c:pt idx="206">
                  <c:v>0.19924979163275605</c:v>
                </c:pt>
                <c:pt idx="207">
                  <c:v>0.2000189653785461</c:v>
                </c:pt>
                <c:pt idx="208">
                  <c:v>0.20078813912433621</c:v>
                </c:pt>
                <c:pt idx="209">
                  <c:v>0.20155731287012627</c:v>
                </c:pt>
                <c:pt idx="210">
                  <c:v>0.20232648661591637</c:v>
                </c:pt>
                <c:pt idx="211">
                  <c:v>0.20309566036170643</c:v>
                </c:pt>
                <c:pt idx="212">
                  <c:v>0.20386483410749648</c:v>
                </c:pt>
                <c:pt idx="213">
                  <c:v>0.20463400785328659</c:v>
                </c:pt>
                <c:pt idx="214">
                  <c:v>0.20540318159907664</c:v>
                </c:pt>
                <c:pt idx="215">
                  <c:v>0.20617235534486675</c:v>
                </c:pt>
                <c:pt idx="216">
                  <c:v>0.2069415290906568</c:v>
                </c:pt>
                <c:pt idx="217">
                  <c:v>0.20771070283644688</c:v>
                </c:pt>
                <c:pt idx="218">
                  <c:v>0.20847987658223696</c:v>
                </c:pt>
                <c:pt idx="219">
                  <c:v>0.20924905032802704</c:v>
                </c:pt>
                <c:pt idx="220">
                  <c:v>0.21001822407381712</c:v>
                </c:pt>
                <c:pt idx="221">
                  <c:v>0.2107873978196072</c:v>
                </c:pt>
                <c:pt idx="222">
                  <c:v>0.21155657156539728</c:v>
                </c:pt>
                <c:pt idx="223">
                  <c:v>0.21232574531118736</c:v>
                </c:pt>
                <c:pt idx="224">
                  <c:v>0.21309491905697742</c:v>
                </c:pt>
                <c:pt idx="225">
                  <c:v>0.21386409280276752</c:v>
                </c:pt>
                <c:pt idx="226">
                  <c:v>0.21463326654855758</c:v>
                </c:pt>
                <c:pt idx="227">
                  <c:v>0.21540244029434769</c:v>
                </c:pt>
                <c:pt idx="228">
                  <c:v>0.21617161404013774</c:v>
                </c:pt>
                <c:pt idx="229">
                  <c:v>0.21694078778592782</c:v>
                </c:pt>
                <c:pt idx="230">
                  <c:v>0.2177099615317179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1-42A1-9D7C-EDAF165A1C9A}"/>
            </c:ext>
          </c:extLst>
        </c:ser>
        <c:ser>
          <c:idx val="2"/>
          <c:order val="2"/>
          <c:tx>
            <c:v>IUC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0E0D0"/>
              </a:solidFill>
              <a:ln w="12700">
                <a:noFill/>
              </a:ln>
              <a:effectLst/>
            </c:spPr>
          </c:marker>
          <c:xVal>
            <c:numRef>
              <c:f>'Step #9 #8 #10 #11'!$O$13:$O$243</c:f>
              <c:numCache>
                <c:formatCode>0.00%</c:formatCode>
                <c:ptCount val="231"/>
                <c:pt idx="0">
                  <c:v>0</c:v>
                </c:pt>
                <c:pt idx="1">
                  <c:v>1.2819562429834631E-3</c:v>
                </c:pt>
                <c:pt idx="2">
                  <c:v>2.5639124859669262E-3</c:v>
                </c:pt>
                <c:pt idx="3">
                  <c:v>3.8458687289503897E-3</c:v>
                </c:pt>
                <c:pt idx="4">
                  <c:v>5.1278249719338524E-3</c:v>
                </c:pt>
                <c:pt idx="5">
                  <c:v>6.4097812149173155E-3</c:v>
                </c:pt>
                <c:pt idx="6">
                  <c:v>7.6917374579007795E-3</c:v>
                </c:pt>
                <c:pt idx="7">
                  <c:v>8.9736937008842409E-3</c:v>
                </c:pt>
                <c:pt idx="8">
                  <c:v>1.0255649943867705E-2</c:v>
                </c:pt>
                <c:pt idx="9">
                  <c:v>1.1537606186851169E-2</c:v>
                </c:pt>
                <c:pt idx="10">
                  <c:v>1.2819562429834631E-2</c:v>
                </c:pt>
                <c:pt idx="11">
                  <c:v>1.4101518672818095E-2</c:v>
                </c:pt>
                <c:pt idx="12">
                  <c:v>1.5383474915801559E-2</c:v>
                </c:pt>
                <c:pt idx="13">
                  <c:v>1.6665431158785021E-2</c:v>
                </c:pt>
                <c:pt idx="14">
                  <c:v>1.7947387401768482E-2</c:v>
                </c:pt>
                <c:pt idx="15">
                  <c:v>1.9229343644751949E-2</c:v>
                </c:pt>
                <c:pt idx="16">
                  <c:v>2.051129988773541E-2</c:v>
                </c:pt>
                <c:pt idx="17">
                  <c:v>2.179325613071887E-2</c:v>
                </c:pt>
                <c:pt idx="18">
                  <c:v>2.3075212373702338E-2</c:v>
                </c:pt>
                <c:pt idx="19">
                  <c:v>2.4357168616685798E-2</c:v>
                </c:pt>
                <c:pt idx="20">
                  <c:v>2.5639124859669262E-2</c:v>
                </c:pt>
                <c:pt idx="21">
                  <c:v>2.6921081102652726E-2</c:v>
                </c:pt>
                <c:pt idx="22">
                  <c:v>2.820303734563619E-2</c:v>
                </c:pt>
                <c:pt idx="23">
                  <c:v>2.9484993588619651E-2</c:v>
                </c:pt>
                <c:pt idx="24">
                  <c:v>3.0766949831603118E-2</c:v>
                </c:pt>
                <c:pt idx="25">
                  <c:v>3.2048906074586575E-2</c:v>
                </c:pt>
                <c:pt idx="26">
                  <c:v>3.3330862317570042E-2</c:v>
                </c:pt>
                <c:pt idx="27">
                  <c:v>3.4612818560553503E-2</c:v>
                </c:pt>
                <c:pt idx="28">
                  <c:v>3.5894774803536963E-2</c:v>
                </c:pt>
                <c:pt idx="29">
                  <c:v>3.7176731046520431E-2</c:v>
                </c:pt>
                <c:pt idx="30">
                  <c:v>3.8458687289503898E-2</c:v>
                </c:pt>
                <c:pt idx="31">
                  <c:v>3.9740643532487359E-2</c:v>
                </c:pt>
                <c:pt idx="32">
                  <c:v>4.1022599775470819E-2</c:v>
                </c:pt>
                <c:pt idx="33">
                  <c:v>4.230455601845428E-2</c:v>
                </c:pt>
                <c:pt idx="34">
                  <c:v>4.358651226143774E-2</c:v>
                </c:pt>
                <c:pt idx="35">
                  <c:v>4.4868468504421208E-2</c:v>
                </c:pt>
                <c:pt idx="36">
                  <c:v>4.6150424747404675E-2</c:v>
                </c:pt>
                <c:pt idx="37">
                  <c:v>4.7432380990388136E-2</c:v>
                </c:pt>
                <c:pt idx="38">
                  <c:v>4.8714337233371596E-2</c:v>
                </c:pt>
                <c:pt idx="39">
                  <c:v>4.9996293476355057E-2</c:v>
                </c:pt>
                <c:pt idx="40">
                  <c:v>5.1278249719338524E-2</c:v>
                </c:pt>
                <c:pt idx="41">
                  <c:v>5.2560205962321985E-2</c:v>
                </c:pt>
                <c:pt idx="42">
                  <c:v>5.3842162205305452E-2</c:v>
                </c:pt>
                <c:pt idx="43">
                  <c:v>5.5124118448288913E-2</c:v>
                </c:pt>
                <c:pt idx="44">
                  <c:v>5.640607469127238E-2</c:v>
                </c:pt>
                <c:pt idx="45">
                  <c:v>5.7688030934255841E-2</c:v>
                </c:pt>
                <c:pt idx="46">
                  <c:v>5.8969987177239301E-2</c:v>
                </c:pt>
                <c:pt idx="47">
                  <c:v>6.0251943420222762E-2</c:v>
                </c:pt>
                <c:pt idx="48">
                  <c:v>6.1533899663206236E-2</c:v>
                </c:pt>
                <c:pt idx="49">
                  <c:v>6.2815855906189697E-2</c:v>
                </c:pt>
                <c:pt idx="50">
                  <c:v>6.409781214917315E-2</c:v>
                </c:pt>
                <c:pt idx="51">
                  <c:v>6.5379768392156618E-2</c:v>
                </c:pt>
                <c:pt idx="52">
                  <c:v>6.6661724635140085E-2</c:v>
                </c:pt>
                <c:pt idx="53">
                  <c:v>6.7943680878123539E-2</c:v>
                </c:pt>
                <c:pt idx="54">
                  <c:v>6.9225637121107006E-2</c:v>
                </c:pt>
                <c:pt idx="55">
                  <c:v>7.0507593364090473E-2</c:v>
                </c:pt>
                <c:pt idx="56">
                  <c:v>7.1789549607073927E-2</c:v>
                </c:pt>
                <c:pt idx="57">
                  <c:v>7.3071505850057394E-2</c:v>
                </c:pt>
                <c:pt idx="58">
                  <c:v>7.4353462093040862E-2</c:v>
                </c:pt>
                <c:pt idx="59">
                  <c:v>7.5635418336024315E-2</c:v>
                </c:pt>
                <c:pt idx="60">
                  <c:v>7.6917374579007797E-2</c:v>
                </c:pt>
                <c:pt idx="61">
                  <c:v>7.819933082199125E-2</c:v>
                </c:pt>
                <c:pt idx="62">
                  <c:v>7.9481287064974718E-2</c:v>
                </c:pt>
                <c:pt idx="63">
                  <c:v>8.0763243307958171E-2</c:v>
                </c:pt>
                <c:pt idx="64">
                  <c:v>8.2045199550941639E-2</c:v>
                </c:pt>
                <c:pt idx="65">
                  <c:v>8.3327155793925106E-2</c:v>
                </c:pt>
                <c:pt idx="66">
                  <c:v>8.460911203690856E-2</c:v>
                </c:pt>
                <c:pt idx="67">
                  <c:v>8.5891068279892027E-2</c:v>
                </c:pt>
                <c:pt idx="68">
                  <c:v>8.7173024522875481E-2</c:v>
                </c:pt>
                <c:pt idx="69">
                  <c:v>8.8454980765858962E-2</c:v>
                </c:pt>
                <c:pt idx="70">
                  <c:v>8.9736937008842416E-2</c:v>
                </c:pt>
                <c:pt idx="71">
                  <c:v>9.1018893251825883E-2</c:v>
                </c:pt>
                <c:pt idx="72">
                  <c:v>9.2300849494809351E-2</c:v>
                </c:pt>
                <c:pt idx="73">
                  <c:v>9.3582805737792804E-2</c:v>
                </c:pt>
                <c:pt idx="74">
                  <c:v>9.4864761980776272E-2</c:v>
                </c:pt>
                <c:pt idx="75">
                  <c:v>9.6146718223759725E-2</c:v>
                </c:pt>
                <c:pt idx="76">
                  <c:v>9.7428674466743193E-2</c:v>
                </c:pt>
                <c:pt idx="77">
                  <c:v>9.871063070972666E-2</c:v>
                </c:pt>
                <c:pt idx="78">
                  <c:v>9.9992586952710114E-2</c:v>
                </c:pt>
                <c:pt idx="79">
                  <c:v>0.10127454319569359</c:v>
                </c:pt>
                <c:pt idx="80">
                  <c:v>0.10255649943867705</c:v>
                </c:pt>
                <c:pt idx="81">
                  <c:v>0.10383845568166052</c:v>
                </c:pt>
                <c:pt idx="82">
                  <c:v>0.10512041192464397</c:v>
                </c:pt>
                <c:pt idx="83">
                  <c:v>0.10640236816762744</c:v>
                </c:pt>
                <c:pt idx="84">
                  <c:v>0.1076843244106109</c:v>
                </c:pt>
                <c:pt idx="85">
                  <c:v>0.10896628065359436</c:v>
                </c:pt>
                <c:pt idx="86">
                  <c:v>0.11024823689657783</c:v>
                </c:pt>
                <c:pt idx="87">
                  <c:v>0.11153019313956128</c:v>
                </c:pt>
                <c:pt idx="88">
                  <c:v>0.11281214938254476</c:v>
                </c:pt>
                <c:pt idx="89">
                  <c:v>0.11409410562552821</c:v>
                </c:pt>
                <c:pt idx="90">
                  <c:v>0.11537606186851168</c:v>
                </c:pt>
                <c:pt idx="91">
                  <c:v>0.11665801811149515</c:v>
                </c:pt>
                <c:pt idx="92">
                  <c:v>0.1179399743544786</c:v>
                </c:pt>
                <c:pt idx="93">
                  <c:v>0.11922193059746207</c:v>
                </c:pt>
                <c:pt idx="94">
                  <c:v>0.12050388684044552</c:v>
                </c:pt>
                <c:pt idx="95">
                  <c:v>0.12178584308342899</c:v>
                </c:pt>
                <c:pt idx="96">
                  <c:v>0.12306779932641247</c:v>
                </c:pt>
                <c:pt idx="97">
                  <c:v>0.12434975556939593</c:v>
                </c:pt>
                <c:pt idx="98">
                  <c:v>0.12563171181237939</c:v>
                </c:pt>
                <c:pt idx="99">
                  <c:v>0.12691366805536283</c:v>
                </c:pt>
                <c:pt idx="100">
                  <c:v>0.1281956242983463</c:v>
                </c:pt>
                <c:pt idx="101">
                  <c:v>0.12947758054132977</c:v>
                </c:pt>
                <c:pt idx="102">
                  <c:v>0.13075953678431324</c:v>
                </c:pt>
                <c:pt idx="103">
                  <c:v>0.1320414930272967</c:v>
                </c:pt>
                <c:pt idx="104">
                  <c:v>0.13332344927028017</c:v>
                </c:pt>
                <c:pt idx="105">
                  <c:v>0.13460540551326364</c:v>
                </c:pt>
                <c:pt idx="106">
                  <c:v>0.13588736175624708</c:v>
                </c:pt>
                <c:pt idx="107">
                  <c:v>0.13716931799923054</c:v>
                </c:pt>
                <c:pt idx="108">
                  <c:v>0.13845127424221401</c:v>
                </c:pt>
                <c:pt idx="109">
                  <c:v>0.13973323048519748</c:v>
                </c:pt>
                <c:pt idx="110">
                  <c:v>0.14101518672818095</c:v>
                </c:pt>
                <c:pt idx="111">
                  <c:v>0.14229714297116441</c:v>
                </c:pt>
                <c:pt idx="112">
                  <c:v>0.14357909921414785</c:v>
                </c:pt>
                <c:pt idx="113">
                  <c:v>0.14486105545713132</c:v>
                </c:pt>
                <c:pt idx="114">
                  <c:v>0.14614301170011479</c:v>
                </c:pt>
                <c:pt idx="115">
                  <c:v>0.14742496794309826</c:v>
                </c:pt>
                <c:pt idx="116">
                  <c:v>0.14870692418608172</c:v>
                </c:pt>
                <c:pt idx="117">
                  <c:v>0.14998888042906516</c:v>
                </c:pt>
                <c:pt idx="118">
                  <c:v>0.15127083667204863</c:v>
                </c:pt>
                <c:pt idx="119">
                  <c:v>0.1525527929150321</c:v>
                </c:pt>
                <c:pt idx="120">
                  <c:v>0.15383474915801559</c:v>
                </c:pt>
                <c:pt idx="121">
                  <c:v>0.15511670540099903</c:v>
                </c:pt>
                <c:pt idx="122">
                  <c:v>0.1563986616439825</c:v>
                </c:pt>
                <c:pt idx="123">
                  <c:v>0.15768061788696597</c:v>
                </c:pt>
                <c:pt idx="124">
                  <c:v>0.15896257412994944</c:v>
                </c:pt>
                <c:pt idx="125">
                  <c:v>0.1602445303729329</c:v>
                </c:pt>
                <c:pt idx="126">
                  <c:v>0.16152648661591634</c:v>
                </c:pt>
                <c:pt idx="127">
                  <c:v>0.16280844285889981</c:v>
                </c:pt>
                <c:pt idx="128">
                  <c:v>0.16409039910188328</c:v>
                </c:pt>
                <c:pt idx="129">
                  <c:v>0.16537235534486674</c:v>
                </c:pt>
                <c:pt idx="130">
                  <c:v>0.16665431158785021</c:v>
                </c:pt>
                <c:pt idx="131">
                  <c:v>0.16793626783083365</c:v>
                </c:pt>
                <c:pt idx="132">
                  <c:v>0.16921822407381712</c:v>
                </c:pt>
                <c:pt idx="133">
                  <c:v>0.17050018031680059</c:v>
                </c:pt>
                <c:pt idx="134">
                  <c:v>0.17178213655978405</c:v>
                </c:pt>
                <c:pt idx="135">
                  <c:v>0.17306409280276752</c:v>
                </c:pt>
                <c:pt idx="136">
                  <c:v>0.17434604904575096</c:v>
                </c:pt>
                <c:pt idx="137">
                  <c:v>0.17562800528873443</c:v>
                </c:pt>
                <c:pt idx="138">
                  <c:v>0.17690996153171792</c:v>
                </c:pt>
                <c:pt idx="139">
                  <c:v>0.17819191777470139</c:v>
                </c:pt>
                <c:pt idx="140">
                  <c:v>0.17947387401768483</c:v>
                </c:pt>
                <c:pt idx="141">
                  <c:v>0.1807558302606683</c:v>
                </c:pt>
                <c:pt idx="142">
                  <c:v>0.18203778650365177</c:v>
                </c:pt>
                <c:pt idx="143">
                  <c:v>0.18331974274663523</c:v>
                </c:pt>
                <c:pt idx="144">
                  <c:v>0.1846016989896187</c:v>
                </c:pt>
                <c:pt idx="145">
                  <c:v>0.18588365523260214</c:v>
                </c:pt>
                <c:pt idx="146">
                  <c:v>0.18716561147558561</c:v>
                </c:pt>
                <c:pt idx="147">
                  <c:v>0.18844756771856908</c:v>
                </c:pt>
                <c:pt idx="148">
                  <c:v>0.18972952396155254</c:v>
                </c:pt>
                <c:pt idx="149">
                  <c:v>0.19101148020453601</c:v>
                </c:pt>
                <c:pt idx="150">
                  <c:v>0.19229343644751945</c:v>
                </c:pt>
                <c:pt idx="151">
                  <c:v>0.19357539269050292</c:v>
                </c:pt>
                <c:pt idx="152">
                  <c:v>0.19485734893348639</c:v>
                </c:pt>
                <c:pt idx="153">
                  <c:v>0.19613930517646985</c:v>
                </c:pt>
                <c:pt idx="154">
                  <c:v>0.19742126141945332</c:v>
                </c:pt>
                <c:pt idx="155">
                  <c:v>0.19870321766243676</c:v>
                </c:pt>
                <c:pt idx="156">
                  <c:v>0.19998517390542023</c:v>
                </c:pt>
                <c:pt idx="157">
                  <c:v>0.20126713014840372</c:v>
                </c:pt>
                <c:pt idx="158">
                  <c:v>0.20254908639138719</c:v>
                </c:pt>
                <c:pt idx="159">
                  <c:v>0.20383104263437063</c:v>
                </c:pt>
                <c:pt idx="160">
                  <c:v>0.2051129988773541</c:v>
                </c:pt>
                <c:pt idx="161">
                  <c:v>0.20639495512033756</c:v>
                </c:pt>
                <c:pt idx="162">
                  <c:v>0.20767691136332103</c:v>
                </c:pt>
                <c:pt idx="163">
                  <c:v>0.2089588676063045</c:v>
                </c:pt>
                <c:pt idx="164">
                  <c:v>0.21024082384928794</c:v>
                </c:pt>
                <c:pt idx="165">
                  <c:v>0.21152278009227141</c:v>
                </c:pt>
                <c:pt idx="166">
                  <c:v>0.21280473633525487</c:v>
                </c:pt>
                <c:pt idx="167">
                  <c:v>0.21408669257823834</c:v>
                </c:pt>
                <c:pt idx="168">
                  <c:v>0.21536864882122181</c:v>
                </c:pt>
                <c:pt idx="169">
                  <c:v>0.21665060506420525</c:v>
                </c:pt>
                <c:pt idx="170">
                  <c:v>0.21793256130718872</c:v>
                </c:pt>
                <c:pt idx="171">
                  <c:v>0.21921451755017218</c:v>
                </c:pt>
                <c:pt idx="172">
                  <c:v>0.22049647379315565</c:v>
                </c:pt>
                <c:pt idx="173">
                  <c:v>0.22177843003613912</c:v>
                </c:pt>
                <c:pt idx="174">
                  <c:v>0.22306038627912256</c:v>
                </c:pt>
                <c:pt idx="175">
                  <c:v>0.22434234252210605</c:v>
                </c:pt>
                <c:pt idx="176">
                  <c:v>0.22562429876508952</c:v>
                </c:pt>
                <c:pt idx="177">
                  <c:v>0.22690625500807299</c:v>
                </c:pt>
                <c:pt idx="178">
                  <c:v>0.22818821125105643</c:v>
                </c:pt>
                <c:pt idx="179">
                  <c:v>0.22947016749403989</c:v>
                </c:pt>
                <c:pt idx="180">
                  <c:v>0.23075212373702336</c:v>
                </c:pt>
                <c:pt idx="181">
                  <c:v>0.23203407998000683</c:v>
                </c:pt>
                <c:pt idx="182">
                  <c:v>0.2333160362229903</c:v>
                </c:pt>
                <c:pt idx="183">
                  <c:v>0.23459799246597374</c:v>
                </c:pt>
                <c:pt idx="184">
                  <c:v>0.2358799487089572</c:v>
                </c:pt>
                <c:pt idx="185">
                  <c:v>0.23716190495194067</c:v>
                </c:pt>
                <c:pt idx="186">
                  <c:v>0.23844386119492414</c:v>
                </c:pt>
                <c:pt idx="187">
                  <c:v>0.23972581743790761</c:v>
                </c:pt>
                <c:pt idx="188">
                  <c:v>0.24100777368089105</c:v>
                </c:pt>
                <c:pt idx="189">
                  <c:v>0.24228972992387451</c:v>
                </c:pt>
                <c:pt idx="190">
                  <c:v>0.24357168616685798</c:v>
                </c:pt>
                <c:pt idx="191">
                  <c:v>0.24485364240984145</c:v>
                </c:pt>
                <c:pt idx="192">
                  <c:v>0.24613559865282494</c:v>
                </c:pt>
                <c:pt idx="193">
                  <c:v>0.24741755489580836</c:v>
                </c:pt>
                <c:pt idx="194">
                  <c:v>0.24869951113879185</c:v>
                </c:pt>
                <c:pt idx="195">
                  <c:v>0.24998146738177532</c:v>
                </c:pt>
                <c:pt idx="196">
                  <c:v>0.25126342362475879</c:v>
                </c:pt>
                <c:pt idx="197">
                  <c:v>0.25254537986774223</c:v>
                </c:pt>
                <c:pt idx="198">
                  <c:v>0.25382733611072567</c:v>
                </c:pt>
                <c:pt idx="199">
                  <c:v>0.25510929235370916</c:v>
                </c:pt>
                <c:pt idx="200">
                  <c:v>0.2563912485966926</c:v>
                </c:pt>
                <c:pt idx="201">
                  <c:v>0.2576732048396761</c:v>
                </c:pt>
                <c:pt idx="202">
                  <c:v>0.25895516108265954</c:v>
                </c:pt>
                <c:pt idx="203">
                  <c:v>0.26023711732564303</c:v>
                </c:pt>
                <c:pt idx="204">
                  <c:v>0.26151907356862647</c:v>
                </c:pt>
                <c:pt idx="205">
                  <c:v>0.26280102981160997</c:v>
                </c:pt>
                <c:pt idx="206">
                  <c:v>0.2640829860545934</c:v>
                </c:pt>
                <c:pt idx="207">
                  <c:v>0.26536494229757684</c:v>
                </c:pt>
                <c:pt idx="208">
                  <c:v>0.26664689854056034</c:v>
                </c:pt>
                <c:pt idx="209">
                  <c:v>0.26792885478354378</c:v>
                </c:pt>
                <c:pt idx="210">
                  <c:v>0.26921081102652727</c:v>
                </c:pt>
                <c:pt idx="211">
                  <c:v>0.27049276726951071</c:v>
                </c:pt>
                <c:pt idx="212">
                  <c:v>0.27177472351249415</c:v>
                </c:pt>
                <c:pt idx="213">
                  <c:v>0.27305667975547765</c:v>
                </c:pt>
                <c:pt idx="214">
                  <c:v>0.27433863599846109</c:v>
                </c:pt>
                <c:pt idx="215">
                  <c:v>0.27562059224144458</c:v>
                </c:pt>
                <c:pt idx="216">
                  <c:v>0.27690254848442802</c:v>
                </c:pt>
                <c:pt idx="217">
                  <c:v>0.27818450472741146</c:v>
                </c:pt>
                <c:pt idx="218">
                  <c:v>0.27946646097039496</c:v>
                </c:pt>
                <c:pt idx="219">
                  <c:v>0.2807484172133784</c:v>
                </c:pt>
                <c:pt idx="220">
                  <c:v>0.28203037345636189</c:v>
                </c:pt>
                <c:pt idx="221">
                  <c:v>0.28331232969934533</c:v>
                </c:pt>
                <c:pt idx="222">
                  <c:v>0.28459428594232883</c:v>
                </c:pt>
                <c:pt idx="223">
                  <c:v>0.28587624218531227</c:v>
                </c:pt>
                <c:pt idx="224">
                  <c:v>0.28715819842829571</c:v>
                </c:pt>
                <c:pt idx="225">
                  <c:v>0.2884401546712792</c:v>
                </c:pt>
                <c:pt idx="226">
                  <c:v>0.28972211091426264</c:v>
                </c:pt>
                <c:pt idx="227">
                  <c:v>0.29100406715724614</c:v>
                </c:pt>
                <c:pt idx="228">
                  <c:v>0.29228602340022958</c:v>
                </c:pt>
                <c:pt idx="229">
                  <c:v>0.29356797964321302</c:v>
                </c:pt>
                <c:pt idx="230">
                  <c:v>0.29484993588619651</c:v>
                </c:pt>
              </c:numCache>
            </c:numRef>
          </c:xVal>
          <c:yVal>
            <c:numRef>
              <c:f>'Step #9 #8 #10 #11'!$N$13:$N$243</c:f>
              <c:numCache>
                <c:formatCode>0.00%</c:formatCode>
                <c:ptCount val="231"/>
                <c:pt idx="0">
                  <c:v>4.5999999999999999E-2</c:v>
                </c:pt>
                <c:pt idx="1">
                  <c:v>4.6029581412560638E-2</c:v>
                </c:pt>
                <c:pt idx="2">
                  <c:v>4.6118325650242549E-2</c:v>
                </c:pt>
                <c:pt idx="3">
                  <c:v>4.6266232713045731E-2</c:v>
                </c:pt>
                <c:pt idx="4">
                  <c:v>4.6473302600970191E-2</c:v>
                </c:pt>
                <c:pt idx="5">
                  <c:v>4.6739535314015923E-2</c:v>
                </c:pt>
                <c:pt idx="6">
                  <c:v>4.7064930852182933E-2</c:v>
                </c:pt>
                <c:pt idx="7">
                  <c:v>4.7449489215471208E-2</c:v>
                </c:pt>
                <c:pt idx="8">
                  <c:v>4.7893210403880768E-2</c:v>
                </c:pt>
                <c:pt idx="9">
                  <c:v>4.8396094417411592E-2</c:v>
                </c:pt>
                <c:pt idx="10">
                  <c:v>4.8958141256063695E-2</c:v>
                </c:pt>
                <c:pt idx="11">
                  <c:v>4.9579350919837076E-2</c:v>
                </c:pt>
                <c:pt idx="12">
                  <c:v>5.0259723408731721E-2</c:v>
                </c:pt>
                <c:pt idx="13">
                  <c:v>5.0999258722747645E-2</c:v>
                </c:pt>
                <c:pt idx="14">
                  <c:v>5.179795686188484E-2</c:v>
                </c:pt>
                <c:pt idx="15">
                  <c:v>5.2655817826143314E-2</c:v>
                </c:pt>
                <c:pt idx="16">
                  <c:v>5.3572841615523059E-2</c:v>
                </c:pt>
                <c:pt idx="17">
                  <c:v>5.4549028230024083E-2</c:v>
                </c:pt>
                <c:pt idx="18">
                  <c:v>5.5584377669646377E-2</c:v>
                </c:pt>
                <c:pt idx="19">
                  <c:v>5.6678889934389944E-2</c:v>
                </c:pt>
                <c:pt idx="20">
                  <c:v>5.7832565024254781E-2</c:v>
                </c:pt>
                <c:pt idx="21">
                  <c:v>5.9045402939240904E-2</c:v>
                </c:pt>
                <c:pt idx="22">
                  <c:v>6.0317403679348292E-2</c:v>
                </c:pt>
                <c:pt idx="23">
                  <c:v>6.1648567244576957E-2</c:v>
                </c:pt>
                <c:pt idx="24">
                  <c:v>6.3038893634926901E-2</c:v>
                </c:pt>
                <c:pt idx="25">
                  <c:v>6.4488382850398096E-2</c:v>
                </c:pt>
                <c:pt idx="26">
                  <c:v>6.5997034890990597E-2</c:v>
                </c:pt>
                <c:pt idx="27">
                  <c:v>6.7564849756704348E-2</c:v>
                </c:pt>
                <c:pt idx="28">
                  <c:v>6.9191827447539378E-2</c:v>
                </c:pt>
                <c:pt idx="29">
                  <c:v>7.0877967963495686E-2</c:v>
                </c:pt>
                <c:pt idx="30">
                  <c:v>7.2623271304573273E-2</c:v>
                </c:pt>
                <c:pt idx="31">
                  <c:v>7.4427737470772123E-2</c:v>
                </c:pt>
                <c:pt idx="32">
                  <c:v>7.6291366462092253E-2</c:v>
                </c:pt>
                <c:pt idx="33">
                  <c:v>7.8214158278533646E-2</c:v>
                </c:pt>
                <c:pt idx="34">
                  <c:v>8.0196112920096319E-2</c:v>
                </c:pt>
                <c:pt idx="35">
                  <c:v>8.2237230386780283E-2</c:v>
                </c:pt>
                <c:pt idx="36">
                  <c:v>8.4337510678585512E-2</c:v>
                </c:pt>
                <c:pt idx="37">
                  <c:v>8.6496953795512005E-2</c:v>
                </c:pt>
                <c:pt idx="38">
                  <c:v>8.8715559737559777E-2</c:v>
                </c:pt>
                <c:pt idx="39">
                  <c:v>9.0993328504728827E-2</c:v>
                </c:pt>
                <c:pt idx="40">
                  <c:v>9.3330260097019141E-2</c:v>
                </c:pt>
                <c:pt idx="41">
                  <c:v>9.5726354514430734E-2</c:v>
                </c:pt>
                <c:pt idx="42">
                  <c:v>9.8181611756963605E-2</c:v>
                </c:pt>
                <c:pt idx="43">
                  <c:v>0.10069603182461775</c:v>
                </c:pt>
                <c:pt idx="44">
                  <c:v>0.10326961471739318</c:v>
                </c:pt>
                <c:pt idx="45">
                  <c:v>0.10590236043528986</c:v>
                </c:pt>
                <c:pt idx="46">
                  <c:v>0.10859426897830782</c:v>
                </c:pt>
                <c:pt idx="47">
                  <c:v>0.11134534034644705</c:v>
                </c:pt>
                <c:pt idx="48">
                  <c:v>0.11415557453970758</c:v>
                </c:pt>
                <c:pt idx="49">
                  <c:v>0.11702497155808936</c:v>
                </c:pt>
                <c:pt idx="50">
                  <c:v>0.1199535314015924</c:v>
                </c:pt>
                <c:pt idx="51">
                  <c:v>0.12294125407021675</c:v>
                </c:pt>
                <c:pt idx="52">
                  <c:v>0.12598813956396238</c:v>
                </c:pt>
                <c:pt idx="53">
                  <c:v>0.12909418788282923</c:v>
                </c:pt>
                <c:pt idx="54">
                  <c:v>0.13225939902681738</c:v>
                </c:pt>
                <c:pt idx="55">
                  <c:v>0.13548377299592684</c:v>
                </c:pt>
                <c:pt idx="56">
                  <c:v>0.1387673097901575</c:v>
                </c:pt>
                <c:pt idx="57">
                  <c:v>0.14211000940950952</c:v>
                </c:pt>
                <c:pt idx="58">
                  <c:v>0.14551187185398276</c:v>
                </c:pt>
                <c:pt idx="59">
                  <c:v>0.14897289712357725</c:v>
                </c:pt>
                <c:pt idx="60">
                  <c:v>0.15249308521829308</c:v>
                </c:pt>
                <c:pt idx="61">
                  <c:v>0.15607243613813016</c:v>
                </c:pt>
                <c:pt idx="62">
                  <c:v>0.15971094988308851</c:v>
                </c:pt>
                <c:pt idx="63">
                  <c:v>0.16340862645316812</c:v>
                </c:pt>
                <c:pt idx="64">
                  <c:v>0.167165465848369</c:v>
                </c:pt>
                <c:pt idx="65">
                  <c:v>0.17098146806869119</c:v>
                </c:pt>
                <c:pt idx="66">
                  <c:v>0.17485663311413463</c:v>
                </c:pt>
                <c:pt idx="67">
                  <c:v>0.17879096098469932</c:v>
                </c:pt>
                <c:pt idx="68">
                  <c:v>0.18278445168038532</c:v>
                </c:pt>
                <c:pt idx="69">
                  <c:v>0.18683710520119262</c:v>
                </c:pt>
                <c:pt idx="70">
                  <c:v>0.19094892154712112</c:v>
                </c:pt>
                <c:pt idx="71">
                  <c:v>0.19511990071817098</c:v>
                </c:pt>
                <c:pt idx="72">
                  <c:v>0.19935004271434204</c:v>
                </c:pt>
                <c:pt idx="73">
                  <c:v>0.2036393475356344</c:v>
                </c:pt>
                <c:pt idx="74">
                  <c:v>0.20798781518204801</c:v>
                </c:pt>
                <c:pt idx="75">
                  <c:v>0.21239544565358293</c:v>
                </c:pt>
                <c:pt idx="76">
                  <c:v>0.21686223895023909</c:v>
                </c:pt>
                <c:pt idx="77">
                  <c:v>0.22138819507201657</c:v>
                </c:pt>
                <c:pt idx="78">
                  <c:v>0.22597331401891529</c:v>
                </c:pt>
                <c:pt idx="79">
                  <c:v>0.23061759579093533</c:v>
                </c:pt>
                <c:pt idx="80">
                  <c:v>0.23532104038807655</c:v>
                </c:pt>
                <c:pt idx="81">
                  <c:v>0.24008364781033914</c:v>
                </c:pt>
                <c:pt idx="82">
                  <c:v>0.24490541805772298</c:v>
                </c:pt>
                <c:pt idx="83">
                  <c:v>0.24978635113022807</c:v>
                </c:pt>
                <c:pt idx="84">
                  <c:v>0.25472644702785446</c:v>
                </c:pt>
                <c:pt idx="85">
                  <c:v>0.25972570575060205</c:v>
                </c:pt>
                <c:pt idx="86">
                  <c:v>0.26478412729847101</c:v>
                </c:pt>
                <c:pt idx="87">
                  <c:v>0.26990171167146115</c:v>
                </c:pt>
                <c:pt idx="88">
                  <c:v>0.27507845886957272</c:v>
                </c:pt>
                <c:pt idx="89">
                  <c:v>0.28031436889280537</c:v>
                </c:pt>
                <c:pt idx="90">
                  <c:v>0.28560944174115943</c:v>
                </c:pt>
                <c:pt idx="91">
                  <c:v>0.29096367741463475</c:v>
                </c:pt>
                <c:pt idx="92">
                  <c:v>0.29637707591323126</c:v>
                </c:pt>
                <c:pt idx="93">
                  <c:v>0.30184963723694908</c:v>
                </c:pt>
                <c:pt idx="94">
                  <c:v>0.3073813613857882</c:v>
                </c:pt>
                <c:pt idx="95">
                  <c:v>0.31297224835974857</c:v>
                </c:pt>
                <c:pt idx="96">
                  <c:v>0.31862229815883031</c:v>
                </c:pt>
                <c:pt idx="97">
                  <c:v>0.32433151078303318</c:v>
                </c:pt>
                <c:pt idx="98">
                  <c:v>0.33009988623235742</c:v>
                </c:pt>
                <c:pt idx="99">
                  <c:v>0.3359274245068028</c:v>
                </c:pt>
                <c:pt idx="100">
                  <c:v>0.34181412560636959</c:v>
                </c:pt>
                <c:pt idx="101">
                  <c:v>0.34775998953105763</c:v>
                </c:pt>
                <c:pt idx="102">
                  <c:v>0.35376501628086698</c:v>
                </c:pt>
                <c:pt idx="103">
                  <c:v>0.35982920585579758</c:v>
                </c:pt>
                <c:pt idx="104">
                  <c:v>0.36595255825584944</c:v>
                </c:pt>
                <c:pt idx="105">
                  <c:v>0.37213507348102259</c:v>
                </c:pt>
                <c:pt idx="106">
                  <c:v>0.37837675153131684</c:v>
                </c:pt>
                <c:pt idx="107">
                  <c:v>0.3846775924067326</c:v>
                </c:pt>
                <c:pt idx="108">
                  <c:v>0.39103759610726951</c:v>
                </c:pt>
                <c:pt idx="109">
                  <c:v>0.39745676263292778</c:v>
                </c:pt>
                <c:pt idx="110">
                  <c:v>0.40393509198370731</c:v>
                </c:pt>
                <c:pt idx="111">
                  <c:v>0.41047258415960808</c:v>
                </c:pt>
                <c:pt idx="112">
                  <c:v>0.41706923916062999</c:v>
                </c:pt>
                <c:pt idx="113">
                  <c:v>0.42372505698677337</c:v>
                </c:pt>
                <c:pt idx="114">
                  <c:v>0.43044003763803801</c:v>
                </c:pt>
                <c:pt idx="115">
                  <c:v>0.43721418111442384</c:v>
                </c:pt>
                <c:pt idx="116">
                  <c:v>0.44404748741593103</c:v>
                </c:pt>
                <c:pt idx="117">
                  <c:v>0.45093995654255931</c:v>
                </c:pt>
                <c:pt idx="118">
                  <c:v>0.45789158849430905</c:v>
                </c:pt>
                <c:pt idx="119">
                  <c:v>0.46490238327118</c:v>
                </c:pt>
                <c:pt idx="120">
                  <c:v>0.47197234087317236</c:v>
                </c:pt>
                <c:pt idx="121">
                  <c:v>0.4791014613002858</c:v>
                </c:pt>
                <c:pt idx="122">
                  <c:v>0.48628974455252061</c:v>
                </c:pt>
                <c:pt idx="123">
                  <c:v>0.49353719062987667</c:v>
                </c:pt>
                <c:pt idx="124">
                  <c:v>0.50084379953235403</c:v>
                </c:pt>
                <c:pt idx="125">
                  <c:v>0.5082095712599527</c:v>
                </c:pt>
                <c:pt idx="126">
                  <c:v>0.51563450581267245</c:v>
                </c:pt>
                <c:pt idx="127">
                  <c:v>0.52311860319051362</c:v>
                </c:pt>
                <c:pt idx="128">
                  <c:v>0.5306618633934761</c:v>
                </c:pt>
                <c:pt idx="129">
                  <c:v>0.53826428642155977</c:v>
                </c:pt>
                <c:pt idx="130">
                  <c:v>0.54592587227476475</c:v>
                </c:pt>
                <c:pt idx="131">
                  <c:v>0.55364662095309092</c:v>
                </c:pt>
                <c:pt idx="132">
                  <c:v>0.56142653245653851</c:v>
                </c:pt>
                <c:pt idx="133">
                  <c:v>0.56926560678510729</c:v>
                </c:pt>
                <c:pt idx="134">
                  <c:v>0.57716384393879738</c:v>
                </c:pt>
                <c:pt idx="135">
                  <c:v>0.58512124391760878</c:v>
                </c:pt>
                <c:pt idx="136">
                  <c:v>0.59313780672154126</c:v>
                </c:pt>
                <c:pt idx="137">
                  <c:v>0.60121353235059516</c:v>
                </c:pt>
                <c:pt idx="138">
                  <c:v>0.60934842080477059</c:v>
                </c:pt>
                <c:pt idx="139">
                  <c:v>0.61754247208406698</c:v>
                </c:pt>
                <c:pt idx="140">
                  <c:v>0.62579568618848458</c:v>
                </c:pt>
                <c:pt idx="141">
                  <c:v>0.63410806311802348</c:v>
                </c:pt>
                <c:pt idx="142">
                  <c:v>0.64247960287268391</c:v>
                </c:pt>
                <c:pt idx="143">
                  <c:v>0.65091030545246542</c:v>
                </c:pt>
                <c:pt idx="144">
                  <c:v>0.65940017085736824</c:v>
                </c:pt>
                <c:pt idx="145">
                  <c:v>0.66794919908739225</c:v>
                </c:pt>
                <c:pt idx="146">
                  <c:v>0.67655739014253768</c:v>
                </c:pt>
                <c:pt idx="147">
                  <c:v>0.68522474402280431</c:v>
                </c:pt>
                <c:pt idx="148">
                  <c:v>0.69395126072819213</c:v>
                </c:pt>
                <c:pt idx="149">
                  <c:v>0.70273694025870137</c:v>
                </c:pt>
                <c:pt idx="150">
                  <c:v>0.71158178261433169</c:v>
                </c:pt>
                <c:pt idx="151">
                  <c:v>0.72048578779508343</c:v>
                </c:pt>
                <c:pt idx="152">
                  <c:v>0.72944895580095648</c:v>
                </c:pt>
                <c:pt idx="153">
                  <c:v>0.73847128663195083</c:v>
                </c:pt>
                <c:pt idx="154">
                  <c:v>0.74755278028806638</c:v>
                </c:pt>
                <c:pt idx="155">
                  <c:v>0.75669343676930301</c:v>
                </c:pt>
                <c:pt idx="156">
                  <c:v>0.76589325607566117</c:v>
                </c:pt>
                <c:pt idx="157">
                  <c:v>0.77515223820714063</c:v>
                </c:pt>
                <c:pt idx="158">
                  <c:v>0.7844703831637414</c:v>
                </c:pt>
                <c:pt idx="159">
                  <c:v>0.79384769094546326</c:v>
                </c:pt>
                <c:pt idx="160">
                  <c:v>0.80328416155230631</c:v>
                </c:pt>
                <c:pt idx="161">
                  <c:v>0.81277979498427089</c:v>
                </c:pt>
                <c:pt idx="162">
                  <c:v>0.82233459124135666</c:v>
                </c:pt>
                <c:pt idx="163">
                  <c:v>0.83194855032356374</c:v>
                </c:pt>
                <c:pt idx="164">
                  <c:v>0.8416216722308919</c:v>
                </c:pt>
                <c:pt idx="165">
                  <c:v>0.85135395696334137</c:v>
                </c:pt>
                <c:pt idx="166">
                  <c:v>0.86114540452091226</c:v>
                </c:pt>
                <c:pt idx="167">
                  <c:v>0.87099601490360434</c:v>
                </c:pt>
                <c:pt idx="168">
                  <c:v>0.88090578811141784</c:v>
                </c:pt>
                <c:pt idx="169">
                  <c:v>0.89087472414435231</c:v>
                </c:pt>
                <c:pt idx="170">
                  <c:v>0.9009028230024082</c:v>
                </c:pt>
                <c:pt idx="171">
                  <c:v>0.91099008468558551</c:v>
                </c:pt>
                <c:pt idx="172">
                  <c:v>0.92113650919388401</c:v>
                </c:pt>
                <c:pt idx="173">
                  <c:v>0.93134209652730382</c:v>
                </c:pt>
                <c:pt idx="174">
                  <c:v>0.9416068466858446</c:v>
                </c:pt>
                <c:pt idx="175">
                  <c:v>0.95193075966950713</c:v>
                </c:pt>
                <c:pt idx="176">
                  <c:v>0.96231383547829086</c:v>
                </c:pt>
                <c:pt idx="177">
                  <c:v>0.97275607411219567</c:v>
                </c:pt>
                <c:pt idx="178">
                  <c:v>0.98325747557122156</c:v>
                </c:pt>
                <c:pt idx="179">
                  <c:v>0.99381803985536898</c:v>
                </c:pt>
                <c:pt idx="180">
                  <c:v>1.0044377669646376</c:v>
                </c:pt>
                <c:pt idx="181">
                  <c:v>1.0151166568990277</c:v>
                </c:pt>
                <c:pt idx="182">
                  <c:v>1.0258547096585391</c:v>
                </c:pt>
                <c:pt idx="183">
                  <c:v>1.0366519252431712</c:v>
                </c:pt>
                <c:pt idx="184">
                  <c:v>1.0475083036529251</c:v>
                </c:pt>
                <c:pt idx="185">
                  <c:v>1.0584238448878003</c:v>
                </c:pt>
                <c:pt idx="186">
                  <c:v>1.0693985489477964</c:v>
                </c:pt>
                <c:pt idx="187">
                  <c:v>1.0804324158329142</c:v>
                </c:pt>
                <c:pt idx="188">
                  <c:v>1.0915254455431529</c:v>
                </c:pt>
                <c:pt idx="189">
                  <c:v>1.102677638078513</c:v>
                </c:pt>
                <c:pt idx="190">
                  <c:v>1.1138889934389944</c:v>
                </c:pt>
                <c:pt idx="191">
                  <c:v>1.1251595116245972</c:v>
                </c:pt>
                <c:pt idx="192">
                  <c:v>1.1364891926353213</c:v>
                </c:pt>
                <c:pt idx="193">
                  <c:v>1.1478780364711663</c:v>
                </c:pt>
                <c:pt idx="194">
                  <c:v>1.1593260431321328</c:v>
                </c:pt>
                <c:pt idx="195">
                  <c:v>1.1708332126182208</c:v>
                </c:pt>
                <c:pt idx="196">
                  <c:v>1.1823995449294298</c:v>
                </c:pt>
                <c:pt idx="197">
                  <c:v>1.1940250400657599</c:v>
                </c:pt>
                <c:pt idx="198">
                  <c:v>1.2057096980272113</c:v>
                </c:pt>
                <c:pt idx="199">
                  <c:v>1.2174535188137845</c:v>
                </c:pt>
                <c:pt idx="200">
                  <c:v>1.2292565024254785</c:v>
                </c:pt>
                <c:pt idx="201">
                  <c:v>1.2411186488622943</c:v>
                </c:pt>
                <c:pt idx="202">
                  <c:v>1.2530399581242306</c:v>
                </c:pt>
                <c:pt idx="203">
                  <c:v>1.2650204302112891</c:v>
                </c:pt>
                <c:pt idx="204">
                  <c:v>1.277060065123468</c:v>
                </c:pt>
                <c:pt idx="205">
                  <c:v>1.2891588628607686</c:v>
                </c:pt>
                <c:pt idx="206">
                  <c:v>1.3013168234231904</c:v>
                </c:pt>
                <c:pt idx="207">
                  <c:v>1.3135339468107332</c:v>
                </c:pt>
                <c:pt idx="208">
                  <c:v>1.3258102330233978</c:v>
                </c:pt>
                <c:pt idx="209">
                  <c:v>1.3381456820611832</c:v>
                </c:pt>
                <c:pt idx="210">
                  <c:v>1.3505402939240905</c:v>
                </c:pt>
                <c:pt idx="211">
                  <c:v>1.3629940686121185</c:v>
                </c:pt>
                <c:pt idx="212">
                  <c:v>1.3755070061252674</c:v>
                </c:pt>
                <c:pt idx="213">
                  <c:v>1.3880791064635387</c:v>
                </c:pt>
                <c:pt idx="214">
                  <c:v>1.4007103696269305</c:v>
                </c:pt>
                <c:pt idx="215">
                  <c:v>1.4134007956154437</c:v>
                </c:pt>
                <c:pt idx="216">
                  <c:v>1.4261503844290782</c:v>
                </c:pt>
                <c:pt idx="217">
                  <c:v>1.4389591360678338</c:v>
                </c:pt>
                <c:pt idx="218">
                  <c:v>1.4518270505317112</c:v>
                </c:pt>
                <c:pt idx="219">
                  <c:v>1.4647541278207092</c:v>
                </c:pt>
                <c:pt idx="220">
                  <c:v>1.4777403679348293</c:v>
                </c:pt>
                <c:pt idx="221">
                  <c:v>1.4907857708740699</c:v>
                </c:pt>
                <c:pt idx="222">
                  <c:v>1.5038903366384324</c:v>
                </c:pt>
                <c:pt idx="223">
                  <c:v>1.5170540652279156</c:v>
                </c:pt>
                <c:pt idx="224">
                  <c:v>1.5302769566425201</c:v>
                </c:pt>
                <c:pt idx="225">
                  <c:v>1.5435590108822466</c:v>
                </c:pt>
                <c:pt idx="226">
                  <c:v>1.5569002279470936</c:v>
                </c:pt>
                <c:pt idx="227">
                  <c:v>1.5703006078370625</c:v>
                </c:pt>
                <c:pt idx="228">
                  <c:v>1.5837601505521521</c:v>
                </c:pt>
                <c:pt idx="229">
                  <c:v>1.5972788560923628</c:v>
                </c:pt>
                <c:pt idx="230">
                  <c:v>1.6108567244576955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71-42A1-9D7C-EDAF165A1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04367"/>
        <c:axId val="377578799"/>
      </c:scatterChart>
      <c:valAx>
        <c:axId val="336204367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78799"/>
        <c:crosses val="autoZero"/>
        <c:crossBetween val="midCat"/>
      </c:valAx>
      <c:valAx>
        <c:axId val="377578799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043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543340</xdr:colOff>
      <xdr:row>44</xdr:row>
      <xdr:rowOff>0</xdr:rowOff>
    </xdr:from>
    <xdr:ext cx="713960" cy="233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E86A6E-BBEE-40A8-DE8A-66352DD6F52B}"/>
            </a:ext>
          </a:extLst>
        </xdr:cNvPr>
        <xdr:cNvSpPr txBox="1"/>
      </xdr:nvSpPr>
      <xdr:spPr>
        <a:xfrm>
          <a:off x="7881400" y="5737860"/>
          <a:ext cx="713960" cy="233205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>
              <a:solidFill>
                <a:schemeClr val="bg1"/>
              </a:solidFill>
            </a:rPr>
            <a:t>^SP500</a:t>
          </a:r>
        </a:p>
      </xdr:txBody>
    </xdr:sp>
    <xdr:clientData/>
  </xdr:oneCellAnchor>
  <xdr:twoCellAnchor>
    <xdr:from>
      <xdr:col>1</xdr:col>
      <xdr:colOff>72887</xdr:colOff>
      <xdr:row>12</xdr:row>
      <xdr:rowOff>6626</xdr:rowOff>
    </xdr:from>
    <xdr:to>
      <xdr:col>15</xdr:col>
      <xdr:colOff>541020</xdr:colOff>
      <xdr:row>53</xdr:row>
      <xdr:rowOff>98534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BCBD8B2-6FC6-55AB-77CB-F719EDBAF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65690</xdr:colOff>
      <xdr:row>12</xdr:row>
      <xdr:rowOff>15240</xdr:rowOff>
    </xdr:from>
    <xdr:to>
      <xdr:col>29</xdr:col>
      <xdr:colOff>259977</xdr:colOff>
      <xdr:row>54</xdr:row>
      <xdr:rowOff>5873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C7C6D470-5AEC-185B-D42A-6CF6ADB28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46306</xdr:colOff>
      <xdr:row>54</xdr:row>
      <xdr:rowOff>107265</xdr:rowOff>
    </xdr:from>
    <xdr:to>
      <xdr:col>16</xdr:col>
      <xdr:colOff>259080</xdr:colOff>
      <xdr:row>101</xdr:row>
      <xdr:rowOff>117817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8EEBCD3F-944C-6419-94CA-B24F17251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167640</xdr:colOff>
      <xdr:row>62</xdr:row>
      <xdr:rowOff>30480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5D3D00F-D253-FF5A-09E9-FAEECF160BD3}"/>
            </a:ext>
          </a:extLst>
        </xdr:cNvPr>
        <xdr:cNvSpPr txBox="1"/>
      </xdr:nvSpPr>
      <xdr:spPr>
        <a:xfrm>
          <a:off x="3893820" y="81000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16</xdr:col>
      <xdr:colOff>511769</xdr:colOff>
      <xdr:row>55</xdr:row>
      <xdr:rowOff>50670</xdr:rowOff>
    </xdr:from>
    <xdr:to>
      <xdr:col>31</xdr:col>
      <xdr:colOff>460708</xdr:colOff>
      <xdr:row>95</xdr:row>
      <xdr:rowOff>106017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0F35D5-DA87-4E5A-F987-A7431EF80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0.01061</cdr:y>
    </cdr:from>
    <cdr:to>
      <cdr:x>0.09706</cdr:x>
      <cdr:y>0.05189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763C7DC-01EE-FB52-FBD6-F107B9B49D1C}"/>
            </a:ext>
          </a:extLst>
        </cdr:cNvPr>
        <cdr:cNvSpPr txBox="1"/>
      </cdr:nvSpPr>
      <cdr:spPr>
        <a:xfrm xmlns:a="http://schemas.openxmlformats.org/drawingml/2006/main">
          <a:off x="0" y="59635"/>
          <a:ext cx="788505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 kern="1200"/>
            <a:t>Index</a:t>
          </a:r>
        </a:p>
      </cdr:txBody>
    </cdr:sp>
  </cdr:relSizeAnchor>
  <cdr:relSizeAnchor xmlns:cdr="http://schemas.openxmlformats.org/drawingml/2006/chartDrawing">
    <cdr:from>
      <cdr:x>0.92863</cdr:x>
      <cdr:y>0.13797</cdr:y>
    </cdr:from>
    <cdr:to>
      <cdr:x>0.95743</cdr:x>
      <cdr:y>0.1875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E680F82-CB08-26AB-833B-FADED6B0BD9F}"/>
            </a:ext>
          </a:extLst>
        </cdr:cNvPr>
        <cdr:cNvSpPr txBox="1"/>
      </cdr:nvSpPr>
      <cdr:spPr>
        <a:xfrm xmlns:a="http://schemas.openxmlformats.org/drawingml/2006/main">
          <a:off x="9685134" y="775252"/>
          <a:ext cx="300379" cy="278296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>
              <a:solidFill>
                <a:schemeClr val="bg1"/>
              </a:solidFill>
            </a:rPr>
            <a:t>A</a:t>
          </a:r>
        </a:p>
      </cdr:txBody>
    </cdr:sp>
  </cdr:relSizeAnchor>
  <cdr:relSizeAnchor xmlns:cdr="http://schemas.openxmlformats.org/drawingml/2006/chartDrawing">
    <cdr:from>
      <cdr:x>0.93442</cdr:x>
      <cdr:y>0.69811</cdr:y>
    </cdr:from>
    <cdr:to>
      <cdr:x>0.95987</cdr:x>
      <cdr:y>0.73939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2C74B3B-ADE7-ED31-DBFD-E2DFF91B6096}"/>
            </a:ext>
          </a:extLst>
        </cdr:cNvPr>
        <cdr:cNvSpPr txBox="1"/>
      </cdr:nvSpPr>
      <cdr:spPr>
        <a:xfrm xmlns:a="http://schemas.openxmlformats.org/drawingml/2006/main">
          <a:off x="9745487" y="3922642"/>
          <a:ext cx="265452" cy="231913"/>
        </a:xfrm>
        <a:prstGeom xmlns:a="http://schemas.openxmlformats.org/drawingml/2006/main" prst="rect">
          <a:avLst/>
        </a:prstGeom>
        <a:solidFill xmlns:a="http://schemas.openxmlformats.org/drawingml/2006/main">
          <a:srgbClr val="40E0D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>
              <a:solidFill>
                <a:schemeClr val="bg1"/>
              </a:solidFill>
            </a:rPr>
            <a:t>B</a:t>
          </a:r>
        </a:p>
      </cdr:txBody>
    </cdr:sp>
  </cdr:relSizeAnchor>
  <cdr:relSizeAnchor xmlns:cdr="http://schemas.openxmlformats.org/drawingml/2006/chartDrawing">
    <cdr:from>
      <cdr:x>0.93248</cdr:x>
      <cdr:y>0.52241</cdr:y>
    </cdr:from>
    <cdr:to>
      <cdr:x>0.95592</cdr:x>
      <cdr:y>0.56604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826AA768-6FD1-2756-C4E6-C876D8CF40BE}"/>
            </a:ext>
          </a:extLst>
        </cdr:cNvPr>
        <cdr:cNvSpPr txBox="1"/>
      </cdr:nvSpPr>
      <cdr:spPr>
        <a:xfrm xmlns:a="http://schemas.openxmlformats.org/drawingml/2006/main">
          <a:off x="9725251" y="2935355"/>
          <a:ext cx="244495" cy="245165"/>
        </a:xfrm>
        <a:prstGeom xmlns:a="http://schemas.openxmlformats.org/drawingml/2006/main" prst="rect">
          <a:avLst/>
        </a:prstGeom>
        <a:solidFill xmlns:a="http://schemas.openxmlformats.org/drawingml/2006/main">
          <a:srgbClr val="FF69B4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>
              <a:solidFill>
                <a:schemeClr val="bg1"/>
              </a:solidFill>
            </a:rPr>
            <a:t>C</a:t>
          </a:r>
        </a:p>
      </cdr:txBody>
    </cdr:sp>
  </cdr:relSizeAnchor>
  <cdr:relSizeAnchor xmlns:cdr="http://schemas.openxmlformats.org/drawingml/2006/chartDrawing">
    <cdr:from>
      <cdr:x>0.92364</cdr:x>
      <cdr:y>0.75236</cdr:y>
    </cdr:from>
    <cdr:to>
      <cdr:x>1</cdr:x>
      <cdr:y>0.77594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D3594B50-C87F-D72D-F3AC-DFC5B8A685A4}"/>
            </a:ext>
          </a:extLst>
        </cdr:cNvPr>
        <cdr:cNvSpPr txBox="1"/>
      </cdr:nvSpPr>
      <cdr:spPr>
        <a:xfrm xmlns:a="http://schemas.openxmlformats.org/drawingml/2006/main">
          <a:off x="9137374" y="4227444"/>
          <a:ext cx="755374" cy="132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0.92976</cdr:x>
      <cdr:y>0.74584</cdr:y>
    </cdr:from>
    <cdr:to>
      <cdr:x>1</cdr:x>
      <cdr:y>0.7908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94C01A3-4AB3-2705-A20B-E13F30D77B55}"/>
            </a:ext>
          </a:extLst>
        </cdr:cNvPr>
        <cdr:cNvSpPr txBox="1"/>
      </cdr:nvSpPr>
      <cdr:spPr>
        <a:xfrm xmlns:a="http://schemas.openxmlformats.org/drawingml/2006/main">
          <a:off x="8271013" y="4097406"/>
          <a:ext cx="624840" cy="246987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>
              <a:solidFill>
                <a:schemeClr val="bg1"/>
              </a:solidFill>
            </a:rPr>
            <a:t>^SP500</a:t>
          </a:r>
        </a:p>
      </cdr:txBody>
    </cdr:sp>
  </cdr:relSizeAnchor>
  <cdr:relSizeAnchor xmlns:cdr="http://schemas.openxmlformats.org/drawingml/2006/chartDrawing">
    <cdr:from>
      <cdr:x>0.93139</cdr:x>
      <cdr:y>0.81604</cdr:y>
    </cdr:from>
    <cdr:to>
      <cdr:x>0.98793</cdr:x>
      <cdr:y>0.83491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90CCF03E-DB95-79A2-A3D3-9F297B8457B9}"/>
            </a:ext>
          </a:extLst>
        </cdr:cNvPr>
        <cdr:cNvSpPr txBox="1"/>
      </cdr:nvSpPr>
      <cdr:spPr>
        <a:xfrm xmlns:a="http://schemas.openxmlformats.org/drawingml/2006/main">
          <a:off x="9713844" y="4585252"/>
          <a:ext cx="589722" cy="1060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0.91064</cdr:x>
      <cdr:y>0.81021</cdr:y>
    </cdr:from>
    <cdr:to>
      <cdr:x>0.99315</cdr:x>
      <cdr:y>0.8546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F8F6CCDE-772E-9615-CF33-889BC130C572}"/>
            </a:ext>
          </a:extLst>
        </cdr:cNvPr>
        <cdr:cNvSpPr txBox="1"/>
      </cdr:nvSpPr>
      <cdr:spPr>
        <a:xfrm xmlns:a="http://schemas.openxmlformats.org/drawingml/2006/main">
          <a:off x="8100877" y="4451053"/>
          <a:ext cx="734016" cy="2438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>
            <a:lumMod val="9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^Dow30</a:t>
          </a:r>
        </a:p>
      </cdr:txBody>
    </cdr:sp>
  </cdr:relSizeAnchor>
  <cdr:relSizeAnchor xmlns:cdr="http://schemas.openxmlformats.org/drawingml/2006/chartDrawing">
    <cdr:from>
      <cdr:x>0.92529</cdr:x>
      <cdr:y>0</cdr:y>
    </cdr:from>
    <cdr:to>
      <cdr:x>1</cdr:x>
      <cdr:y>0.04618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0877AA6E-1968-D818-C4AE-0863F85F31EC}"/>
            </a:ext>
          </a:extLst>
        </cdr:cNvPr>
        <cdr:cNvSpPr txBox="1"/>
      </cdr:nvSpPr>
      <cdr:spPr>
        <a:xfrm xmlns:a="http://schemas.openxmlformats.org/drawingml/2006/main">
          <a:off x="9084427" y="0"/>
          <a:ext cx="733534" cy="273707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>
              <a:solidFill>
                <a:schemeClr val="bg1"/>
              </a:solidFill>
            </a:rPr>
            <a:t>Step #3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0.13606</cdr:x>
      <cdr:y>0.05225</cdr:y>
    </cdr:from>
    <cdr:to>
      <cdr:x>0.89829</cdr:x>
      <cdr:y>0.12793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32BEC36-1DF6-28DF-5395-8AC3A88EA0A4}"/>
            </a:ext>
          </a:extLst>
        </cdr:cNvPr>
        <cdr:cNvSpPr txBox="1"/>
      </cdr:nvSpPr>
      <cdr:spPr>
        <a:xfrm xmlns:a="http://schemas.openxmlformats.org/drawingml/2006/main">
          <a:off x="886810" y="220980"/>
          <a:ext cx="496824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0.25413</cdr:x>
      <cdr:y>0.05045</cdr:y>
    </cdr:from>
    <cdr:to>
      <cdr:x>0.78021</cdr:x>
      <cdr:y>0.12613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F702821-9807-60B1-4DCD-81EFDA38C6C2}"/>
            </a:ext>
          </a:extLst>
        </cdr:cNvPr>
        <cdr:cNvSpPr txBox="1"/>
      </cdr:nvSpPr>
      <cdr:spPr>
        <a:xfrm xmlns:a="http://schemas.openxmlformats.org/drawingml/2006/main">
          <a:off x="1656430" y="213360"/>
          <a:ext cx="342900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 kern="1200">
              <a:solidFill>
                <a:schemeClr val="tx1"/>
              </a:solidFill>
            </a:rPr>
            <a:t>2-asset</a:t>
          </a:r>
          <a:r>
            <a:rPr lang="en-US" sz="1400" b="1" kern="1200" baseline="0">
              <a:solidFill>
                <a:schemeClr val="tx1"/>
              </a:solidFill>
            </a:rPr>
            <a:t> Minimum Variance Frontiers MVFs</a:t>
          </a:r>
          <a:endParaRPr lang="en-US" sz="1400" b="1" kern="12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0.42986</cdr:x>
      <cdr:y>0.39189</cdr:y>
    </cdr:from>
    <cdr:to>
      <cdr:x>0.57014</cdr:x>
      <cdr:y>0.60811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EAE51FE-02CB-76FA-01E5-6AB970BC8D36}"/>
            </a:ext>
          </a:extLst>
        </cdr:cNvPr>
        <cdr:cNvSpPr txBox="1"/>
      </cdr:nvSpPr>
      <cdr:spPr>
        <a:xfrm xmlns:a="http://schemas.openxmlformats.org/drawingml/2006/main">
          <a:off x="2801795" y="16573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0.90297</cdr:x>
      <cdr:y>0</cdr:y>
    </cdr:from>
    <cdr:to>
      <cdr:x>1</cdr:x>
      <cdr:y>0.05946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59963B4-13D1-541E-C72E-89EEBC57931E}"/>
            </a:ext>
          </a:extLst>
        </cdr:cNvPr>
        <cdr:cNvSpPr txBox="1"/>
      </cdr:nvSpPr>
      <cdr:spPr>
        <a:xfrm xmlns:a="http://schemas.openxmlformats.org/drawingml/2006/main">
          <a:off x="5885530" y="0"/>
          <a:ext cx="632460" cy="25146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Step #4</a:t>
          </a:r>
        </a:p>
      </cdr:txBody>
    </cdr:sp>
  </cdr:relSizeAnchor>
  <cdr:relSizeAnchor xmlns:cdr="http://schemas.openxmlformats.org/drawingml/2006/chartDrawing">
    <cdr:from>
      <cdr:x>0.76034</cdr:x>
      <cdr:y>0.87207</cdr:y>
    </cdr:from>
    <cdr:to>
      <cdr:x>0.91933</cdr:x>
      <cdr:y>0.90811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A57D83F-4B3C-4C73-DA9F-88ED38C48C9D}"/>
            </a:ext>
          </a:extLst>
        </cdr:cNvPr>
        <cdr:cNvSpPr txBox="1"/>
      </cdr:nvSpPr>
      <cdr:spPr>
        <a:xfrm xmlns:a="http://schemas.openxmlformats.org/drawingml/2006/main">
          <a:off x="4955890" y="3688080"/>
          <a:ext cx="103632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0.78255</cdr:x>
      <cdr:y>0.87389</cdr:y>
    </cdr:from>
    <cdr:to>
      <cdr:x>0.99065</cdr:x>
      <cdr:y>0.92878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A247499-D94A-78F8-4DAA-79F5C34C0105}"/>
            </a:ext>
          </a:extLst>
        </cdr:cNvPr>
        <cdr:cNvSpPr txBox="1"/>
      </cdr:nvSpPr>
      <cdr:spPr>
        <a:xfrm xmlns:a="http://schemas.openxmlformats.org/drawingml/2006/main">
          <a:off x="5100670" y="4488180"/>
          <a:ext cx="1356360" cy="281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/>
            <a:t>Portfolio</a:t>
          </a:r>
          <a:r>
            <a:rPr lang="en-US" sz="1100" b="1" kern="1200" baseline="0"/>
            <a:t> (stdev)</a:t>
          </a:r>
          <a:endParaRPr lang="en-US" sz="1100" b="1" kern="1200"/>
        </a:p>
      </cdr:txBody>
    </cdr:sp>
  </cdr:relSizeAnchor>
  <cdr:relSizeAnchor xmlns:cdr="http://schemas.openxmlformats.org/drawingml/2006/chartDrawing">
    <cdr:from>
      <cdr:x>0.01728</cdr:x>
      <cdr:y>0.08194</cdr:y>
    </cdr:from>
    <cdr:to>
      <cdr:x>0.22465</cdr:x>
      <cdr:y>0.12083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6742F486-078E-D8D5-C913-F3D854BADA77}"/>
            </a:ext>
          </a:extLst>
        </cdr:cNvPr>
        <cdr:cNvSpPr txBox="1"/>
      </cdr:nvSpPr>
      <cdr:spPr>
        <a:xfrm xmlns:a="http://schemas.openxmlformats.org/drawingml/2006/main">
          <a:off x="114300" y="449580"/>
          <a:ext cx="137160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 b="1" kern="1200"/>
            <a:t>Portfolio(return)</a:t>
          </a:r>
          <a:endParaRPr lang="en-US" sz="1100" b="1" kern="1200"/>
        </a:p>
      </cdr:txBody>
    </cdr:sp>
  </cdr:relSizeAnchor>
  <cdr:relSizeAnchor xmlns:cdr="http://schemas.openxmlformats.org/drawingml/2006/chartDrawing">
    <cdr:from>
      <cdr:x>0.35791</cdr:x>
      <cdr:y>0.18426</cdr:y>
    </cdr:from>
    <cdr:to>
      <cdr:x>0.40756</cdr:x>
      <cdr:y>0.2287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12E2E51D-0CBF-E202-1406-99BEE335DC59}"/>
            </a:ext>
          </a:extLst>
        </cdr:cNvPr>
        <cdr:cNvSpPr txBox="1"/>
      </cdr:nvSpPr>
      <cdr:spPr>
        <a:xfrm xmlns:a="http://schemas.openxmlformats.org/drawingml/2006/main">
          <a:off x="2367280" y="1010920"/>
          <a:ext cx="328386" cy="243835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A</a:t>
          </a:r>
        </a:p>
      </cdr:txBody>
    </cdr:sp>
  </cdr:relSizeAnchor>
  <cdr:relSizeAnchor xmlns:cdr="http://schemas.openxmlformats.org/drawingml/2006/chartDrawing">
    <cdr:from>
      <cdr:x>0.89823</cdr:x>
      <cdr:y>0.3412</cdr:y>
    </cdr:from>
    <cdr:to>
      <cdr:x>0.9408</cdr:x>
      <cdr:y>0.39121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1E905C90-61DD-D156-479B-80B0BD92F1AC}"/>
            </a:ext>
          </a:extLst>
        </cdr:cNvPr>
        <cdr:cNvSpPr txBox="1"/>
      </cdr:nvSpPr>
      <cdr:spPr>
        <a:xfrm xmlns:a="http://schemas.openxmlformats.org/drawingml/2006/main">
          <a:off x="5941060" y="1871980"/>
          <a:ext cx="281526" cy="274330"/>
        </a:xfrm>
        <a:prstGeom xmlns:a="http://schemas.openxmlformats.org/drawingml/2006/main" prst="rect">
          <a:avLst/>
        </a:prstGeom>
        <a:solidFill xmlns:a="http://schemas.openxmlformats.org/drawingml/2006/main">
          <a:srgbClr val="FF69B4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kern="1200">
              <a:solidFill>
                <a:schemeClr val="tx1"/>
              </a:solidFill>
            </a:rPr>
            <a:t>C</a:t>
          </a:r>
        </a:p>
      </cdr:txBody>
    </cdr:sp>
  </cdr:relSizeAnchor>
  <cdr:relSizeAnchor xmlns:cdr="http://schemas.openxmlformats.org/drawingml/2006/chartDrawing">
    <cdr:from>
      <cdr:x>0.7692</cdr:x>
      <cdr:y>0.77454</cdr:y>
    </cdr:from>
    <cdr:to>
      <cdr:x>0.81413</cdr:x>
      <cdr:y>0.82037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AAB30D98-1AB9-7801-50B4-5527A69FCDF6}"/>
            </a:ext>
          </a:extLst>
        </cdr:cNvPr>
        <cdr:cNvSpPr txBox="1"/>
      </cdr:nvSpPr>
      <cdr:spPr>
        <a:xfrm xmlns:a="http://schemas.openxmlformats.org/drawingml/2006/main">
          <a:off x="5087620" y="4249420"/>
          <a:ext cx="297146" cy="251459"/>
        </a:xfrm>
        <a:prstGeom xmlns:a="http://schemas.openxmlformats.org/drawingml/2006/main" prst="rect">
          <a:avLst/>
        </a:prstGeom>
        <a:solidFill xmlns:a="http://schemas.openxmlformats.org/drawingml/2006/main">
          <a:srgbClr val="40E0D0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kern="1200">
              <a:solidFill>
                <a:schemeClr val="tx1"/>
              </a:solidFill>
            </a:rPr>
            <a:t>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0.89279</cdr:x>
      <cdr:y>0.01294</cdr:y>
    </cdr:from>
    <cdr:to>
      <cdr:x>1</cdr:x>
      <cdr:y>0.05684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8B5125E-D5C2-B445-FCDF-33B29BC03A05}"/>
            </a:ext>
          </a:extLst>
        </cdr:cNvPr>
        <cdr:cNvSpPr txBox="1"/>
      </cdr:nvSpPr>
      <cdr:spPr>
        <a:xfrm xmlns:a="http://schemas.openxmlformats.org/drawingml/2006/main">
          <a:off x="6638192" y="67409"/>
          <a:ext cx="797169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0.91407</cdr:x>
      <cdr:y>0</cdr:y>
    </cdr:from>
    <cdr:to>
      <cdr:x>1</cdr:x>
      <cdr:y>0.03939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5CFC78D-0AE7-6905-F824-96B7BC75CB7F}"/>
            </a:ext>
          </a:extLst>
        </cdr:cNvPr>
        <cdr:cNvSpPr txBox="1"/>
      </cdr:nvSpPr>
      <cdr:spPr>
        <a:xfrm xmlns:a="http://schemas.openxmlformats.org/drawingml/2006/main">
          <a:off x="6796454" y="0"/>
          <a:ext cx="638908" cy="205154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Step #8</a:t>
          </a:r>
        </a:p>
      </cdr:txBody>
    </cdr:sp>
  </cdr:relSizeAnchor>
  <cdr:relSizeAnchor xmlns:cdr="http://schemas.openxmlformats.org/drawingml/2006/chartDrawing">
    <cdr:from>
      <cdr:x>0.00985</cdr:x>
      <cdr:y>0.02307</cdr:y>
    </cdr:from>
    <cdr:to>
      <cdr:x>0.09894</cdr:x>
      <cdr:y>0.05008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06596A3-5B83-1D37-7F5A-98C006755E9F}"/>
            </a:ext>
          </a:extLst>
        </cdr:cNvPr>
        <cdr:cNvSpPr txBox="1"/>
      </cdr:nvSpPr>
      <cdr:spPr>
        <a:xfrm xmlns:a="http://schemas.openxmlformats.org/drawingml/2006/main">
          <a:off x="73270" y="120163"/>
          <a:ext cx="662353" cy="140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</cdr:x>
      <cdr:y>0</cdr:y>
    </cdr:from>
    <cdr:to>
      <cdr:x>0.1557</cdr:x>
      <cdr:y>0.04389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7F36C8D-B324-46CB-0B08-7CE53BA6858A}"/>
            </a:ext>
          </a:extLst>
        </cdr:cNvPr>
        <cdr:cNvSpPr txBox="1"/>
      </cdr:nvSpPr>
      <cdr:spPr>
        <a:xfrm xmlns:a="http://schemas.openxmlformats.org/drawingml/2006/main">
          <a:off x="0" y="0"/>
          <a:ext cx="1404517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 kern="1200"/>
            <a:t>Portfolio (</a:t>
          </a:r>
          <a:r>
            <a:rPr lang="en-US" sz="1000" b="1" kern="1200"/>
            <a:t>return</a:t>
          </a:r>
          <a:r>
            <a:rPr lang="en-US" sz="900" b="1" kern="1200"/>
            <a:t>)</a:t>
          </a:r>
        </a:p>
      </cdr:txBody>
    </cdr:sp>
  </cdr:relSizeAnchor>
  <cdr:relSizeAnchor xmlns:cdr="http://schemas.openxmlformats.org/drawingml/2006/chartDrawing">
    <cdr:from>
      <cdr:x>0.85445</cdr:x>
      <cdr:y>0.90546</cdr:y>
    </cdr:from>
    <cdr:to>
      <cdr:x>0.98441</cdr:x>
      <cdr:y>0.94035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80F644-0689-D884-A2C6-1EFB41C186FD}"/>
            </a:ext>
          </a:extLst>
        </cdr:cNvPr>
        <cdr:cNvSpPr txBox="1"/>
      </cdr:nvSpPr>
      <cdr:spPr>
        <a:xfrm xmlns:a="http://schemas.openxmlformats.org/drawingml/2006/main">
          <a:off x="7707924" y="4715609"/>
          <a:ext cx="1172308" cy="181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kern="1200"/>
            <a:t>Portfolio (stdev)</a:t>
          </a:r>
        </a:p>
      </cdr:txBody>
    </cdr:sp>
  </cdr:relSizeAnchor>
  <cdr:relSizeAnchor xmlns:cdr="http://schemas.openxmlformats.org/drawingml/2006/chartDrawing">
    <cdr:from>
      <cdr:x>0.37052</cdr:x>
      <cdr:y>0.12859</cdr:y>
    </cdr:from>
    <cdr:to>
      <cdr:x>0.40605</cdr:x>
      <cdr:y>0.16857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DCCBD171-EA00-3DBD-9E2D-0CC8DD441DDD}"/>
            </a:ext>
          </a:extLst>
        </cdr:cNvPr>
        <cdr:cNvSpPr txBox="1"/>
      </cdr:nvSpPr>
      <cdr:spPr>
        <a:xfrm xmlns:a="http://schemas.openxmlformats.org/drawingml/2006/main">
          <a:off x="3336974" y="784275"/>
          <a:ext cx="320040" cy="243840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A</a:t>
          </a:r>
        </a:p>
      </cdr:txBody>
    </cdr:sp>
  </cdr:relSizeAnchor>
  <cdr:relSizeAnchor xmlns:cdr="http://schemas.openxmlformats.org/drawingml/2006/chartDrawing">
    <cdr:from>
      <cdr:x>0.82402</cdr:x>
      <cdr:y>0.79452</cdr:y>
    </cdr:from>
    <cdr:to>
      <cdr:x>0.85617</cdr:x>
      <cdr:y>0.83575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25D98339-C35B-41F8-EC3C-21882929BC4E}"/>
            </a:ext>
          </a:extLst>
        </cdr:cNvPr>
        <cdr:cNvSpPr txBox="1"/>
      </cdr:nvSpPr>
      <cdr:spPr>
        <a:xfrm xmlns:a="http://schemas.openxmlformats.org/drawingml/2006/main">
          <a:off x="7421294" y="4845735"/>
          <a:ext cx="289560" cy="251460"/>
        </a:xfrm>
        <a:prstGeom xmlns:a="http://schemas.openxmlformats.org/drawingml/2006/main" prst="rect">
          <a:avLst/>
        </a:prstGeom>
        <a:solidFill xmlns:a="http://schemas.openxmlformats.org/drawingml/2006/main">
          <a:srgbClr val="40E0D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tx1"/>
              </a:solidFill>
            </a:rPr>
            <a:t>B</a:t>
          </a:r>
        </a:p>
      </cdr:txBody>
    </cdr:sp>
  </cdr:relSizeAnchor>
  <cdr:relSizeAnchor xmlns:cdr="http://schemas.openxmlformats.org/drawingml/2006/chartDrawing">
    <cdr:from>
      <cdr:x>0.93088</cdr:x>
      <cdr:y>0.27727</cdr:y>
    </cdr:from>
    <cdr:to>
      <cdr:x>0.96134</cdr:x>
      <cdr:y>0.32225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D7F4D00D-B15A-1A9F-8CB4-455215B28F47}"/>
            </a:ext>
          </a:extLst>
        </cdr:cNvPr>
        <cdr:cNvSpPr txBox="1"/>
      </cdr:nvSpPr>
      <cdr:spPr>
        <a:xfrm xmlns:a="http://schemas.openxmlformats.org/drawingml/2006/main">
          <a:off x="8603644" y="1691055"/>
          <a:ext cx="281515" cy="274320"/>
        </a:xfrm>
        <a:prstGeom xmlns:a="http://schemas.openxmlformats.org/drawingml/2006/main" prst="rect">
          <a:avLst/>
        </a:prstGeom>
        <a:solidFill xmlns:a="http://schemas.openxmlformats.org/drawingml/2006/main">
          <a:srgbClr val="FF69B4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tx1"/>
              </a:solidFill>
            </a:rPr>
            <a:t>C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0.31371</cdr:x>
      <cdr:y>0.08486</cdr:y>
    </cdr:from>
    <cdr:to>
      <cdr:x>0.3592</cdr:x>
      <cdr:y>0.12924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0E2259-C66E-CD9B-D1A6-3516CE277D0E}"/>
            </a:ext>
          </a:extLst>
        </cdr:cNvPr>
        <cdr:cNvSpPr txBox="1"/>
      </cdr:nvSpPr>
      <cdr:spPr>
        <a:xfrm xmlns:a="http://schemas.openxmlformats.org/drawingml/2006/main">
          <a:off x="3107633" y="430694"/>
          <a:ext cx="450574" cy="225287"/>
        </a:xfrm>
        <a:prstGeom xmlns:a="http://schemas.openxmlformats.org/drawingml/2006/main" prst="rect">
          <a:avLst/>
        </a:prstGeom>
        <a:solidFill xmlns:a="http://schemas.openxmlformats.org/drawingml/2006/main">
          <a:srgbClr val="40E0D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/>
            <a:t>IUC</a:t>
          </a:r>
        </a:p>
      </cdr:txBody>
    </cdr:sp>
  </cdr:relSizeAnchor>
  <cdr:relSizeAnchor xmlns:cdr="http://schemas.openxmlformats.org/drawingml/2006/chartDrawing">
    <cdr:from>
      <cdr:x>0.01003</cdr:x>
      <cdr:y>0.03003</cdr:y>
    </cdr:from>
    <cdr:to>
      <cdr:x>0.1786</cdr:x>
      <cdr:y>0.06919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0F33A15-9F87-F7B1-3752-A10CF1C9AE77}"/>
            </a:ext>
          </a:extLst>
        </cdr:cNvPr>
        <cdr:cNvSpPr txBox="1"/>
      </cdr:nvSpPr>
      <cdr:spPr>
        <a:xfrm xmlns:a="http://schemas.openxmlformats.org/drawingml/2006/main">
          <a:off x="99390" y="152399"/>
          <a:ext cx="1669774" cy="198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/>
            <a:t>Portfolio (return)</a:t>
          </a:r>
        </a:p>
      </cdr:txBody>
    </cdr:sp>
  </cdr:relSizeAnchor>
  <cdr:relSizeAnchor xmlns:cdr="http://schemas.openxmlformats.org/drawingml/2006/chartDrawing">
    <cdr:from>
      <cdr:x>0.83946</cdr:x>
      <cdr:y>0.86815</cdr:y>
    </cdr:from>
    <cdr:to>
      <cdr:x>1</cdr:x>
      <cdr:y>0.91775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7D37634-836F-85EE-7EAD-1484C474DDE8}"/>
            </a:ext>
          </a:extLst>
        </cdr:cNvPr>
        <cdr:cNvSpPr txBox="1"/>
      </cdr:nvSpPr>
      <cdr:spPr>
        <a:xfrm xmlns:a="http://schemas.openxmlformats.org/drawingml/2006/main">
          <a:off x="8315736" y="4406347"/>
          <a:ext cx="1590262" cy="2517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/>
            <a:t>Portfolio (stdev)</a:t>
          </a:r>
        </a:p>
      </cdr:txBody>
    </cdr:sp>
  </cdr:relSizeAnchor>
  <cdr:relSizeAnchor xmlns:cdr="http://schemas.openxmlformats.org/drawingml/2006/chartDrawing">
    <cdr:from>
      <cdr:x>0.73595</cdr:x>
      <cdr:y>0.08486</cdr:y>
    </cdr:from>
    <cdr:to>
      <cdr:x>0.79068</cdr:x>
      <cdr:y>0.13316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A4C4B02-929A-E42C-4EDA-E74CCD8734C7}"/>
            </a:ext>
          </a:extLst>
        </cdr:cNvPr>
        <cdr:cNvSpPr txBox="1"/>
      </cdr:nvSpPr>
      <cdr:spPr>
        <a:xfrm xmlns:a="http://schemas.openxmlformats.org/drawingml/2006/main">
          <a:off x="6592955" y="430695"/>
          <a:ext cx="490331" cy="24516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chemeClr val="bg1"/>
              </a:solidFill>
            </a:rPr>
            <a:t>CAL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7C80-1029-4E6F-9FC2-C94BCCE8300A}">
  <dimension ref="A1:BT500"/>
  <sheetViews>
    <sheetView zoomScale="130" zoomScaleNormal="130" workbookViewId="0">
      <selection activeCell="F26" sqref="F26"/>
    </sheetView>
  </sheetViews>
  <sheetFormatPr defaultColWidth="9" defaultRowHeight="10.199999999999999"/>
  <cols>
    <col min="1" max="1" width="3.6640625" style="61" customWidth="1"/>
    <col min="2" max="2" width="8.6640625" style="53" customWidth="1"/>
    <col min="3" max="3" width="6.6640625" style="53" customWidth="1"/>
    <col min="4" max="4" width="7.109375" style="53" customWidth="1"/>
    <col min="5" max="72" width="6.6640625" style="53" customWidth="1"/>
    <col min="73" max="16384" width="9" style="53"/>
  </cols>
  <sheetData>
    <row r="1" spans="1:72">
      <c r="B1" s="64" t="s">
        <v>60</v>
      </c>
      <c r="C1" s="64"/>
      <c r="D1" s="64"/>
      <c r="E1" s="64"/>
      <c r="F1" s="64"/>
      <c r="N1" s="62" t="s">
        <v>152</v>
      </c>
      <c r="O1" s="345">
        <v>36526</v>
      </c>
      <c r="P1" s="345"/>
    </row>
    <row r="2" spans="1:72">
      <c r="B2" s="53" t="s">
        <v>61</v>
      </c>
      <c r="N2" s="62" t="s">
        <v>153</v>
      </c>
      <c r="O2" s="345">
        <v>45809</v>
      </c>
      <c r="P2" s="345"/>
    </row>
    <row r="3" spans="1:72">
      <c r="N3" s="62" t="s">
        <v>154</v>
      </c>
      <c r="O3" s="345">
        <v>45785</v>
      </c>
      <c r="P3" s="345"/>
      <c r="R3" s="55"/>
    </row>
    <row r="4" spans="1:72">
      <c r="B4" s="62" t="s">
        <v>62</v>
      </c>
      <c r="C4" s="56">
        <v>3.0573340217718687</v>
      </c>
      <c r="D4" s="56">
        <v>2.7705988649544397</v>
      </c>
      <c r="E4" s="56">
        <v>3.0214078312546073</v>
      </c>
      <c r="F4" s="56"/>
      <c r="G4" s="56">
        <v>1.5883608423065421</v>
      </c>
      <c r="H4" s="56">
        <v>9.8280333630067886</v>
      </c>
      <c r="I4" s="56">
        <v>14.640630609175425</v>
      </c>
      <c r="J4" s="56">
        <v>27.285053975341832</v>
      </c>
      <c r="K4" s="56">
        <v>3.8129451011326081</v>
      </c>
      <c r="L4" s="56">
        <v>-0.2683008838245261</v>
      </c>
      <c r="M4" s="56">
        <v>8.8502744538840155</v>
      </c>
      <c r="N4" s="56">
        <v>5.1539975010852137</v>
      </c>
      <c r="O4" s="56">
        <v>4.087400578956319</v>
      </c>
      <c r="P4" s="56">
        <v>6.2893063280732333</v>
      </c>
      <c r="Q4" s="56">
        <v>7.3753379625210975</v>
      </c>
      <c r="R4" s="56">
        <v>29.534035942306499</v>
      </c>
      <c r="S4" s="56">
        <v>4.1247878507797733</v>
      </c>
      <c r="T4" s="56">
        <v>-0.29954035572865145</v>
      </c>
      <c r="U4" s="56">
        <v>13.152651268309457</v>
      </c>
      <c r="V4" s="56">
        <v>4.6562841809347999</v>
      </c>
      <c r="W4" s="56">
        <v>7.3620491414322053</v>
      </c>
      <c r="X4" s="56">
        <v>11.859024227741024</v>
      </c>
      <c r="Y4" s="56">
        <v>0.82797414883929177</v>
      </c>
      <c r="Z4" s="56">
        <v>9.4617901393738251</v>
      </c>
      <c r="AA4" s="56">
        <v>39.406902030421278</v>
      </c>
      <c r="AB4" s="56">
        <v>8.8420958510214067</v>
      </c>
      <c r="AC4" s="56">
        <v>14.749696582606109</v>
      </c>
      <c r="AD4" s="56">
        <v>6.2815266778270891</v>
      </c>
      <c r="AE4" s="56">
        <v>7.2666423655131087</v>
      </c>
      <c r="AF4" s="56">
        <v>3.0618437480890561</v>
      </c>
      <c r="AG4" s="56">
        <v>3.9017092477421071</v>
      </c>
      <c r="AH4" s="56">
        <v>5.9791241288627788</v>
      </c>
      <c r="AI4" s="56">
        <v>1.5826927477964952</v>
      </c>
      <c r="AJ4" s="56">
        <v>0.64132189826689534</v>
      </c>
      <c r="AK4" s="56">
        <v>14.343622202537663</v>
      </c>
      <c r="AL4" s="56">
        <v>5.0701405648636113</v>
      </c>
      <c r="AM4" s="56">
        <v>21.20269165634242</v>
      </c>
      <c r="AN4" s="56">
        <v>4.9107930965033724</v>
      </c>
      <c r="AO4" s="56">
        <v>7.2666850542061177</v>
      </c>
      <c r="AP4" s="56">
        <v>6.1932581817624861</v>
      </c>
      <c r="AQ4" s="56">
        <v>2.1285911764525491</v>
      </c>
      <c r="AR4" s="56">
        <v>22.988554359794865</v>
      </c>
      <c r="AS4" s="56">
        <v>18.557620738115506</v>
      </c>
      <c r="AT4" s="56">
        <v>5.75086878831394</v>
      </c>
      <c r="AU4" s="56">
        <v>2.3829465061897031</v>
      </c>
      <c r="AV4" s="56">
        <v>18.644196553765141</v>
      </c>
      <c r="AW4" s="56">
        <v>16.666441323405824</v>
      </c>
      <c r="AX4" s="56">
        <v>2.976560112062526</v>
      </c>
      <c r="AY4" s="56">
        <v>8.1094185524632376</v>
      </c>
      <c r="AZ4" s="56">
        <v>16.584086837458177</v>
      </c>
      <c r="BA4" s="56">
        <v>13.511532047832921</v>
      </c>
      <c r="BB4" s="56">
        <v>-0.26444602910993087</v>
      </c>
      <c r="BC4" s="56">
        <v>6.4330452308107926</v>
      </c>
      <c r="BD4" s="56">
        <v>3.9131233029350865</v>
      </c>
      <c r="BE4" s="56">
        <v>12.875798451526641</v>
      </c>
      <c r="BF4" s="56">
        <v>23.1975834923573</v>
      </c>
      <c r="BG4" s="56">
        <v>5.9443136022237804</v>
      </c>
      <c r="BH4" s="56">
        <v>6.6208619542816205</v>
      </c>
      <c r="BI4" s="56">
        <v>6.4855217774597156</v>
      </c>
      <c r="BJ4" s="56">
        <v>17.483220615610207</v>
      </c>
      <c r="BK4" s="56">
        <v>18.381280017488869</v>
      </c>
      <c r="BL4" s="56">
        <v>9.3614231798125296</v>
      </c>
      <c r="BM4" s="56">
        <v>9.4782362729233682</v>
      </c>
      <c r="BN4" s="56">
        <v>1.6253617761149419</v>
      </c>
      <c r="BO4" s="56">
        <v>2.4096526183678404</v>
      </c>
      <c r="BP4" s="56">
        <v>2.7573912476996427</v>
      </c>
      <c r="BQ4" s="56">
        <v>6.7208377556720338</v>
      </c>
      <c r="BR4" s="56">
        <v>12.267198889671965</v>
      </c>
      <c r="BS4" s="56">
        <v>10.557301072423622</v>
      </c>
      <c r="BT4" s="56">
        <v>5.0932292383080444</v>
      </c>
    </row>
    <row r="5" spans="1:72">
      <c r="B5" s="62" t="s">
        <v>63</v>
      </c>
      <c r="C5" s="57">
        <v>7.0867935004995608E-2</v>
      </c>
      <c r="D5" s="57">
        <v>6.3928904244996948E-2</v>
      </c>
      <c r="E5" s="57">
        <v>3.820706939369653E-2</v>
      </c>
      <c r="F5" s="57"/>
      <c r="G5" s="57">
        <v>3.820706939369653E-2</v>
      </c>
      <c r="H5" s="57">
        <v>0.13561193555718984</v>
      </c>
      <c r="I5" s="57">
        <v>0.1371307685297283</v>
      </c>
      <c r="J5" s="57">
        <v>0.1666790032681349</v>
      </c>
      <c r="K5" s="57">
        <v>9.9136543780563385E-2</v>
      </c>
      <c r="L5" s="57">
        <v>5.9614589885668492E-2</v>
      </c>
      <c r="M5" s="57">
        <v>0.1506757788598804</v>
      </c>
      <c r="N5" s="57">
        <v>8.0255495256112586E-2</v>
      </c>
      <c r="O5" s="57">
        <v>7.586033937510403E-2</v>
      </c>
      <c r="P5" s="57">
        <v>8.8830113908163907E-2</v>
      </c>
      <c r="Q5" s="57">
        <v>0.10261605810701296</v>
      </c>
      <c r="R5" s="57">
        <v>0.161386860308325</v>
      </c>
      <c r="S5" s="57">
        <v>7.5167171455221296E-2</v>
      </c>
      <c r="T5" s="57">
        <v>1.6916452470462036E-2</v>
      </c>
      <c r="U5" s="57">
        <v>0.12859018048799753</v>
      </c>
      <c r="V5" s="57">
        <v>8.9017133514983124E-2</v>
      </c>
      <c r="W5" s="57">
        <v>0.10289974394919034</v>
      </c>
      <c r="X5" s="57">
        <v>0.14973498266136628</v>
      </c>
      <c r="Y5" s="57">
        <v>7.9645739392189455E-2</v>
      </c>
      <c r="Z5" s="57">
        <v>0.14191844867789333</v>
      </c>
      <c r="AA5" s="57">
        <v>0.23250913660945136</v>
      </c>
      <c r="AB5" s="57">
        <v>0.12942815901192808</v>
      </c>
      <c r="AC5" s="57">
        <v>0.12645049738021946</v>
      </c>
      <c r="AD5" s="57">
        <v>0.1123068409569198</v>
      </c>
      <c r="AE5" s="57">
        <v>0.14550507832286066</v>
      </c>
      <c r="AF5" s="57">
        <v>8.178301572230956E-2</v>
      </c>
      <c r="AG5" s="57">
        <v>0.10983878542411302</v>
      </c>
      <c r="AH5" s="57">
        <v>8.250313007421553E-2</v>
      </c>
      <c r="AI5" s="57">
        <v>6.2445958334021286E-2</v>
      </c>
      <c r="AJ5" s="57">
        <v>4.3089685286794369E-2</v>
      </c>
      <c r="AK5" s="57">
        <v>0.12416374561158271</v>
      </c>
      <c r="AL5" s="57">
        <v>8.6179910933794762E-2</v>
      </c>
      <c r="AM5" s="57">
        <v>0.15213724492970798</v>
      </c>
      <c r="AN5" s="57">
        <v>0.11091747653570128</v>
      </c>
      <c r="AO5" s="57">
        <v>0.10805923901156952</v>
      </c>
      <c r="AP5" s="57">
        <v>0.1091001920235817</v>
      </c>
      <c r="AQ5" s="57">
        <v>6.4057229676479172E-2</v>
      </c>
      <c r="AR5" s="57">
        <v>0.14032129077464331</v>
      </c>
      <c r="AS5" s="57">
        <v>0.14578643334945118</v>
      </c>
      <c r="AT5" s="57">
        <v>0.11090875855818985</v>
      </c>
      <c r="AU5" s="57">
        <v>0.10421222750737592</v>
      </c>
      <c r="AV5" s="57">
        <v>0.13205376814564493</v>
      </c>
      <c r="AW5" s="57">
        <v>0.13963187418452302</v>
      </c>
      <c r="AX5" s="57">
        <v>9.9771656231099598E-2</v>
      </c>
      <c r="AY5" s="57">
        <v>0.11223059315355557</v>
      </c>
      <c r="AZ5" s="57">
        <v>0.14841239258635761</v>
      </c>
      <c r="BA5" s="57">
        <v>0.14794325007865852</v>
      </c>
      <c r="BB5" s="57">
        <v>4.8706296644539696E-2</v>
      </c>
      <c r="BC5" s="57">
        <v>0.10563103626187921</v>
      </c>
      <c r="BD5" s="57">
        <v>0.1156128614586087</v>
      </c>
      <c r="BE5" s="57">
        <v>0.11814917850688689</v>
      </c>
      <c r="BF5" s="57">
        <v>0.15784094181641864</v>
      </c>
      <c r="BG5" s="57">
        <v>0.11474382688797459</v>
      </c>
      <c r="BH5" s="57">
        <v>9.8338353288366293E-2</v>
      </c>
      <c r="BI5" s="57">
        <v>9.3832454667191284E-2</v>
      </c>
      <c r="BJ5" s="57">
        <v>0.12807162464922967</v>
      </c>
      <c r="BK5" s="57">
        <v>0.13361270325146371</v>
      </c>
      <c r="BL5" s="57">
        <v>0.11795408022264717</v>
      </c>
      <c r="BM5" s="57">
        <v>0.10113924310510672</v>
      </c>
      <c r="BN5" s="57">
        <v>4.6706148722776737E-2</v>
      </c>
      <c r="BO5" s="57">
        <v>7.8169373441556958E-2</v>
      </c>
      <c r="BP5" s="57">
        <v>7.8075868284004299E-2</v>
      </c>
      <c r="BQ5" s="57">
        <v>0.13973771912514854</v>
      </c>
      <c r="BR5" s="57">
        <v>0.14596053592121361</v>
      </c>
      <c r="BS5" s="57">
        <v>0.12912230407149614</v>
      </c>
      <c r="BT5" s="57">
        <v>9.7269396573050088E-2</v>
      </c>
    </row>
    <row r="6" spans="1:72">
      <c r="B6" s="62" t="s">
        <v>64</v>
      </c>
      <c r="C6" s="57">
        <v>5.5735469228582399E-3</v>
      </c>
      <c r="D6" s="57">
        <v>5.283946639290076E-3</v>
      </c>
      <c r="E6" s="57">
        <v>5.6116419982323688E-3</v>
      </c>
      <c r="F6" s="57"/>
      <c r="G6" s="57">
        <v>3.19789093721231E-3</v>
      </c>
      <c r="H6" s="57">
        <v>1.0399376944829406E-2</v>
      </c>
      <c r="I6" s="57">
        <v>1.0585930543159027E-2</v>
      </c>
      <c r="J6" s="57">
        <v>1.416813715383951E-2</v>
      </c>
      <c r="K6" s="57">
        <v>8.4704896936612581E-3</v>
      </c>
      <c r="L6" s="57">
        <v>6.7444016683136212E-3</v>
      </c>
      <c r="M6" s="57">
        <v>1.3136740023249611E-2</v>
      </c>
      <c r="N6" s="57">
        <v>7.3312681783804876E-3</v>
      </c>
      <c r="O6" s="57">
        <v>6.6274379020009756E-3</v>
      </c>
      <c r="P6" s="57">
        <v>7.5640670008325153E-3</v>
      </c>
      <c r="Q6" s="57">
        <v>8.4711608921943984E-3</v>
      </c>
      <c r="R6" s="57">
        <v>1.3482338989933101E-2</v>
      </c>
      <c r="S6" s="57">
        <v>6.5803872307728002E-3</v>
      </c>
      <c r="T6" s="57">
        <v>2.0953935328615644E-3</v>
      </c>
      <c r="U6" s="57">
        <v>1.0341769088905632E-2</v>
      </c>
      <c r="V6" s="57">
        <v>7.6644269313066908E-3</v>
      </c>
      <c r="W6" s="57">
        <v>9.3082938732368947E-3</v>
      </c>
      <c r="X6" s="57">
        <v>1.2284167505342131E-2</v>
      </c>
      <c r="Y6" s="57">
        <v>7.5832012705655139E-3</v>
      </c>
      <c r="Z6" s="57">
        <v>1.3382708793544288E-2</v>
      </c>
      <c r="AA6" s="57">
        <v>1.7929865840641039E-2</v>
      </c>
      <c r="AB6" s="57">
        <v>1.1143729719359017E-2</v>
      </c>
      <c r="AC6" s="57">
        <v>1.0379532484237805E-2</v>
      </c>
      <c r="AD6" s="57">
        <v>1.0026025526888239E-2</v>
      </c>
      <c r="AE6" s="57">
        <v>1.0640912568711455E-2</v>
      </c>
      <c r="AF6" s="57">
        <v>7.7257024708243284E-3</v>
      </c>
      <c r="AG6" s="57">
        <v>9.9755750868510806E-3</v>
      </c>
      <c r="AH6" s="57">
        <v>7.5290703297578396E-3</v>
      </c>
      <c r="AI6" s="57">
        <v>5.4174375710037172E-3</v>
      </c>
      <c r="AJ6" s="57">
        <v>3.4222748612885963E-3</v>
      </c>
      <c r="AK6" s="57">
        <v>1.757619726403704E-2</v>
      </c>
      <c r="AL6" s="57">
        <v>8.5314827061766518E-3</v>
      </c>
      <c r="AM6" s="57">
        <v>1.2979486008206751E-2</v>
      </c>
      <c r="AN6" s="57">
        <v>8.8286006132774573E-3</v>
      </c>
      <c r="AO6" s="57">
        <v>1.0192502313748835E-2</v>
      </c>
      <c r="AP6" s="57">
        <v>8.4607290770436234E-3</v>
      </c>
      <c r="AQ6" s="57">
        <v>5.81583625372783E-3</v>
      </c>
      <c r="AR6" s="57">
        <v>1.2267446720545243E-2</v>
      </c>
      <c r="AS6" s="57">
        <v>1.2040360490994686E-2</v>
      </c>
      <c r="AT6" s="57">
        <v>9.5700248512508492E-3</v>
      </c>
      <c r="AU6" s="57">
        <v>8.3597703694961775E-3</v>
      </c>
      <c r="AV6" s="57">
        <v>1.1565355469620576E-2</v>
      </c>
      <c r="AW6" s="57">
        <v>1.1659706441929603E-2</v>
      </c>
      <c r="AX6" s="57">
        <v>9.7832976170037396E-3</v>
      </c>
      <c r="AY6" s="57">
        <v>1.0670044263198349E-2</v>
      </c>
      <c r="AZ6" s="57">
        <v>1.2763555256201629E-2</v>
      </c>
      <c r="BA6" s="57">
        <v>1.1949088236221209E-2</v>
      </c>
      <c r="BB6" s="57">
        <v>4.2212307154339537E-3</v>
      </c>
      <c r="BC6" s="57">
        <v>1.0834794638105919E-2</v>
      </c>
      <c r="BD6" s="57">
        <v>9.5425386934476115E-3</v>
      </c>
      <c r="BE6" s="57">
        <v>1.0435507007281613E-2</v>
      </c>
      <c r="BF6" s="57">
        <v>1.4441698190697301E-2</v>
      </c>
      <c r="BG6" s="57">
        <v>1.1633759358406989E-2</v>
      </c>
      <c r="BH6" s="57">
        <v>8.479531918797906E-3</v>
      </c>
      <c r="BI6" s="57">
        <v>8.0333666169616989E-3</v>
      </c>
      <c r="BJ6" s="57">
        <v>1.0862942040032471E-2</v>
      </c>
      <c r="BK6" s="57">
        <v>1.1387472701973643E-2</v>
      </c>
      <c r="BL6" s="57">
        <v>1.0301058266960986E-2</v>
      </c>
      <c r="BM6" s="57">
        <v>8.9753470211044063E-3</v>
      </c>
      <c r="BN6" s="57">
        <v>5.1261960813724543E-3</v>
      </c>
      <c r="BO6" s="57">
        <v>6.5477772323097993E-3</v>
      </c>
      <c r="BP6" s="57">
        <v>7.3328731581512657E-3</v>
      </c>
      <c r="BQ6" s="57">
        <v>1.1593442482139832E-2</v>
      </c>
      <c r="BR6" s="57">
        <v>1.207156063273543E-2</v>
      </c>
      <c r="BS6" s="57">
        <v>1.0184419932813573E-2</v>
      </c>
      <c r="BT6" s="57">
        <v>9.1025463064239882E-3</v>
      </c>
    </row>
    <row r="7" spans="1:72">
      <c r="H7" s="57"/>
      <c r="I7" s="57"/>
      <c r="J7" s="57"/>
      <c r="N7" s="57"/>
      <c r="W7" s="57"/>
      <c r="AB7" s="57"/>
      <c r="AH7" s="57"/>
      <c r="AP7" s="57"/>
      <c r="AX7" s="57"/>
      <c r="BA7" s="57"/>
      <c r="BB7" s="57"/>
      <c r="BC7" s="57"/>
      <c r="BD7" s="57"/>
    </row>
    <row r="8" spans="1:72" ht="10.8" thickBot="1">
      <c r="C8" s="65"/>
      <c r="D8" s="65"/>
      <c r="E8" s="65" t="s">
        <v>156</v>
      </c>
      <c r="F8" s="65"/>
      <c r="G8" s="65"/>
      <c r="H8" s="66" t="s">
        <v>157</v>
      </c>
      <c r="I8" s="66" t="s">
        <v>158</v>
      </c>
      <c r="J8" s="66" t="s">
        <v>159</v>
      </c>
      <c r="K8" s="65" t="s">
        <v>160</v>
      </c>
      <c r="L8" s="65" t="s">
        <v>161</v>
      </c>
      <c r="M8" s="65" t="s">
        <v>162</v>
      </c>
      <c r="N8" s="66" t="s">
        <v>163</v>
      </c>
      <c r="O8" s="65" t="s">
        <v>157</v>
      </c>
      <c r="P8" s="65" t="s">
        <v>158</v>
      </c>
      <c r="Q8" s="65" t="s">
        <v>164</v>
      </c>
      <c r="R8" s="65" t="s">
        <v>165</v>
      </c>
      <c r="S8" s="65" t="s">
        <v>166</v>
      </c>
      <c r="T8" s="65" t="s">
        <v>167</v>
      </c>
      <c r="U8" s="65" t="s">
        <v>162</v>
      </c>
      <c r="V8" s="66" t="s">
        <v>163</v>
      </c>
      <c r="W8" s="65" t="s">
        <v>157</v>
      </c>
      <c r="X8" s="65" t="s">
        <v>164</v>
      </c>
      <c r="Y8" s="65" t="s">
        <v>159</v>
      </c>
      <c r="Z8" s="65" t="s">
        <v>168</v>
      </c>
      <c r="AA8" s="65" t="s">
        <v>169</v>
      </c>
      <c r="AB8" s="66" t="s">
        <v>157</v>
      </c>
      <c r="AC8" s="65" t="s">
        <v>163</v>
      </c>
      <c r="AD8" s="65" t="s">
        <v>164</v>
      </c>
      <c r="AE8" s="65" t="s">
        <v>159</v>
      </c>
      <c r="AF8" s="65" t="s">
        <v>170</v>
      </c>
      <c r="AG8" s="65" t="s">
        <v>171</v>
      </c>
      <c r="AH8" s="66" t="s">
        <v>163</v>
      </c>
      <c r="AI8" s="65" t="s">
        <v>157</v>
      </c>
      <c r="AJ8" s="65" t="s">
        <v>164</v>
      </c>
      <c r="AK8" s="65" t="s">
        <v>159</v>
      </c>
      <c r="AL8" s="65" t="s">
        <v>170</v>
      </c>
      <c r="AM8" s="65" t="s">
        <v>166</v>
      </c>
      <c r="AN8" s="65" t="s">
        <v>172</v>
      </c>
      <c r="AO8" s="65" t="s">
        <v>157</v>
      </c>
      <c r="AP8" s="65" t="s">
        <v>159</v>
      </c>
      <c r="AQ8" s="65" t="s">
        <v>170</v>
      </c>
      <c r="AR8" s="65" t="s">
        <v>162</v>
      </c>
      <c r="AS8" s="65" t="s">
        <v>173</v>
      </c>
      <c r="AT8" s="65" t="s">
        <v>174</v>
      </c>
      <c r="AU8" s="65" t="s">
        <v>175</v>
      </c>
      <c r="AV8" s="66" t="s">
        <v>157</v>
      </c>
      <c r="AW8" s="65" t="s">
        <v>164</v>
      </c>
      <c r="AX8" s="65" t="s">
        <v>170</v>
      </c>
      <c r="AY8" s="65" t="s">
        <v>167</v>
      </c>
      <c r="AZ8" s="65" t="s">
        <v>172</v>
      </c>
      <c r="BA8" s="66" t="s">
        <v>163</v>
      </c>
      <c r="BB8" s="66" t="s">
        <v>176</v>
      </c>
      <c r="BC8" s="66" t="s">
        <v>166</v>
      </c>
      <c r="BD8" s="66" t="s">
        <v>177</v>
      </c>
      <c r="BE8" s="65" t="s">
        <v>173</v>
      </c>
      <c r="BF8" s="65" t="s">
        <v>178</v>
      </c>
      <c r="BG8" s="65" t="s">
        <v>179</v>
      </c>
      <c r="BH8" s="65" t="s">
        <v>157</v>
      </c>
      <c r="BI8" s="65" t="s">
        <v>158</v>
      </c>
      <c r="BJ8" s="65" t="s">
        <v>164</v>
      </c>
      <c r="BK8" s="65" t="s">
        <v>170</v>
      </c>
      <c r="BL8" s="65" t="s">
        <v>165</v>
      </c>
      <c r="BM8" s="65" t="s">
        <v>166</v>
      </c>
      <c r="BN8" s="65" t="s">
        <v>176</v>
      </c>
      <c r="BO8" s="65" t="s">
        <v>160</v>
      </c>
      <c r="BP8" s="65" t="s">
        <v>166</v>
      </c>
      <c r="BQ8" s="65" t="s">
        <v>167</v>
      </c>
      <c r="BR8" s="65" t="s">
        <v>158</v>
      </c>
      <c r="BS8" s="65" t="s">
        <v>165</v>
      </c>
      <c r="BT8" s="65" t="s">
        <v>173</v>
      </c>
    </row>
    <row r="9" spans="1:72" ht="10.5" customHeight="1" thickBot="1">
      <c r="C9" s="65" t="s">
        <v>1</v>
      </c>
      <c r="D9" s="65" t="s">
        <v>2</v>
      </c>
      <c r="E9" s="65" t="s">
        <v>180</v>
      </c>
      <c r="F9" s="65"/>
      <c r="G9" s="65" t="s">
        <v>181</v>
      </c>
      <c r="H9" s="342" t="s">
        <v>65</v>
      </c>
      <c r="I9" s="343"/>
      <c r="J9" s="343"/>
      <c r="K9" s="343"/>
      <c r="L9" s="343"/>
      <c r="M9" s="344"/>
      <c r="N9" s="342" t="s">
        <v>66</v>
      </c>
      <c r="O9" s="343"/>
      <c r="P9" s="343"/>
      <c r="Q9" s="343"/>
      <c r="R9" s="343"/>
      <c r="S9" s="343"/>
      <c r="T9" s="343"/>
      <c r="U9" s="344"/>
      <c r="V9" s="342" t="s">
        <v>67</v>
      </c>
      <c r="W9" s="343"/>
      <c r="X9" s="343"/>
      <c r="Y9" s="343"/>
      <c r="Z9" s="343"/>
      <c r="AA9" s="344"/>
      <c r="AB9" s="342" t="s">
        <v>68</v>
      </c>
      <c r="AC9" s="343"/>
      <c r="AD9" s="343"/>
      <c r="AE9" s="343"/>
      <c r="AF9" s="343"/>
      <c r="AG9" s="344"/>
      <c r="AH9" s="342" t="s">
        <v>69</v>
      </c>
      <c r="AI9" s="343"/>
      <c r="AJ9" s="343"/>
      <c r="AK9" s="343"/>
      <c r="AL9" s="343"/>
      <c r="AM9" s="343"/>
      <c r="AN9" s="344"/>
      <c r="AO9" s="342" t="s">
        <v>70</v>
      </c>
      <c r="AP9" s="343"/>
      <c r="AQ9" s="343"/>
      <c r="AR9" s="343"/>
      <c r="AS9" s="343"/>
      <c r="AT9" s="343"/>
      <c r="AU9" s="344"/>
      <c r="AV9" s="342" t="s">
        <v>71</v>
      </c>
      <c r="AW9" s="343"/>
      <c r="AX9" s="343"/>
      <c r="AY9" s="343"/>
      <c r="AZ9" s="344"/>
      <c r="BA9" s="342" t="s">
        <v>72</v>
      </c>
      <c r="BB9" s="343"/>
      <c r="BC9" s="343"/>
      <c r="BD9" s="343"/>
      <c r="BE9" s="343"/>
      <c r="BF9" s="343"/>
      <c r="BG9" s="344"/>
      <c r="BH9" s="342" t="s">
        <v>73</v>
      </c>
      <c r="BI9" s="343"/>
      <c r="BJ9" s="343"/>
      <c r="BK9" s="343"/>
      <c r="BL9" s="343"/>
      <c r="BM9" s="344"/>
      <c r="BN9" s="342" t="s">
        <v>74</v>
      </c>
      <c r="BO9" s="343"/>
      <c r="BP9" s="344"/>
      <c r="BQ9" s="342" t="s">
        <v>75</v>
      </c>
      <c r="BR9" s="343"/>
      <c r="BS9" s="343"/>
      <c r="BT9" s="344"/>
    </row>
    <row r="10" spans="1:72" s="63" customFormat="1" ht="10.8" thickBot="1">
      <c r="A10" s="62" t="s">
        <v>76</v>
      </c>
      <c r="B10" s="65" t="s">
        <v>8</v>
      </c>
      <c r="C10" s="65" t="s">
        <v>9</v>
      </c>
      <c r="D10" s="65" t="s">
        <v>7</v>
      </c>
      <c r="E10" s="67" t="s">
        <v>182</v>
      </c>
      <c r="F10" s="68" t="s">
        <v>183</v>
      </c>
      <c r="G10" s="65" t="s">
        <v>184</v>
      </c>
      <c r="H10" s="70" t="s">
        <v>77</v>
      </c>
      <c r="I10" s="71" t="s">
        <v>78</v>
      </c>
      <c r="J10" s="71" t="s">
        <v>79</v>
      </c>
      <c r="K10" s="71" t="s">
        <v>80</v>
      </c>
      <c r="L10" s="71" t="s">
        <v>81</v>
      </c>
      <c r="M10" s="72" t="s">
        <v>82</v>
      </c>
      <c r="N10" s="70" t="s">
        <v>83</v>
      </c>
      <c r="O10" s="71" t="s">
        <v>84</v>
      </c>
      <c r="P10" s="71" t="s">
        <v>85</v>
      </c>
      <c r="Q10" s="71" t="s">
        <v>86</v>
      </c>
      <c r="R10" s="71" t="s">
        <v>87</v>
      </c>
      <c r="S10" s="71" t="s">
        <v>88</v>
      </c>
      <c r="T10" s="71" t="s">
        <v>89</v>
      </c>
      <c r="U10" s="72" t="s">
        <v>90</v>
      </c>
      <c r="V10" s="70" t="s">
        <v>91</v>
      </c>
      <c r="W10" s="71" t="s">
        <v>92</v>
      </c>
      <c r="X10" s="71" t="s">
        <v>93</v>
      </c>
      <c r="Y10" s="71" t="s">
        <v>94</v>
      </c>
      <c r="Z10" s="71" t="s">
        <v>95</v>
      </c>
      <c r="AA10" s="72" t="s">
        <v>96</v>
      </c>
      <c r="AB10" s="70" t="s">
        <v>97</v>
      </c>
      <c r="AC10" s="71" t="s">
        <v>98</v>
      </c>
      <c r="AD10" s="71" t="s">
        <v>99</v>
      </c>
      <c r="AE10" s="71" t="s">
        <v>100</v>
      </c>
      <c r="AF10" s="71" t="s">
        <v>101</v>
      </c>
      <c r="AG10" s="72" t="s">
        <v>102</v>
      </c>
      <c r="AH10" s="70" t="s">
        <v>103</v>
      </c>
      <c r="AI10" s="71" t="s">
        <v>104</v>
      </c>
      <c r="AJ10" s="71" t="s">
        <v>105</v>
      </c>
      <c r="AK10" s="71" t="s">
        <v>106</v>
      </c>
      <c r="AL10" s="71" t="s">
        <v>107</v>
      </c>
      <c r="AM10" s="71" t="s">
        <v>108</v>
      </c>
      <c r="AN10" s="72" t="s">
        <v>109</v>
      </c>
      <c r="AO10" s="70" t="s">
        <v>110</v>
      </c>
      <c r="AP10" s="71" t="s">
        <v>111</v>
      </c>
      <c r="AQ10" s="71" t="s">
        <v>112</v>
      </c>
      <c r="AR10" s="71" t="s">
        <v>113</v>
      </c>
      <c r="AS10" s="71" t="s">
        <v>114</v>
      </c>
      <c r="AT10" s="71" t="s">
        <v>115</v>
      </c>
      <c r="AU10" s="72" t="s">
        <v>116</v>
      </c>
      <c r="AV10" s="70" t="s">
        <v>117</v>
      </c>
      <c r="AW10" s="71" t="s">
        <v>118</v>
      </c>
      <c r="AX10" s="71" t="s">
        <v>119</v>
      </c>
      <c r="AY10" s="71" t="s">
        <v>120</v>
      </c>
      <c r="AZ10" s="72" t="s">
        <v>121</v>
      </c>
      <c r="BA10" s="70" t="s">
        <v>122</v>
      </c>
      <c r="BB10" s="71" t="s">
        <v>123</v>
      </c>
      <c r="BC10" s="71" t="s">
        <v>124</v>
      </c>
      <c r="BD10" s="71" t="s">
        <v>125</v>
      </c>
      <c r="BE10" s="71" t="s">
        <v>126</v>
      </c>
      <c r="BF10" s="71" t="s">
        <v>127</v>
      </c>
      <c r="BG10" s="72" t="s">
        <v>128</v>
      </c>
      <c r="BH10" s="70" t="s">
        <v>129</v>
      </c>
      <c r="BI10" s="71" t="s">
        <v>130</v>
      </c>
      <c r="BJ10" s="71" t="s">
        <v>131</v>
      </c>
      <c r="BK10" s="71" t="s">
        <v>132</v>
      </c>
      <c r="BL10" s="71" t="s">
        <v>133</v>
      </c>
      <c r="BM10" s="72" t="s">
        <v>134</v>
      </c>
      <c r="BN10" s="70" t="s">
        <v>135</v>
      </c>
      <c r="BO10" s="71" t="s">
        <v>136</v>
      </c>
      <c r="BP10" s="72" t="s">
        <v>137</v>
      </c>
      <c r="BQ10" s="70" t="s">
        <v>138</v>
      </c>
      <c r="BR10" s="71" t="s">
        <v>139</v>
      </c>
      <c r="BS10" s="71" t="s">
        <v>140</v>
      </c>
      <c r="BT10" s="72" t="s">
        <v>141</v>
      </c>
    </row>
    <row r="11" spans="1:72">
      <c r="A11" s="61">
        <v>0</v>
      </c>
      <c r="B11" s="69">
        <v>36526</v>
      </c>
      <c r="C11" s="58">
        <v>1394.46</v>
      </c>
      <c r="D11" s="55">
        <v>10940.53</v>
      </c>
      <c r="E11" s="55">
        <v>13230.620117</v>
      </c>
      <c r="F11" s="59">
        <v>5.5820650000000001</v>
      </c>
      <c r="G11" s="59">
        <v>3.7089110000000001</v>
      </c>
      <c r="H11" s="59">
        <v>33.546256999999997</v>
      </c>
      <c r="I11" s="59">
        <v>20.192919</v>
      </c>
      <c r="J11" s="59">
        <v>7.90083</v>
      </c>
      <c r="K11" s="59">
        <v>20.104841</v>
      </c>
      <c r="L11" s="59">
        <v>27.662051999999999</v>
      </c>
      <c r="M11" s="59">
        <v>7.1011930000000003</v>
      </c>
      <c r="N11" s="59">
        <v>25.833614000000001</v>
      </c>
      <c r="O11" s="59">
        <v>14.176199</v>
      </c>
      <c r="P11" s="59">
        <v>18.108719000000001</v>
      </c>
      <c r="Q11" s="59">
        <v>11.724303000000001</v>
      </c>
      <c r="R11" s="59">
        <v>32.785708999999997</v>
      </c>
      <c r="S11" s="59">
        <v>26.139620000000001</v>
      </c>
      <c r="T11" s="59">
        <v>15.832461</v>
      </c>
      <c r="U11" s="59">
        <v>11.917202</v>
      </c>
      <c r="V11" s="59">
        <v>18.763200999999999</v>
      </c>
      <c r="W11" s="59">
        <v>16.428988</v>
      </c>
      <c r="X11" s="59">
        <v>7.003253</v>
      </c>
      <c r="Y11" s="60">
        <v>18.911646000000001</v>
      </c>
      <c r="Z11" s="59">
        <v>12.538007</v>
      </c>
      <c r="AA11" s="59">
        <v>2.7391359999999998</v>
      </c>
      <c r="AB11" s="59">
        <v>25.728259999999999</v>
      </c>
      <c r="AC11" s="59">
        <v>32.919998</v>
      </c>
      <c r="AD11" s="59">
        <v>10.029489999999999</v>
      </c>
      <c r="AE11" s="59">
        <v>34.036793000000003</v>
      </c>
      <c r="AF11" s="59">
        <v>10.335208</v>
      </c>
      <c r="AG11" s="59">
        <v>17.15316</v>
      </c>
      <c r="AH11" s="59">
        <v>22.340911999999999</v>
      </c>
      <c r="AI11" s="59">
        <v>30.154572999999999</v>
      </c>
      <c r="AJ11" s="59">
        <v>13.953569999999999</v>
      </c>
      <c r="AK11" s="59">
        <v>7.775976</v>
      </c>
      <c r="AL11" s="59">
        <v>44.428955000000002</v>
      </c>
      <c r="AM11" s="59">
        <v>33.453601999999997</v>
      </c>
      <c r="AN11" s="59">
        <v>11.350422</v>
      </c>
      <c r="AO11" s="59">
        <v>25.948732</v>
      </c>
      <c r="AP11" s="59">
        <v>19.456413000000001</v>
      </c>
      <c r="AQ11" s="59">
        <v>30.489346999999999</v>
      </c>
      <c r="AR11" s="59">
        <v>9.8626199999999997</v>
      </c>
      <c r="AS11" s="59">
        <v>13.894762999999999</v>
      </c>
      <c r="AT11" s="59">
        <v>32.250664</v>
      </c>
      <c r="AU11" s="59">
        <v>9.1783889999999992</v>
      </c>
      <c r="AV11" s="59">
        <v>13.022676000000001</v>
      </c>
      <c r="AW11" s="59">
        <v>15.156136999999999</v>
      </c>
      <c r="AX11" s="59">
        <v>13.521737</v>
      </c>
      <c r="AY11" s="59">
        <v>29.377285000000001</v>
      </c>
      <c r="AZ11" s="59">
        <v>30.595275999999998</v>
      </c>
      <c r="BA11" s="59">
        <v>30.054029</v>
      </c>
      <c r="BB11" s="59">
        <v>28.101268999999998</v>
      </c>
      <c r="BC11" s="59">
        <v>20.099905</v>
      </c>
      <c r="BD11" s="59">
        <v>33.546889999999998</v>
      </c>
      <c r="BE11" s="53">
        <v>22.086656999999999</v>
      </c>
      <c r="BF11" s="59">
        <v>26.701426000000001</v>
      </c>
      <c r="BG11" s="59">
        <v>29.001427</v>
      </c>
      <c r="BH11" s="59">
        <v>15.899775999999999</v>
      </c>
      <c r="BI11" s="59">
        <v>7.3221350000000003</v>
      </c>
      <c r="BJ11" s="59">
        <v>4.9347459999999996</v>
      </c>
      <c r="BK11" s="59">
        <v>3.9156339999999998</v>
      </c>
      <c r="BL11" s="59">
        <v>6.8243520000000002</v>
      </c>
      <c r="BM11" s="59">
        <v>10.392016</v>
      </c>
      <c r="BN11" s="59">
        <v>16.637706999999999</v>
      </c>
      <c r="BO11" s="59">
        <v>10.064895999999999</v>
      </c>
      <c r="BP11" s="59">
        <v>27.753298000000001</v>
      </c>
      <c r="BQ11" s="59">
        <v>19.937602999999999</v>
      </c>
      <c r="BR11" s="59">
        <v>7.8607399999999998</v>
      </c>
      <c r="BS11" s="59">
        <v>6.0883589999999996</v>
      </c>
      <c r="BT11" s="59">
        <v>12.010052</v>
      </c>
    </row>
    <row r="12" spans="1:72">
      <c r="A12" s="61">
        <v>1</v>
      </c>
      <c r="B12" s="54">
        <v>36557</v>
      </c>
      <c r="C12" s="58">
        <v>1366.42</v>
      </c>
      <c r="D12" s="55">
        <v>10128.31</v>
      </c>
      <c r="E12" s="55">
        <v>13511</v>
      </c>
      <c r="F12" s="59">
        <v>5.7212449999999997</v>
      </c>
      <c r="G12" s="59">
        <v>3.7532549999999998</v>
      </c>
      <c r="H12" s="59">
        <v>34.064632000000003</v>
      </c>
      <c r="I12" s="59">
        <v>17.153858</v>
      </c>
      <c r="J12" s="59">
        <v>8.4707100000000004</v>
      </c>
      <c r="K12" s="59">
        <v>18.006613000000002</v>
      </c>
      <c r="L12" s="59">
        <v>17.686831999999999</v>
      </c>
      <c r="M12" s="59">
        <v>6.784732</v>
      </c>
      <c r="N12" s="59">
        <v>22.524265</v>
      </c>
      <c r="O12" s="59">
        <v>12.001174000000001</v>
      </c>
      <c r="P12" s="59">
        <v>17.047412999999999</v>
      </c>
      <c r="Q12" s="59">
        <v>10.439443000000001</v>
      </c>
      <c r="R12" s="59">
        <v>33.246288</v>
      </c>
      <c r="S12" s="59">
        <v>21.669065</v>
      </c>
      <c r="T12" s="59">
        <v>14.628202</v>
      </c>
      <c r="U12" s="59">
        <v>12.320276</v>
      </c>
      <c r="V12" s="59">
        <v>17.051022</v>
      </c>
      <c r="W12" s="59">
        <v>14.673120000000001</v>
      </c>
      <c r="X12" s="59">
        <v>6.5320850000000004</v>
      </c>
      <c r="Y12" s="60">
        <v>22.874966000000001</v>
      </c>
      <c r="Z12" s="59">
        <v>11.91921</v>
      </c>
      <c r="AA12" s="59">
        <v>2.6361249999999998</v>
      </c>
      <c r="AB12" s="59">
        <v>25.533123</v>
      </c>
      <c r="AC12" s="59">
        <v>28.799999</v>
      </c>
      <c r="AD12" s="59">
        <v>8.2900039999999997</v>
      </c>
      <c r="AE12" s="59">
        <v>27.763953999999998</v>
      </c>
      <c r="AF12" s="59">
        <v>7.7108239999999997</v>
      </c>
      <c r="AG12" s="59">
        <v>20.474101999999998</v>
      </c>
      <c r="AH12" s="59">
        <v>18.690439000000001</v>
      </c>
      <c r="AI12" s="59">
        <v>23.610696999999998</v>
      </c>
      <c r="AJ12" s="59">
        <v>12.387102000000001</v>
      </c>
      <c r="AK12" s="59">
        <v>8.2914220000000007</v>
      </c>
      <c r="AL12" s="59">
        <v>47.568202999999997</v>
      </c>
      <c r="AM12" s="59">
        <v>29.733066999999998</v>
      </c>
      <c r="AN12" s="59">
        <v>11.389170999999999</v>
      </c>
      <c r="AO12" s="59">
        <v>26.016300000000001</v>
      </c>
      <c r="AP12" s="59">
        <v>18.326426999999999</v>
      </c>
      <c r="AQ12" s="59">
        <v>27.758009000000001</v>
      </c>
      <c r="AR12" s="59">
        <v>8.4536730000000002</v>
      </c>
      <c r="AS12" s="59">
        <v>12.808115000000001</v>
      </c>
      <c r="AT12" s="59">
        <v>28.480460999999998</v>
      </c>
      <c r="AU12" s="59">
        <v>10.618134</v>
      </c>
      <c r="AV12" s="59">
        <v>10.455152</v>
      </c>
      <c r="AW12" s="59">
        <v>13.173689</v>
      </c>
      <c r="AX12" s="59">
        <v>14.683111999999999</v>
      </c>
      <c r="AY12" s="59">
        <v>27.771726999999998</v>
      </c>
      <c r="AZ12" s="59">
        <v>25.860272999999999</v>
      </c>
      <c r="BA12" s="59">
        <v>27.443968000000002</v>
      </c>
      <c r="BB12" s="59">
        <v>32.095450999999997</v>
      </c>
      <c r="BC12" s="59">
        <v>29.876346999999999</v>
      </c>
      <c r="BD12" s="59">
        <v>51.741149999999998</v>
      </c>
      <c r="BE12" s="53">
        <v>20.282482000000002</v>
      </c>
      <c r="BF12" s="59">
        <v>23.242688999999999</v>
      </c>
      <c r="BG12" s="59">
        <v>48.775149999999996</v>
      </c>
      <c r="BH12" s="59">
        <v>13.353052999999999</v>
      </c>
      <c r="BI12" s="59">
        <v>6.4342730000000001</v>
      </c>
      <c r="BJ12" s="59">
        <v>4.262372</v>
      </c>
      <c r="BK12" s="59">
        <v>3.796977</v>
      </c>
      <c r="BL12" s="59">
        <v>6.2261129999999998</v>
      </c>
      <c r="BM12" s="59">
        <v>8.7626799999999996</v>
      </c>
      <c r="BN12" s="59">
        <v>13.230613999999999</v>
      </c>
      <c r="BO12" s="59">
        <v>9.3355530000000009</v>
      </c>
      <c r="BP12" s="59">
        <v>25.985876000000001</v>
      </c>
      <c r="BQ12" s="59">
        <v>24.388501999999999</v>
      </c>
      <c r="BR12" s="59">
        <v>7.7645860000000004</v>
      </c>
      <c r="BS12" s="59">
        <v>5.8591280000000001</v>
      </c>
      <c r="BT12" s="59">
        <v>12.442625</v>
      </c>
    </row>
    <row r="13" spans="1:72">
      <c r="A13" s="61">
        <v>2</v>
      </c>
      <c r="B13" s="54">
        <v>36586</v>
      </c>
      <c r="C13" s="58">
        <v>1498.58</v>
      </c>
      <c r="D13" s="55">
        <v>10921.92</v>
      </c>
      <c r="E13" s="55">
        <v>14296.179688</v>
      </c>
      <c r="F13" s="59">
        <v>6.0542800000000003</v>
      </c>
      <c r="G13" s="59">
        <v>3.8054410000000001</v>
      </c>
      <c r="H13" s="59">
        <v>38.211613</v>
      </c>
      <c r="I13" s="59">
        <v>20.192919</v>
      </c>
      <c r="J13" s="59">
        <v>10.342013</v>
      </c>
      <c r="K13" s="59">
        <v>22.849194000000001</v>
      </c>
      <c r="L13" s="59">
        <v>15.285561</v>
      </c>
      <c r="M13" s="59">
        <v>8.3285940000000007</v>
      </c>
      <c r="N13" s="59">
        <v>14.546253999999999</v>
      </c>
      <c r="O13" s="59">
        <v>11.584682000000001</v>
      </c>
      <c r="P13" s="59">
        <v>18.506720999999999</v>
      </c>
      <c r="Q13" s="59">
        <v>12.099045</v>
      </c>
      <c r="R13" s="59">
        <v>35.214286999999999</v>
      </c>
      <c r="S13" s="59">
        <v>23.588778000000001</v>
      </c>
      <c r="T13" s="59">
        <v>14.610213</v>
      </c>
      <c r="U13" s="59">
        <v>13.746276</v>
      </c>
      <c r="V13" s="59">
        <v>17.758462999999999</v>
      </c>
      <c r="W13" s="59">
        <v>18.313896</v>
      </c>
      <c r="X13" s="59">
        <v>7.9952310000000004</v>
      </c>
      <c r="Y13" s="60">
        <v>23.759965999999999</v>
      </c>
      <c r="Z13" s="59">
        <v>15.234197</v>
      </c>
      <c r="AA13" s="59">
        <v>3.662487</v>
      </c>
      <c r="AB13" s="59">
        <v>27.958159999999999</v>
      </c>
      <c r="AC13" s="59">
        <v>36.400002000000001</v>
      </c>
      <c r="AD13" s="59">
        <v>10.273432</v>
      </c>
      <c r="AE13" s="59">
        <v>30.815791999999998</v>
      </c>
      <c r="AF13" s="59">
        <v>9.9293709999999997</v>
      </c>
      <c r="AG13" s="59">
        <v>27.795909999999999</v>
      </c>
      <c r="AH13" s="59">
        <v>18.301855</v>
      </c>
      <c r="AI13" s="59">
        <v>23.826430999999999</v>
      </c>
      <c r="AJ13" s="59">
        <v>14.133924</v>
      </c>
      <c r="AK13" s="59">
        <v>7.6353489999999997</v>
      </c>
      <c r="AL13" s="59">
        <v>42.815739000000001</v>
      </c>
      <c r="AM13" s="59">
        <v>31.458839000000001</v>
      </c>
      <c r="AN13" s="59">
        <v>12.223023</v>
      </c>
      <c r="AO13" s="59">
        <v>28.598877000000002</v>
      </c>
      <c r="AP13" s="59">
        <v>18.523575000000001</v>
      </c>
      <c r="AQ13" s="59">
        <v>32.105217000000003</v>
      </c>
      <c r="AR13" s="59">
        <v>7.7139810000000004</v>
      </c>
      <c r="AS13" s="59">
        <v>14.733034999999999</v>
      </c>
      <c r="AT13" s="59">
        <v>31.639299000000001</v>
      </c>
      <c r="AU13" s="59">
        <v>11.985896</v>
      </c>
      <c r="AV13" s="59">
        <v>13.577821</v>
      </c>
      <c r="AW13" s="59">
        <v>14.548603</v>
      </c>
      <c r="AX13" s="59">
        <v>14.890497999999999</v>
      </c>
      <c r="AY13" s="59">
        <v>31.966187999999999</v>
      </c>
      <c r="AZ13" s="59">
        <v>34.724823000000001</v>
      </c>
      <c r="BA13" s="59">
        <v>32.625694000000003</v>
      </c>
      <c r="BB13" s="59">
        <v>37.485518999999996</v>
      </c>
      <c r="BC13" s="59">
        <v>31.410433000000001</v>
      </c>
      <c r="BD13" s="59">
        <v>49.833485000000003</v>
      </c>
      <c r="BE13" s="53">
        <v>22.464946999999999</v>
      </c>
      <c r="BF13" s="59">
        <v>24.072780999999999</v>
      </c>
      <c r="BG13" s="59">
        <v>49.938316</v>
      </c>
      <c r="BH13" s="59">
        <v>14.604303</v>
      </c>
      <c r="BI13" s="59">
        <v>6.8603740000000002</v>
      </c>
      <c r="BJ13" s="59">
        <v>4.2346450000000004</v>
      </c>
      <c r="BK13" s="59">
        <v>3.533299</v>
      </c>
      <c r="BL13" s="59">
        <v>7.045922</v>
      </c>
      <c r="BM13" s="59">
        <v>9.419219</v>
      </c>
      <c r="BN13" s="59">
        <v>16.525594999999999</v>
      </c>
      <c r="BO13" s="59">
        <v>9.6272920000000006</v>
      </c>
      <c r="BP13" s="59">
        <v>31.526980999999999</v>
      </c>
      <c r="BQ13" s="59">
        <v>17.361563</v>
      </c>
      <c r="BR13" s="59">
        <v>8.2694030000000005</v>
      </c>
      <c r="BS13" s="59">
        <v>5.8958069999999996</v>
      </c>
      <c r="BT13" s="59">
        <v>12.213611999999999</v>
      </c>
    </row>
    <row r="14" spans="1:72">
      <c r="A14" s="61">
        <v>3</v>
      </c>
      <c r="B14" s="54">
        <v>36617</v>
      </c>
      <c r="C14" s="58">
        <v>1452.43</v>
      </c>
      <c r="D14" s="55">
        <v>10733.91</v>
      </c>
      <c r="E14" s="55">
        <v>13541.700194999999</v>
      </c>
      <c r="F14" s="59">
        <v>5.7510680000000001</v>
      </c>
      <c r="G14" s="59">
        <v>3.787204</v>
      </c>
      <c r="H14" s="59">
        <v>33.497065999999997</v>
      </c>
      <c r="I14" s="59">
        <v>20.564363</v>
      </c>
      <c r="J14" s="59">
        <v>8.7696729999999992</v>
      </c>
      <c r="K14" s="59">
        <v>20.346488999999998</v>
      </c>
      <c r="L14" s="59">
        <v>15.324068</v>
      </c>
      <c r="M14" s="59">
        <v>7.5330009999999996</v>
      </c>
      <c r="N14" s="59">
        <v>15.31522</v>
      </c>
      <c r="O14" s="59">
        <v>11.705548</v>
      </c>
      <c r="P14" s="59">
        <v>19.554746999999999</v>
      </c>
      <c r="Q14" s="59">
        <v>11.873053000000001</v>
      </c>
      <c r="R14" s="59">
        <v>36.219192999999997</v>
      </c>
      <c r="S14" s="59">
        <v>24.523627999999999</v>
      </c>
      <c r="T14" s="59">
        <v>15.957749</v>
      </c>
      <c r="U14" s="59">
        <v>12.829860999999999</v>
      </c>
      <c r="V14" s="59">
        <v>17.687308999999999</v>
      </c>
      <c r="W14" s="59">
        <v>16.865129</v>
      </c>
      <c r="X14" s="59">
        <v>8.2005160000000004</v>
      </c>
      <c r="Y14" s="60">
        <v>23.779368999999999</v>
      </c>
      <c r="Z14" s="59">
        <v>15.038383</v>
      </c>
      <c r="AA14" s="59">
        <v>4.2999070000000001</v>
      </c>
      <c r="AB14" s="59">
        <v>23.128112999999999</v>
      </c>
      <c r="AC14" s="59">
        <v>38.32</v>
      </c>
      <c r="AD14" s="59">
        <v>10.352224</v>
      </c>
      <c r="AE14" s="59">
        <v>30.932182000000001</v>
      </c>
      <c r="AF14" s="59">
        <v>10.844328000000001</v>
      </c>
      <c r="AG14" s="59">
        <v>21.700303999999999</v>
      </c>
      <c r="AH14" s="59">
        <v>21.493286000000001</v>
      </c>
      <c r="AI14" s="59">
        <v>26.781068999999999</v>
      </c>
      <c r="AJ14" s="59">
        <v>16.284224999999999</v>
      </c>
      <c r="AK14" s="59">
        <v>9.0572409999999994</v>
      </c>
      <c r="AL14" s="59">
        <v>39.066093000000002</v>
      </c>
      <c r="AM14" s="59">
        <v>38.742741000000002</v>
      </c>
      <c r="AN14" s="59">
        <v>14.155113</v>
      </c>
      <c r="AO14" s="59">
        <v>30.396915</v>
      </c>
      <c r="AP14" s="59">
        <v>18.11833</v>
      </c>
      <c r="AQ14" s="59">
        <v>33.897266000000002</v>
      </c>
      <c r="AR14" s="59">
        <v>9.0172519999999992</v>
      </c>
      <c r="AS14" s="59">
        <v>17.324273999999999</v>
      </c>
      <c r="AT14" s="59">
        <v>30.722223</v>
      </c>
      <c r="AU14" s="59">
        <v>12.493873000000001</v>
      </c>
      <c r="AV14" s="59">
        <v>14.507068</v>
      </c>
      <c r="AW14" s="59">
        <v>15.992786000000001</v>
      </c>
      <c r="AX14" s="59">
        <v>15.575746000000001</v>
      </c>
      <c r="AY14" s="59">
        <v>30.57066</v>
      </c>
      <c r="AZ14" s="59">
        <v>38.745583000000003</v>
      </c>
      <c r="BA14" s="59">
        <v>21.417812000000001</v>
      </c>
      <c r="BB14" s="59">
        <v>36.029426999999998</v>
      </c>
      <c r="BC14" s="59">
        <v>32.164875000000002</v>
      </c>
      <c r="BD14" s="59">
        <v>50.728920000000002</v>
      </c>
      <c r="BE14" s="53">
        <v>25.105613999999999</v>
      </c>
      <c r="BF14" s="59">
        <v>15.910174</v>
      </c>
      <c r="BG14" s="59">
        <v>47.650748999999998</v>
      </c>
      <c r="BH14" s="59">
        <v>15.995188000000001</v>
      </c>
      <c r="BI14" s="59">
        <v>8.0316609999999997</v>
      </c>
      <c r="BJ14" s="59">
        <v>4.8552410000000004</v>
      </c>
      <c r="BK14" s="59">
        <v>3.9713729999999998</v>
      </c>
      <c r="BL14" s="59">
        <v>7.7327909999999997</v>
      </c>
      <c r="BM14" s="59">
        <v>11.37988</v>
      </c>
      <c r="BN14" s="59">
        <v>16.221444999999999</v>
      </c>
      <c r="BO14" s="59">
        <v>9.1021649999999994</v>
      </c>
      <c r="BP14" s="59">
        <v>33.342174999999997</v>
      </c>
      <c r="BQ14" s="59">
        <v>14.755043000000001</v>
      </c>
      <c r="BR14" s="59">
        <v>8.4857519999999997</v>
      </c>
      <c r="BS14" s="59">
        <v>6.8067820000000001</v>
      </c>
      <c r="BT14" s="59">
        <v>13.212619999999999</v>
      </c>
    </row>
    <row r="15" spans="1:72">
      <c r="A15" s="61">
        <v>4</v>
      </c>
      <c r="B15" s="54">
        <v>36647</v>
      </c>
      <c r="C15" s="58">
        <v>1420.6</v>
      </c>
      <c r="D15" s="55">
        <v>10522.33</v>
      </c>
      <c r="E15" s="55">
        <v>13052.959961</v>
      </c>
      <c r="F15" s="59">
        <v>5.5472720000000004</v>
      </c>
      <c r="G15" s="59">
        <v>3.7804090000000001</v>
      </c>
      <c r="H15" s="59">
        <v>29.050543000000001</v>
      </c>
      <c r="I15" s="59">
        <v>19.348731999999998</v>
      </c>
      <c r="J15" s="59">
        <v>8.253997</v>
      </c>
      <c r="K15" s="59">
        <v>19.161995000000001</v>
      </c>
      <c r="L15" s="59">
        <v>16.710173000000001</v>
      </c>
      <c r="M15" s="59">
        <v>5.9211109999999998</v>
      </c>
      <c r="N15" s="59">
        <v>17.124807000000001</v>
      </c>
      <c r="O15" s="59">
        <v>13.222931000000001</v>
      </c>
      <c r="P15" s="59">
        <v>21.686779000000001</v>
      </c>
      <c r="Q15" s="59">
        <v>12.355487</v>
      </c>
      <c r="R15" s="59">
        <v>21.396550999999999</v>
      </c>
      <c r="S15" s="59">
        <v>25.608281999999999</v>
      </c>
      <c r="T15" s="59">
        <v>16.099598</v>
      </c>
      <c r="U15" s="59">
        <v>14.62745</v>
      </c>
      <c r="V15" s="59">
        <v>18.967970000000001</v>
      </c>
      <c r="W15" s="59">
        <v>18.313896</v>
      </c>
      <c r="X15" s="59">
        <v>9.9652530000000006</v>
      </c>
      <c r="Y15" s="60">
        <v>22.847598999999999</v>
      </c>
      <c r="Z15" s="59">
        <v>15.747465999999999</v>
      </c>
      <c r="AA15" s="59">
        <v>5.6251730000000002</v>
      </c>
      <c r="AB15" s="59">
        <v>24.074755</v>
      </c>
      <c r="AC15" s="59">
        <v>37.720001000000003</v>
      </c>
      <c r="AD15" s="59">
        <v>11.407927000000001</v>
      </c>
      <c r="AE15" s="59">
        <v>33.576248</v>
      </c>
      <c r="AF15" s="59">
        <v>11.144042000000001</v>
      </c>
      <c r="AG15" s="59">
        <v>20.664062999999999</v>
      </c>
      <c r="AH15" s="59">
        <v>23.316969</v>
      </c>
      <c r="AI15" s="59">
        <v>28.755953000000002</v>
      </c>
      <c r="AJ15" s="59">
        <v>17.202328000000001</v>
      </c>
      <c r="AK15" s="59">
        <v>9.3842809999999997</v>
      </c>
      <c r="AL15" s="59">
        <v>44.385365</v>
      </c>
      <c r="AM15" s="59">
        <v>38.240383000000001</v>
      </c>
      <c r="AN15" s="59">
        <v>14.174010000000001</v>
      </c>
      <c r="AO15" s="59">
        <v>29.684486</v>
      </c>
      <c r="AP15" s="59">
        <v>17.935321999999999</v>
      </c>
      <c r="AQ15" s="59">
        <v>30.520281000000001</v>
      </c>
      <c r="AR15" s="59">
        <v>11.482906</v>
      </c>
      <c r="AS15" s="59">
        <v>17.578855999999998</v>
      </c>
      <c r="AT15" s="59">
        <v>28.939014</v>
      </c>
      <c r="AU15" s="59">
        <v>11.053658</v>
      </c>
      <c r="AV15" s="59">
        <v>14.205323999999999</v>
      </c>
      <c r="AW15" s="59">
        <v>17.826962000000002</v>
      </c>
      <c r="AX15" s="59">
        <v>15.32654</v>
      </c>
      <c r="AY15" s="59">
        <v>32.620331</v>
      </c>
      <c r="AZ15" s="59">
        <v>35.775719000000002</v>
      </c>
      <c r="BA15" s="59">
        <v>19.210777</v>
      </c>
      <c r="BB15" s="59">
        <v>35.425659000000003</v>
      </c>
      <c r="BC15" s="59">
        <v>28.920717</v>
      </c>
      <c r="BD15" s="59">
        <v>45.018852000000003</v>
      </c>
      <c r="BE15" s="53">
        <v>25.659637</v>
      </c>
      <c r="BF15" s="59">
        <v>16.048525000000001</v>
      </c>
      <c r="BG15" s="59">
        <v>47.767082000000002</v>
      </c>
      <c r="BH15" s="59">
        <v>16.203817000000001</v>
      </c>
      <c r="BI15" s="59">
        <v>8.165521</v>
      </c>
      <c r="BJ15" s="59">
        <v>5.1122129999999997</v>
      </c>
      <c r="BK15" s="59">
        <v>4.0516019999999999</v>
      </c>
      <c r="BL15" s="59">
        <v>7.9828049999999999</v>
      </c>
      <c r="BM15" s="59">
        <v>10.551147</v>
      </c>
      <c r="BN15" s="59">
        <v>14.382783</v>
      </c>
      <c r="BO15" s="59">
        <v>8.7666679999999992</v>
      </c>
      <c r="BP15" s="59">
        <v>32.243499999999997</v>
      </c>
      <c r="BQ15" s="59">
        <v>15.578156</v>
      </c>
      <c r="BR15" s="59">
        <v>8.8055629999999994</v>
      </c>
      <c r="BS15" s="59">
        <v>6.6758819999999996</v>
      </c>
      <c r="BT15" s="59">
        <v>13.960991</v>
      </c>
    </row>
    <row r="16" spans="1:72">
      <c r="A16" s="61">
        <v>5</v>
      </c>
      <c r="B16" s="54">
        <v>36678</v>
      </c>
      <c r="C16" s="58">
        <v>1454.6</v>
      </c>
      <c r="D16" s="55">
        <v>10447.89</v>
      </c>
      <c r="E16" s="55">
        <v>13618.5</v>
      </c>
      <c r="F16" s="59">
        <v>5.7808919999999997</v>
      </c>
      <c r="G16" s="59">
        <v>3.8624710000000002</v>
      </c>
      <c r="H16" s="59">
        <v>29.606356000000002</v>
      </c>
      <c r="I16" s="59">
        <v>17.795438999999998</v>
      </c>
      <c r="J16" s="59">
        <v>7.2790270000000001</v>
      </c>
      <c r="K16" s="59">
        <v>17.754004999999999</v>
      </c>
      <c r="L16" s="59">
        <v>12.062144</v>
      </c>
      <c r="M16" s="59">
        <v>5.1403059999999998</v>
      </c>
      <c r="N16" s="59">
        <v>14.61403</v>
      </c>
      <c r="O16" s="59">
        <v>14.229364</v>
      </c>
      <c r="P16" s="59">
        <v>23.685551</v>
      </c>
      <c r="Q16" s="59">
        <v>12.355487</v>
      </c>
      <c r="R16" s="59">
        <v>22.108374000000001</v>
      </c>
      <c r="S16" s="59">
        <v>24.285527999999999</v>
      </c>
      <c r="T16" s="59">
        <v>18.28463</v>
      </c>
      <c r="U16" s="59">
        <v>13.745939999999999</v>
      </c>
      <c r="V16" s="59">
        <v>17.969303</v>
      </c>
      <c r="W16" s="59">
        <v>16.921559999999999</v>
      </c>
      <c r="X16" s="59">
        <v>8.8229469999999992</v>
      </c>
      <c r="Y16" s="60">
        <v>23.177607999999999</v>
      </c>
      <c r="Z16" s="59">
        <v>14.595205</v>
      </c>
      <c r="AA16" s="59">
        <v>5.7820289999999996</v>
      </c>
      <c r="AB16" s="59">
        <v>22.271667000000001</v>
      </c>
      <c r="AC16" s="59">
        <v>35.200001</v>
      </c>
      <c r="AD16" s="59">
        <v>9.8214410000000001</v>
      </c>
      <c r="AE16" s="59">
        <v>32.410412000000001</v>
      </c>
      <c r="AF16" s="59">
        <v>9.1822649999999992</v>
      </c>
      <c r="AG16" s="59">
        <v>24.603601000000001</v>
      </c>
      <c r="AH16" s="59">
        <v>26.637270000000001</v>
      </c>
      <c r="AI16" s="59">
        <v>29.641220000000001</v>
      </c>
      <c r="AJ16" s="59">
        <v>18.591595000000002</v>
      </c>
      <c r="AK16" s="59">
        <v>10.13782</v>
      </c>
      <c r="AL16" s="59">
        <v>49.007022999999997</v>
      </c>
      <c r="AM16" s="59">
        <v>50.340328</v>
      </c>
      <c r="AN16" s="59">
        <v>13.033566</v>
      </c>
      <c r="AO16" s="59">
        <v>18.347100999999999</v>
      </c>
      <c r="AP16" s="59">
        <v>17.472650999999999</v>
      </c>
      <c r="AQ16" s="59">
        <v>30.112321999999999</v>
      </c>
      <c r="AR16" s="59">
        <v>10.707992000000001</v>
      </c>
      <c r="AS16" s="59">
        <v>15.551238</v>
      </c>
      <c r="AT16" s="59">
        <v>30.976956999999999</v>
      </c>
      <c r="AU16" s="59">
        <v>10.912983000000001</v>
      </c>
      <c r="AV16" s="59">
        <v>14.507068</v>
      </c>
      <c r="AW16" s="59">
        <v>15.864067</v>
      </c>
      <c r="AX16" s="59">
        <v>14.371229</v>
      </c>
      <c r="AY16" s="59">
        <v>29.917947999999999</v>
      </c>
      <c r="AZ16" s="59">
        <v>29.651683999999999</v>
      </c>
      <c r="BA16" s="59">
        <v>24.565225999999999</v>
      </c>
      <c r="BB16" s="59">
        <v>37.992125999999999</v>
      </c>
      <c r="BC16" s="59">
        <v>33.824669</v>
      </c>
      <c r="BD16" s="59">
        <v>42.799053000000001</v>
      </c>
      <c r="BE16" s="53">
        <v>24.988980999999999</v>
      </c>
      <c r="BF16" s="59">
        <v>18.317450000000001</v>
      </c>
      <c r="BG16" s="59">
        <v>47.146709000000001</v>
      </c>
      <c r="BH16" s="59">
        <v>15.829800000000001</v>
      </c>
      <c r="BI16" s="59">
        <v>7.7624259999999996</v>
      </c>
      <c r="BJ16" s="59">
        <v>4.5948320000000002</v>
      </c>
      <c r="BK16" s="59">
        <v>3.6370819999999999</v>
      </c>
      <c r="BL16" s="59">
        <v>7.2837440000000004</v>
      </c>
      <c r="BM16" s="59">
        <v>9.7344270000000002</v>
      </c>
      <c r="BN16" s="59">
        <v>13.821757</v>
      </c>
      <c r="BO16" s="59">
        <v>9.0729930000000003</v>
      </c>
      <c r="BP16" s="59">
        <v>29.664034000000001</v>
      </c>
      <c r="BQ16" s="59">
        <v>17.788366</v>
      </c>
      <c r="BR16" s="59">
        <v>8.9339820000000003</v>
      </c>
      <c r="BS16" s="59">
        <v>6.8792439999999999</v>
      </c>
      <c r="BT16" s="59">
        <v>14.160975000000001</v>
      </c>
    </row>
    <row r="17" spans="1:72">
      <c r="A17" s="61">
        <v>6</v>
      </c>
      <c r="B17" s="54">
        <v>36708</v>
      </c>
      <c r="C17" s="58">
        <v>1430.83</v>
      </c>
      <c r="D17" s="55">
        <v>10521.98</v>
      </c>
      <c r="E17" s="55">
        <v>13330.309569999999</v>
      </c>
      <c r="F17" s="59">
        <v>5.671538</v>
      </c>
      <c r="G17" s="59">
        <v>3.896039</v>
      </c>
      <c r="H17" s="59">
        <v>30.707636000000001</v>
      </c>
      <c r="I17" s="59">
        <v>17.120090000000001</v>
      </c>
      <c r="J17" s="59">
        <v>7.4673730000000003</v>
      </c>
      <c r="K17" s="59">
        <v>17.754004999999999</v>
      </c>
      <c r="L17" s="59">
        <v>11.520892999999999</v>
      </c>
      <c r="M17" s="59">
        <v>4.7321559999999998</v>
      </c>
      <c r="N17" s="59">
        <v>14.678409</v>
      </c>
      <c r="O17" s="59">
        <v>15.238564</v>
      </c>
      <c r="P17" s="59">
        <v>24.502102000000001</v>
      </c>
      <c r="Q17" s="59">
        <v>11.859190999999999</v>
      </c>
      <c r="R17" s="59">
        <v>21.815269000000001</v>
      </c>
      <c r="S17" s="59">
        <v>24.420753000000001</v>
      </c>
      <c r="T17" s="59">
        <v>17.716560000000001</v>
      </c>
      <c r="U17" s="59">
        <v>13.108247</v>
      </c>
      <c r="V17" s="59">
        <v>18.355596999999999</v>
      </c>
      <c r="W17" s="59">
        <v>15.758747</v>
      </c>
      <c r="X17" s="59">
        <v>8.8419869999999996</v>
      </c>
      <c r="Y17" s="60">
        <v>23.021270999999999</v>
      </c>
      <c r="Z17" s="59">
        <v>14.331937999999999</v>
      </c>
      <c r="AA17" s="59">
        <v>5.1167429999999996</v>
      </c>
      <c r="AB17" s="59">
        <v>24.084824000000001</v>
      </c>
      <c r="AC17" s="59">
        <v>36.5</v>
      </c>
      <c r="AD17" s="59">
        <v>10.518447999999999</v>
      </c>
      <c r="AE17" s="59">
        <v>35.247284000000001</v>
      </c>
      <c r="AF17" s="59">
        <v>8.6730739999999997</v>
      </c>
      <c r="AG17" s="59">
        <v>26.432849999999998</v>
      </c>
      <c r="AH17" s="59">
        <v>24.333058999999999</v>
      </c>
      <c r="AI17" s="59">
        <v>27.719145000000001</v>
      </c>
      <c r="AJ17" s="59">
        <v>16.800222000000002</v>
      </c>
      <c r="AK17" s="59">
        <v>8.8877439999999996</v>
      </c>
      <c r="AL17" s="59">
        <v>45.300964</v>
      </c>
      <c r="AM17" s="59">
        <v>52.356448999999998</v>
      </c>
      <c r="AN17" s="59">
        <v>12.870653000000001</v>
      </c>
      <c r="AO17" s="59">
        <v>18.517302000000001</v>
      </c>
      <c r="AP17" s="59">
        <v>18.959409999999998</v>
      </c>
      <c r="AQ17" s="59">
        <v>30.032457000000001</v>
      </c>
      <c r="AR17" s="59">
        <v>10.461418</v>
      </c>
      <c r="AS17" s="59">
        <v>16.797571000000001</v>
      </c>
      <c r="AT17" s="59">
        <v>32.301623999999997</v>
      </c>
      <c r="AU17" s="59">
        <v>13.614219</v>
      </c>
      <c r="AV17" s="59">
        <v>13.342997</v>
      </c>
      <c r="AW17" s="59">
        <v>17.282059</v>
      </c>
      <c r="AX17" s="59">
        <v>11.769442</v>
      </c>
      <c r="AY17" s="59">
        <v>30.005558000000001</v>
      </c>
      <c r="AZ17" s="59">
        <v>30.922955000000002</v>
      </c>
      <c r="BA17" s="59">
        <v>21.437000000000001</v>
      </c>
      <c r="BB17" s="59">
        <v>37.938842999999999</v>
      </c>
      <c r="BC17" s="59">
        <v>30.253599000000001</v>
      </c>
      <c r="BD17" s="59">
        <v>37.074351999999998</v>
      </c>
      <c r="BE17" s="53">
        <v>23.158145999999999</v>
      </c>
      <c r="BF17" s="59">
        <v>15.052406</v>
      </c>
      <c r="BG17" s="59">
        <v>41.330939999999998</v>
      </c>
      <c r="BH17" s="59">
        <v>17.321529000000002</v>
      </c>
      <c r="BI17" s="59">
        <v>8.2263629999999992</v>
      </c>
      <c r="BJ17" s="59">
        <v>4.8165690000000003</v>
      </c>
      <c r="BK17" s="59">
        <v>4.0650630000000003</v>
      </c>
      <c r="BL17" s="59">
        <v>7.9602560000000002</v>
      </c>
      <c r="BM17" s="59">
        <v>9.9603289999999998</v>
      </c>
      <c r="BN17" s="59">
        <v>12.716691000000001</v>
      </c>
      <c r="BO17" s="59">
        <v>7.8768779999999996</v>
      </c>
      <c r="BP17" s="59">
        <v>29.472946</v>
      </c>
      <c r="BQ17" s="59">
        <v>21.568584000000001</v>
      </c>
      <c r="BR17" s="59">
        <v>9.492343</v>
      </c>
      <c r="BS17" s="59">
        <v>7.5829240000000002</v>
      </c>
      <c r="BT17" s="59">
        <v>14.973404</v>
      </c>
    </row>
    <row r="18" spans="1:72">
      <c r="A18" s="61">
        <v>7</v>
      </c>
      <c r="B18" s="54">
        <v>36739</v>
      </c>
      <c r="C18" s="58">
        <v>1517.68</v>
      </c>
      <c r="D18" s="55">
        <v>11215.1</v>
      </c>
      <c r="E18" s="55">
        <v>14280.040039</v>
      </c>
      <c r="F18" s="59">
        <v>6.0791339999999998</v>
      </c>
      <c r="G18" s="59">
        <v>3.9508899999999998</v>
      </c>
      <c r="H18" s="59">
        <v>28.519528999999999</v>
      </c>
      <c r="I18" s="59">
        <v>16.149269</v>
      </c>
      <c r="J18" s="59">
        <v>7.9523640000000002</v>
      </c>
      <c r="K18" s="59">
        <v>14.195541</v>
      </c>
      <c r="L18" s="59">
        <v>12.342435999999999</v>
      </c>
      <c r="M18" s="59">
        <v>5.8678749999999997</v>
      </c>
      <c r="N18" s="59">
        <v>16.017975</v>
      </c>
      <c r="O18" s="59">
        <v>13.083266999999999</v>
      </c>
      <c r="P18" s="59">
        <v>22.805674</v>
      </c>
      <c r="Q18" s="59">
        <v>10.222517</v>
      </c>
      <c r="R18" s="59">
        <v>23.071428000000001</v>
      </c>
      <c r="S18" s="59">
        <v>24.879128999999999</v>
      </c>
      <c r="T18" s="59">
        <v>18.684044</v>
      </c>
      <c r="U18" s="59">
        <v>12.098557</v>
      </c>
      <c r="V18" s="59">
        <v>18.688234000000001</v>
      </c>
      <c r="W18" s="59">
        <v>16.862328999999999</v>
      </c>
      <c r="X18" s="59">
        <v>10.844804999999999</v>
      </c>
      <c r="Y18" s="60">
        <v>26.573492000000002</v>
      </c>
      <c r="Z18" s="59">
        <v>16.212264999999999</v>
      </c>
      <c r="AA18" s="59">
        <v>6.6277720000000002</v>
      </c>
      <c r="AB18" s="59">
        <v>27.205090999999999</v>
      </c>
      <c r="AC18" s="59">
        <v>38.259998000000003</v>
      </c>
      <c r="AD18" s="59">
        <v>10.95012</v>
      </c>
      <c r="AE18" s="59">
        <v>36.751002999999997</v>
      </c>
      <c r="AF18" s="59">
        <v>10.491405</v>
      </c>
      <c r="AG18" s="59">
        <v>28.124904999999998</v>
      </c>
      <c r="AH18" s="59">
        <v>24.042981999999999</v>
      </c>
      <c r="AI18" s="59">
        <v>27.036137</v>
      </c>
      <c r="AJ18" s="59">
        <v>16.709440000000001</v>
      </c>
      <c r="AK18" s="59">
        <v>10.140718</v>
      </c>
      <c r="AL18" s="59">
        <v>52.887473999999997</v>
      </c>
      <c r="AM18" s="59">
        <v>36.802298999999998</v>
      </c>
      <c r="AN18" s="59">
        <v>12.118417000000001</v>
      </c>
      <c r="AO18" s="59">
        <v>21.172352</v>
      </c>
      <c r="AP18" s="59">
        <v>19.581083</v>
      </c>
      <c r="AQ18" s="59">
        <v>28.339136</v>
      </c>
      <c r="AR18" s="59">
        <v>10.681573</v>
      </c>
      <c r="AS18" s="59">
        <v>18.824085</v>
      </c>
      <c r="AT18" s="59">
        <v>32.892634999999999</v>
      </c>
      <c r="AU18" s="59">
        <v>13.046949</v>
      </c>
      <c r="AV18" s="59">
        <v>14.50731</v>
      </c>
      <c r="AW18" s="59">
        <v>18.811232</v>
      </c>
      <c r="AX18" s="59">
        <v>12.35168</v>
      </c>
      <c r="AY18" s="59">
        <v>31.067796999999999</v>
      </c>
      <c r="AZ18" s="59">
        <v>29.319544</v>
      </c>
      <c r="BA18" s="59">
        <v>21.437000000000001</v>
      </c>
      <c r="BB18" s="59">
        <v>42.556854000000001</v>
      </c>
      <c r="BC18" s="59">
        <v>36.590995999999997</v>
      </c>
      <c r="BD18" s="59">
        <v>41.605460999999998</v>
      </c>
      <c r="BE18" s="53">
        <v>27.867177999999999</v>
      </c>
      <c r="BF18" s="59">
        <v>26.507736000000001</v>
      </c>
      <c r="BG18" s="59">
        <v>62.035178999999999</v>
      </c>
      <c r="BH18" s="59">
        <v>21.011348999999999</v>
      </c>
      <c r="BI18" s="59">
        <v>9.5757320000000004</v>
      </c>
      <c r="BJ18" s="59">
        <v>5.9036819999999999</v>
      </c>
      <c r="BK18" s="59">
        <v>4.2310540000000003</v>
      </c>
      <c r="BL18" s="59">
        <v>9.2077600000000004</v>
      </c>
      <c r="BM18" s="59">
        <v>10.288919</v>
      </c>
      <c r="BN18" s="59">
        <v>11.937575000000001</v>
      </c>
      <c r="BO18" s="59">
        <v>8.5624549999999999</v>
      </c>
      <c r="BP18" s="59">
        <v>29.771515000000001</v>
      </c>
      <c r="BQ18" s="59">
        <v>26.324338999999998</v>
      </c>
      <c r="BR18" s="59">
        <v>9.6165900000000004</v>
      </c>
      <c r="BS18" s="59">
        <v>7.2978560000000003</v>
      </c>
      <c r="BT18" s="59">
        <v>14.633687</v>
      </c>
    </row>
    <row r="19" spans="1:72">
      <c r="A19" s="61">
        <v>8</v>
      </c>
      <c r="B19" s="54">
        <v>36770</v>
      </c>
      <c r="C19" s="58">
        <v>1436.51</v>
      </c>
      <c r="D19" s="55">
        <v>10650.92</v>
      </c>
      <c r="E19" s="55">
        <v>13613.330078000001</v>
      </c>
      <c r="F19" s="59">
        <v>5.7908340000000003</v>
      </c>
      <c r="G19" s="59">
        <v>3.9816210000000001</v>
      </c>
      <c r="H19" s="59">
        <v>31.437441</v>
      </c>
      <c r="I19" s="59">
        <v>16.309666</v>
      </c>
      <c r="J19" s="59">
        <v>7.960674</v>
      </c>
      <c r="K19" s="59">
        <v>15.719821</v>
      </c>
      <c r="L19" s="59">
        <v>15.309092</v>
      </c>
      <c r="M19" s="59">
        <v>6.5007999999999999</v>
      </c>
      <c r="N19" s="59">
        <v>17.357862000000001</v>
      </c>
      <c r="O19" s="59">
        <v>13.700728</v>
      </c>
      <c r="P19" s="59">
        <v>24.602388000000001</v>
      </c>
      <c r="Q19" s="59">
        <v>10.329838000000001</v>
      </c>
      <c r="R19" s="59">
        <v>23.406406</v>
      </c>
      <c r="S19" s="59">
        <v>23.729849000000002</v>
      </c>
      <c r="T19" s="59">
        <v>21.574152000000002</v>
      </c>
      <c r="U19" s="59">
        <v>15.437194</v>
      </c>
      <c r="V19" s="59">
        <v>20.509207</v>
      </c>
      <c r="W19" s="59">
        <v>17.142288000000001</v>
      </c>
      <c r="X19" s="59">
        <v>11.000939000000001</v>
      </c>
      <c r="Y19" s="60">
        <v>25.634342</v>
      </c>
      <c r="Z19" s="59">
        <v>15.856923</v>
      </c>
      <c r="AA19" s="59">
        <v>6.7360720000000001</v>
      </c>
      <c r="AB19" s="59">
        <v>22.488327000000002</v>
      </c>
      <c r="AC19" s="59">
        <v>41.400002000000001</v>
      </c>
      <c r="AD19" s="59">
        <v>11.705688</v>
      </c>
      <c r="AE19" s="59">
        <v>37.831066</v>
      </c>
      <c r="AF19" s="59">
        <v>9.8258290000000006</v>
      </c>
      <c r="AG19" s="59">
        <v>25.960106</v>
      </c>
      <c r="AH19" s="59">
        <v>24.643139000000001</v>
      </c>
      <c r="AI19" s="59">
        <v>28.933230999999999</v>
      </c>
      <c r="AJ19" s="59">
        <v>17.436720000000001</v>
      </c>
      <c r="AK19" s="59">
        <v>9.6355199999999996</v>
      </c>
      <c r="AL19" s="59">
        <v>48.712715000000003</v>
      </c>
      <c r="AM19" s="59">
        <v>41.028022999999997</v>
      </c>
      <c r="AN19" s="59">
        <v>15.111064000000001</v>
      </c>
      <c r="AO19" s="59">
        <v>19.505980999999998</v>
      </c>
      <c r="AP19" s="59">
        <v>19.299310999999999</v>
      </c>
      <c r="AQ19" s="59">
        <v>28.906510999999998</v>
      </c>
      <c r="AR19" s="59">
        <v>9.8273989999999998</v>
      </c>
      <c r="AS19" s="59">
        <v>18.786702999999999</v>
      </c>
      <c r="AT19" s="59">
        <v>36.145209999999999</v>
      </c>
      <c r="AU19" s="59">
        <v>13.974384000000001</v>
      </c>
      <c r="AV19" s="59">
        <v>13.436137</v>
      </c>
      <c r="AW19" s="59">
        <v>18.641327</v>
      </c>
      <c r="AX19" s="59">
        <v>11.311977000000001</v>
      </c>
      <c r="AY19" s="59">
        <v>28.293921999999998</v>
      </c>
      <c r="AZ19" s="59">
        <v>28.157361999999999</v>
      </c>
      <c r="BA19" s="59">
        <v>18.519881999999999</v>
      </c>
      <c r="BB19" s="59">
        <v>23.63043</v>
      </c>
      <c r="BC19" s="59">
        <v>31.687049999999999</v>
      </c>
      <c r="BD19" s="59">
        <v>29.606885999999999</v>
      </c>
      <c r="BE19" s="53">
        <v>31.247434999999999</v>
      </c>
      <c r="BF19" s="59">
        <v>25.234919000000001</v>
      </c>
      <c r="BG19" s="59">
        <v>51.334102999999999</v>
      </c>
      <c r="BH19" s="59">
        <v>24.273432</v>
      </c>
      <c r="BI19" s="59">
        <v>10.647141</v>
      </c>
      <c r="BJ19" s="59">
        <v>6.4795150000000001</v>
      </c>
      <c r="BK19" s="59">
        <v>4.5156080000000003</v>
      </c>
      <c r="BL19" s="59">
        <v>10.164292</v>
      </c>
      <c r="BM19" s="59">
        <v>11.402595</v>
      </c>
      <c r="BN19" s="59">
        <v>13.287782</v>
      </c>
      <c r="BO19" s="59">
        <v>9.4960120000000003</v>
      </c>
      <c r="BP19" s="59">
        <v>29.234106000000001</v>
      </c>
      <c r="BQ19" s="59">
        <v>24.083649000000001</v>
      </c>
      <c r="BR19" s="59">
        <v>9.7656860000000005</v>
      </c>
      <c r="BS19" s="59">
        <v>7.2978560000000003</v>
      </c>
      <c r="BT19" s="59">
        <v>14.346244</v>
      </c>
    </row>
    <row r="20" spans="1:72">
      <c r="A20" s="61">
        <v>9</v>
      </c>
      <c r="B20" s="54">
        <v>36800</v>
      </c>
      <c r="C20" s="58">
        <v>1429.4</v>
      </c>
      <c r="D20" s="55">
        <v>10971.14</v>
      </c>
      <c r="E20" s="55">
        <v>13314.679688</v>
      </c>
      <c r="F20" s="59">
        <v>5.6765090000000002</v>
      </c>
      <c r="G20" s="59">
        <v>4.0038390000000001</v>
      </c>
      <c r="H20" s="59">
        <v>25.535955000000001</v>
      </c>
      <c r="I20" s="59">
        <v>16.748647999999999</v>
      </c>
      <c r="J20" s="59">
        <v>8.1048080000000002</v>
      </c>
      <c r="K20" s="59">
        <v>16.946729999999999</v>
      </c>
      <c r="L20" s="59">
        <v>15.425667000000001</v>
      </c>
      <c r="M20" s="59">
        <v>4.8741219999999998</v>
      </c>
      <c r="N20" s="59">
        <v>18.507496</v>
      </c>
      <c r="O20" s="59">
        <v>15.053388</v>
      </c>
      <c r="P20" s="59">
        <v>25.991163</v>
      </c>
      <c r="Q20" s="59">
        <v>9.7503960000000003</v>
      </c>
      <c r="R20" s="59">
        <v>24.536932</v>
      </c>
      <c r="S20" s="59">
        <v>28.190408999999999</v>
      </c>
      <c r="T20" s="59">
        <v>25.945851999999999</v>
      </c>
      <c r="U20" s="59">
        <v>15.490667</v>
      </c>
      <c r="V20" s="59">
        <v>20.527190999999998</v>
      </c>
      <c r="W20" s="59">
        <v>16.513905000000001</v>
      </c>
      <c r="X20" s="59">
        <v>10.82563</v>
      </c>
      <c r="Y20" s="60">
        <v>23.759734999999999</v>
      </c>
      <c r="Z20" s="59">
        <v>14.71913</v>
      </c>
      <c r="AA20" s="59">
        <v>6.8227070000000003</v>
      </c>
      <c r="AB20" s="59">
        <v>22.153590999999999</v>
      </c>
      <c r="AC20" s="59">
        <v>42.060001</v>
      </c>
      <c r="AD20" s="59">
        <v>11.801247</v>
      </c>
      <c r="AE20" s="59">
        <v>37.364006000000003</v>
      </c>
      <c r="AF20" s="59">
        <v>8.7097940000000005</v>
      </c>
      <c r="AG20" s="59">
        <v>25.708508999999999</v>
      </c>
      <c r="AH20" s="59">
        <v>24.167660000000001</v>
      </c>
      <c r="AI20" s="59">
        <v>34.957923999999998</v>
      </c>
      <c r="AJ20" s="59">
        <v>16.763517</v>
      </c>
      <c r="AK20" s="59">
        <v>10.174516000000001</v>
      </c>
      <c r="AL20" s="59">
        <v>40.417706000000003</v>
      </c>
      <c r="AM20" s="59">
        <v>45.200333000000001</v>
      </c>
      <c r="AN20" s="59">
        <v>17.272694000000001</v>
      </c>
      <c r="AO20" s="59">
        <v>29.464297999999999</v>
      </c>
      <c r="AP20" s="59">
        <v>20.464144000000001</v>
      </c>
      <c r="AQ20" s="59">
        <v>31.149813000000002</v>
      </c>
      <c r="AR20" s="59">
        <v>11.277856999999999</v>
      </c>
      <c r="AS20" s="59">
        <v>21.403749000000001</v>
      </c>
      <c r="AT20" s="59">
        <v>38.199482000000003</v>
      </c>
      <c r="AU20" s="59">
        <v>16.427847</v>
      </c>
      <c r="AV20" s="59">
        <v>14.648199</v>
      </c>
      <c r="AW20" s="59">
        <v>19.431162</v>
      </c>
      <c r="AX20" s="59">
        <v>9.0391429999999993</v>
      </c>
      <c r="AY20" s="59">
        <v>29.570015000000001</v>
      </c>
      <c r="AZ20" s="59">
        <v>28.245632000000001</v>
      </c>
      <c r="BA20" s="59">
        <v>21.149128000000001</v>
      </c>
      <c r="BB20" s="59">
        <v>25.584820000000001</v>
      </c>
      <c r="BC20" s="59">
        <v>26.556761000000002</v>
      </c>
      <c r="BD20" s="59">
        <v>30.580794999999998</v>
      </c>
      <c r="BE20" s="53">
        <v>30.560269999999999</v>
      </c>
      <c r="BF20" s="59">
        <v>27.199477999999999</v>
      </c>
      <c r="BG20" s="59">
        <v>40.322856999999999</v>
      </c>
      <c r="BH20" s="59">
        <v>24.463583</v>
      </c>
      <c r="BI20" s="59">
        <v>10.919264999999999</v>
      </c>
      <c r="BJ20" s="59">
        <v>5.8649440000000004</v>
      </c>
      <c r="BK20" s="59">
        <v>4.5414919999999999</v>
      </c>
      <c r="BL20" s="59">
        <v>9.4428029999999996</v>
      </c>
      <c r="BM20" s="59">
        <v>11.752236999999999</v>
      </c>
      <c r="BN20" s="59">
        <v>15.859610999999999</v>
      </c>
      <c r="BO20" s="59">
        <v>9.3647320000000001</v>
      </c>
      <c r="BP20" s="59">
        <v>27.371158999999999</v>
      </c>
      <c r="BQ20" s="59">
        <v>24.388501999999999</v>
      </c>
      <c r="BR20" s="59">
        <v>9.3432519999999997</v>
      </c>
      <c r="BS20" s="59">
        <v>7.2754089999999998</v>
      </c>
      <c r="BT20" s="59">
        <v>14.163327000000001</v>
      </c>
    </row>
    <row r="21" spans="1:72">
      <c r="A21" s="61">
        <v>10</v>
      </c>
      <c r="B21" s="54">
        <v>36831</v>
      </c>
      <c r="C21" s="58">
        <v>1314.95</v>
      </c>
      <c r="D21" s="55">
        <v>10414.49</v>
      </c>
      <c r="E21" s="55">
        <v>11976.240234000001</v>
      </c>
      <c r="F21" s="59">
        <v>5.0502050000000001</v>
      </c>
      <c r="G21" s="59">
        <v>4.0679160000000003</v>
      </c>
      <c r="H21" s="59">
        <v>23.271865999999999</v>
      </c>
      <c r="I21" s="59">
        <v>17.22139</v>
      </c>
      <c r="J21" s="59">
        <v>7.1128640000000001</v>
      </c>
      <c r="K21" s="59">
        <v>18.442032000000001</v>
      </c>
      <c r="L21" s="59">
        <v>14.104574</v>
      </c>
      <c r="M21" s="59">
        <v>3.2474430000000001</v>
      </c>
      <c r="N21" s="59">
        <v>19.491121</v>
      </c>
      <c r="O21" s="59">
        <v>15.61439</v>
      </c>
      <c r="P21" s="59">
        <v>24.347857999999999</v>
      </c>
      <c r="Q21" s="59">
        <v>11.214297</v>
      </c>
      <c r="R21" s="59">
        <v>21.857140000000001</v>
      </c>
      <c r="S21" s="59">
        <v>29.872246000000001</v>
      </c>
      <c r="T21" s="59">
        <v>25.341621</v>
      </c>
      <c r="U21" s="59">
        <v>18.039766</v>
      </c>
      <c r="V21" s="59">
        <v>20.253882999999998</v>
      </c>
      <c r="W21" s="59">
        <v>16.463636000000001</v>
      </c>
      <c r="X21" s="59">
        <v>9.959244</v>
      </c>
      <c r="Y21" s="60">
        <v>19.351109999999998</v>
      </c>
      <c r="Z21" s="59">
        <v>14.541069</v>
      </c>
      <c r="AA21" s="59">
        <v>7.3594749999999998</v>
      </c>
      <c r="AB21" s="59">
        <v>18.077895999999999</v>
      </c>
      <c r="AC21" s="59">
        <v>43.48</v>
      </c>
      <c r="AD21" s="59">
        <v>12.087906</v>
      </c>
      <c r="AE21" s="59">
        <v>34.256008000000001</v>
      </c>
      <c r="AF21" s="59">
        <v>8.5715459999999997</v>
      </c>
      <c r="AG21" s="59">
        <v>20.264896</v>
      </c>
      <c r="AH21" s="59">
        <v>26.233550999999999</v>
      </c>
      <c r="AI21" s="59">
        <v>36.026843999999997</v>
      </c>
      <c r="AJ21" s="59">
        <v>17.200192999999999</v>
      </c>
      <c r="AK21" s="59">
        <v>9.9624430000000004</v>
      </c>
      <c r="AL21" s="59">
        <v>44.385365</v>
      </c>
      <c r="AM21" s="59">
        <v>47.381340000000002</v>
      </c>
      <c r="AN21" s="59">
        <v>18.580853999999999</v>
      </c>
      <c r="AO21" s="59">
        <v>26.692387</v>
      </c>
      <c r="AP21" s="59">
        <v>21.152466</v>
      </c>
      <c r="AQ21" s="59">
        <v>31.117764999999999</v>
      </c>
      <c r="AR21" s="59">
        <v>13.49818</v>
      </c>
      <c r="AS21" s="59">
        <v>22.900908000000001</v>
      </c>
      <c r="AT21" s="59">
        <v>39.063564</v>
      </c>
      <c r="AU21" s="59">
        <v>18.193118999999999</v>
      </c>
      <c r="AV21" s="59">
        <v>16.236839</v>
      </c>
      <c r="AW21" s="59">
        <v>17.933948999999998</v>
      </c>
      <c r="AX21" s="59">
        <v>10.413752000000001</v>
      </c>
      <c r="AY21" s="59">
        <v>30.186057999999999</v>
      </c>
      <c r="AZ21" s="59">
        <v>28.966474999999999</v>
      </c>
      <c r="BA21" s="59">
        <v>17.617875999999999</v>
      </c>
      <c r="BB21" s="59">
        <v>21.640505000000001</v>
      </c>
      <c r="BC21" s="59">
        <v>21.325897000000001</v>
      </c>
      <c r="BD21" s="59">
        <v>23.268017</v>
      </c>
      <c r="BE21" s="53">
        <v>30.881945000000002</v>
      </c>
      <c r="BF21" s="59">
        <v>20.171326000000001</v>
      </c>
      <c r="BG21" s="59">
        <v>30.784946000000001</v>
      </c>
      <c r="BH21" s="59">
        <v>25.454153000000002</v>
      </c>
      <c r="BI21" s="59">
        <v>10.999466999999999</v>
      </c>
      <c r="BJ21" s="59">
        <v>6.3016940000000004</v>
      </c>
      <c r="BK21" s="59">
        <v>5.3647229999999997</v>
      </c>
      <c r="BL21" s="59">
        <v>10.146420000000001</v>
      </c>
      <c r="BM21" s="59">
        <v>12.441086</v>
      </c>
      <c r="BN21" s="59">
        <v>15.534807000000001</v>
      </c>
      <c r="BO21" s="59">
        <v>8.7520860000000003</v>
      </c>
      <c r="BP21" s="59">
        <v>22.116658999999999</v>
      </c>
      <c r="BQ21" s="59">
        <v>17.407297</v>
      </c>
      <c r="BR21" s="59">
        <v>9.6122910000000008</v>
      </c>
      <c r="BS21" s="59">
        <v>7.8841039999999998</v>
      </c>
      <c r="BT21" s="59">
        <v>15.454882</v>
      </c>
    </row>
    <row r="22" spans="1:72">
      <c r="A22" s="61">
        <v>11</v>
      </c>
      <c r="B22" s="54">
        <v>36861</v>
      </c>
      <c r="C22" s="58">
        <v>1320.28</v>
      </c>
      <c r="D22" s="55">
        <v>10787.99</v>
      </c>
      <c r="E22" s="55">
        <v>12175.879883</v>
      </c>
      <c r="F22" s="59">
        <v>5.1970780000000003</v>
      </c>
      <c r="G22" s="59">
        <v>4.1403420000000004</v>
      </c>
      <c r="H22" s="59">
        <v>27.159977000000001</v>
      </c>
      <c r="I22" s="59">
        <v>18.489716000000001</v>
      </c>
      <c r="J22" s="59">
        <v>7.9007160000000001</v>
      </c>
      <c r="K22" s="59">
        <v>19.821726000000002</v>
      </c>
      <c r="L22" s="59">
        <v>19.242930999999999</v>
      </c>
      <c r="M22" s="59">
        <v>3.1232229999999999</v>
      </c>
      <c r="N22" s="59">
        <v>20.418483999999999</v>
      </c>
      <c r="O22" s="59">
        <v>15.236504</v>
      </c>
      <c r="P22" s="59">
        <v>26.594823999999999</v>
      </c>
      <c r="Q22" s="59">
        <v>11.415756</v>
      </c>
      <c r="R22" s="59">
        <v>26.756149000000001</v>
      </c>
      <c r="S22" s="59">
        <v>30.193650999999999</v>
      </c>
      <c r="T22" s="59">
        <v>23.797197000000001</v>
      </c>
      <c r="U22" s="59">
        <v>18.446714</v>
      </c>
      <c r="V22" s="59">
        <v>20.106894</v>
      </c>
      <c r="W22" s="59">
        <v>17.110916</v>
      </c>
      <c r="X22" s="59">
        <v>10.025347</v>
      </c>
      <c r="Y22" s="60">
        <v>24.949673000000001</v>
      </c>
      <c r="Z22" s="59">
        <v>17.345427000000001</v>
      </c>
      <c r="AA22" s="59">
        <v>9.4730240000000006</v>
      </c>
      <c r="AB22" s="59">
        <v>22.275632999999999</v>
      </c>
      <c r="AC22" s="59">
        <v>47.080002</v>
      </c>
      <c r="AD22" s="59">
        <v>14.26408</v>
      </c>
      <c r="AE22" s="59">
        <v>34.256008000000001</v>
      </c>
      <c r="AF22" s="59">
        <v>10.285856000000001</v>
      </c>
      <c r="AG22" s="59">
        <v>20.774550999999999</v>
      </c>
      <c r="AH22" s="59">
        <v>27.655584000000001</v>
      </c>
      <c r="AI22" s="59">
        <v>36.391238999999999</v>
      </c>
      <c r="AJ22" s="59">
        <v>17.892821999999999</v>
      </c>
      <c r="AK22" s="59">
        <v>9.4553469999999997</v>
      </c>
      <c r="AL22" s="59">
        <v>44.603363000000002</v>
      </c>
      <c r="AM22" s="59">
        <v>47.200882</v>
      </c>
      <c r="AN22" s="59">
        <v>19.581382999999999</v>
      </c>
      <c r="AO22" s="59">
        <v>26</v>
      </c>
      <c r="AP22" s="59">
        <v>25.678017000000001</v>
      </c>
      <c r="AQ22" s="59">
        <v>30.209458999999999</v>
      </c>
      <c r="AR22" s="59">
        <v>15.64803</v>
      </c>
      <c r="AS22" s="59">
        <v>23.426507999999998</v>
      </c>
      <c r="AT22" s="59">
        <v>32.574722000000001</v>
      </c>
      <c r="AU22" s="59">
        <v>19.32723</v>
      </c>
      <c r="AV22" s="59">
        <v>16.143394000000001</v>
      </c>
      <c r="AW22" s="59">
        <v>21.351497999999999</v>
      </c>
      <c r="AX22" s="59">
        <v>11.371821000000001</v>
      </c>
      <c r="AY22" s="59">
        <v>33.875168000000002</v>
      </c>
      <c r="AZ22" s="59">
        <v>31.223696</v>
      </c>
      <c r="BA22" s="59">
        <v>13.318968</v>
      </c>
      <c r="BB22" s="59">
        <v>17.099412999999998</v>
      </c>
      <c r="BC22" s="59">
        <v>23.388054</v>
      </c>
      <c r="BD22" s="59">
        <v>29.542973</v>
      </c>
      <c r="BE22" s="53">
        <v>29.624455999999999</v>
      </c>
      <c r="BF22" s="59">
        <v>17.459686000000001</v>
      </c>
      <c r="BG22" s="59">
        <v>31.754245999999998</v>
      </c>
      <c r="BH22" s="59">
        <v>24.285328</v>
      </c>
      <c r="BI22" s="59">
        <v>12.41005</v>
      </c>
      <c r="BJ22" s="59">
        <v>6.713425</v>
      </c>
      <c r="BK22" s="59">
        <v>5.1040340000000004</v>
      </c>
      <c r="BL22" s="59">
        <v>10.821298000000001</v>
      </c>
      <c r="BM22" s="59">
        <v>13.059059</v>
      </c>
      <c r="BN22" s="59">
        <v>13.858641</v>
      </c>
      <c r="BO22" s="59">
        <v>9.6418769999999991</v>
      </c>
      <c r="BP22" s="59">
        <v>22.116658999999999</v>
      </c>
      <c r="BQ22" s="59">
        <v>20.791201000000001</v>
      </c>
      <c r="BR22" s="59">
        <v>10.419624000000001</v>
      </c>
      <c r="BS22" s="59">
        <v>8.5507790000000004</v>
      </c>
      <c r="BT22" s="59">
        <v>15.745996</v>
      </c>
    </row>
    <row r="23" spans="1:72">
      <c r="A23" s="61">
        <v>12</v>
      </c>
      <c r="B23" s="54">
        <v>36892</v>
      </c>
      <c r="C23" s="58">
        <v>1366.01</v>
      </c>
      <c r="D23" s="55">
        <v>10887.36</v>
      </c>
      <c r="E23" s="55">
        <v>12631.360352</v>
      </c>
      <c r="F23" s="59">
        <v>5.3974450000000003</v>
      </c>
      <c r="G23" s="59">
        <v>4.2139160000000002</v>
      </c>
      <c r="H23" s="59">
        <v>28.65361</v>
      </c>
      <c r="I23" s="59">
        <v>15.960974999999999</v>
      </c>
      <c r="J23" s="59">
        <v>9.4897390000000001</v>
      </c>
      <c r="K23" s="59">
        <v>23.343540000000001</v>
      </c>
      <c r="L23" s="59">
        <v>20.146919</v>
      </c>
      <c r="M23" s="59">
        <v>4.6730039999999997</v>
      </c>
      <c r="N23" s="59">
        <v>18.701056000000001</v>
      </c>
      <c r="O23" s="59">
        <v>14.502031000000001</v>
      </c>
      <c r="P23" s="59">
        <v>23.722763</v>
      </c>
      <c r="Q23" s="59">
        <v>12.220732999999999</v>
      </c>
      <c r="R23" s="59">
        <v>30.985226000000001</v>
      </c>
      <c r="S23" s="59">
        <v>27.768025999999999</v>
      </c>
      <c r="T23" s="59">
        <v>23.300629000000001</v>
      </c>
      <c r="U23" s="59">
        <v>17.049776000000001</v>
      </c>
      <c r="V23" s="59">
        <v>19.462204</v>
      </c>
      <c r="W23" s="59">
        <v>16.876358</v>
      </c>
      <c r="X23" s="59">
        <v>10.334701000000001</v>
      </c>
      <c r="Y23" s="60">
        <v>24.030352000000001</v>
      </c>
      <c r="Z23" s="59">
        <v>16.516582</v>
      </c>
      <c r="AA23" s="59">
        <v>7.5853539999999997</v>
      </c>
      <c r="AB23" s="59">
        <v>26.958722999999999</v>
      </c>
      <c r="AC23" s="59">
        <v>45</v>
      </c>
      <c r="AD23" s="59">
        <v>13.194032</v>
      </c>
      <c r="AE23" s="59">
        <v>29.368959</v>
      </c>
      <c r="AF23" s="59">
        <v>10.512468999999999</v>
      </c>
      <c r="AG23" s="59">
        <v>19.33588</v>
      </c>
      <c r="AH23" s="59">
        <v>24.514593000000001</v>
      </c>
      <c r="AI23" s="59">
        <v>32.063792999999997</v>
      </c>
      <c r="AJ23" s="59">
        <v>17.562190999999999</v>
      </c>
      <c r="AK23" s="59">
        <v>12.060935000000001</v>
      </c>
      <c r="AL23" s="59">
        <v>49.050609999999999</v>
      </c>
      <c r="AM23" s="59">
        <v>39.966999000000001</v>
      </c>
      <c r="AN23" s="59">
        <v>19.340437000000001</v>
      </c>
      <c r="AO23" s="59">
        <v>25.965651000000001</v>
      </c>
      <c r="AP23" s="59">
        <v>23.579014000000001</v>
      </c>
      <c r="AQ23" s="59">
        <v>31.829184000000001</v>
      </c>
      <c r="AR23" s="59">
        <v>13.758989</v>
      </c>
      <c r="AS23" s="59">
        <v>21.31813</v>
      </c>
      <c r="AT23" s="59">
        <v>36.993000000000002</v>
      </c>
      <c r="AU23" s="59">
        <v>18.062611</v>
      </c>
      <c r="AV23" s="59">
        <v>15.579806</v>
      </c>
      <c r="AW23" s="59">
        <v>19.758524000000001</v>
      </c>
      <c r="AX23" s="59">
        <v>10.315738</v>
      </c>
      <c r="AY23" s="59">
        <v>32.180518999999997</v>
      </c>
      <c r="AZ23" s="59">
        <v>31.275355999999999</v>
      </c>
      <c r="BA23" s="59">
        <v>18.750178999999999</v>
      </c>
      <c r="BB23" s="59">
        <v>21.045421999999999</v>
      </c>
      <c r="BC23" s="59">
        <v>23.438352999999999</v>
      </c>
      <c r="BD23" s="59">
        <v>27.313616</v>
      </c>
      <c r="BE23" s="53">
        <v>28.052651999999998</v>
      </c>
      <c r="BF23" s="59">
        <v>17.487355999999998</v>
      </c>
      <c r="BG23" s="59">
        <v>38.834026000000001</v>
      </c>
      <c r="BH23" s="59">
        <v>20.835533000000002</v>
      </c>
      <c r="BI23" s="59">
        <v>11.446880999999999</v>
      </c>
      <c r="BJ23" s="59">
        <v>5.8916620000000002</v>
      </c>
      <c r="BK23" s="59">
        <v>4.520797</v>
      </c>
      <c r="BL23" s="59">
        <v>9.6047170000000008</v>
      </c>
      <c r="BM23" s="59">
        <v>11.851521</v>
      </c>
      <c r="BN23" s="59">
        <v>15.192662</v>
      </c>
      <c r="BO23" s="59">
        <v>9.8752689999999994</v>
      </c>
      <c r="BP23" s="59">
        <v>23.433008000000001</v>
      </c>
      <c r="BQ23" s="59">
        <v>22.345967999999999</v>
      </c>
      <c r="BR23" s="59">
        <v>10.102147</v>
      </c>
      <c r="BS23" s="59">
        <v>8.220656</v>
      </c>
      <c r="BT23" s="59">
        <v>15.20083</v>
      </c>
    </row>
    <row r="24" spans="1:72">
      <c r="A24" s="61">
        <v>13</v>
      </c>
      <c r="B24" s="54">
        <v>36923</v>
      </c>
      <c r="C24" s="58">
        <v>1239.94</v>
      </c>
      <c r="D24" s="55">
        <v>10495.28</v>
      </c>
      <c r="E24" s="55">
        <v>11425.290039</v>
      </c>
      <c r="F24" s="59">
        <v>4.8874909999999998</v>
      </c>
      <c r="G24" s="59">
        <v>4.2539429999999996</v>
      </c>
      <c r="H24" s="59">
        <v>25.2651</v>
      </c>
      <c r="I24" s="59">
        <v>15.988163</v>
      </c>
      <c r="J24" s="59">
        <v>9.9281919999999992</v>
      </c>
      <c r="K24" s="59">
        <v>23.970461</v>
      </c>
      <c r="L24" s="59">
        <v>20.821404000000001</v>
      </c>
      <c r="M24" s="59">
        <v>3.6274929999999999</v>
      </c>
      <c r="N24" s="59">
        <v>18.441959000000001</v>
      </c>
      <c r="O24" s="59">
        <v>13.259347</v>
      </c>
      <c r="P24" s="59">
        <v>24.804746999999999</v>
      </c>
      <c r="Q24" s="59">
        <v>10.777044999999999</v>
      </c>
      <c r="R24" s="59">
        <v>27.970444000000001</v>
      </c>
      <c r="S24" s="59">
        <v>30.662758</v>
      </c>
      <c r="T24" s="59">
        <v>25.224318</v>
      </c>
      <c r="U24" s="59">
        <v>18.365048999999999</v>
      </c>
      <c r="V24" s="59">
        <v>18.745236999999999</v>
      </c>
      <c r="W24" s="59">
        <v>17.358661999999999</v>
      </c>
      <c r="X24" s="59">
        <v>9.3969470000000008</v>
      </c>
      <c r="Y24" s="60">
        <v>19.947073</v>
      </c>
      <c r="Z24" s="59">
        <v>17.135361</v>
      </c>
      <c r="AA24" s="59">
        <v>7.5666380000000002</v>
      </c>
      <c r="AB24" s="59">
        <v>23.042549000000001</v>
      </c>
      <c r="AC24" s="59">
        <v>46.779998999999997</v>
      </c>
      <c r="AD24" s="59">
        <v>12.774100000000001</v>
      </c>
      <c r="AE24" s="59">
        <v>27.403310999999999</v>
      </c>
      <c r="AF24" s="59">
        <v>10.334289999999999</v>
      </c>
      <c r="AG24" s="59">
        <v>15.301780000000001</v>
      </c>
      <c r="AH24" s="59">
        <v>25.620165</v>
      </c>
      <c r="AI24" s="59">
        <v>31.291264000000002</v>
      </c>
      <c r="AJ24" s="59">
        <v>17.503834000000001</v>
      </c>
      <c r="AK24" s="59">
        <v>10.324937</v>
      </c>
      <c r="AL24" s="59">
        <v>50.271445999999997</v>
      </c>
      <c r="AM24" s="59">
        <v>40.301735000000001</v>
      </c>
      <c r="AN24" s="59">
        <v>19.949193999999999</v>
      </c>
      <c r="AO24" s="59">
        <v>25.67989</v>
      </c>
      <c r="AP24" s="59">
        <v>24.026516000000001</v>
      </c>
      <c r="AQ24" s="59">
        <v>29.067927999999998</v>
      </c>
      <c r="AR24" s="59">
        <v>14.305961999999999</v>
      </c>
      <c r="AS24" s="59">
        <v>20.555052</v>
      </c>
      <c r="AT24" s="59">
        <v>33.365443999999997</v>
      </c>
      <c r="AU24" s="59">
        <v>16.085121000000001</v>
      </c>
      <c r="AV24" s="59">
        <v>15.729791000000001</v>
      </c>
      <c r="AW24" s="59">
        <v>21.212826</v>
      </c>
      <c r="AX24" s="59">
        <v>11.250494</v>
      </c>
      <c r="AY24" s="59">
        <v>29.951656</v>
      </c>
      <c r="AZ24" s="59">
        <v>33.917915000000001</v>
      </c>
      <c r="BA24" s="59">
        <v>18.116861</v>
      </c>
      <c r="BB24" s="59">
        <v>16.246220000000001</v>
      </c>
      <c r="BC24" s="59">
        <v>15.290255999999999</v>
      </c>
      <c r="BD24" s="59">
        <v>18.436675999999999</v>
      </c>
      <c r="BE24" s="53">
        <v>27.649628</v>
      </c>
      <c r="BF24" s="59">
        <v>18.206769999999999</v>
      </c>
      <c r="BG24" s="59">
        <v>23.139112000000001</v>
      </c>
      <c r="BH24" s="59">
        <v>23.217068000000001</v>
      </c>
      <c r="BI24" s="59">
        <v>12.143329</v>
      </c>
      <c r="BJ24" s="59">
        <v>6.2490410000000001</v>
      </c>
      <c r="BK24" s="59">
        <v>4.9602300000000001</v>
      </c>
      <c r="BL24" s="59">
        <v>10.634192000000001</v>
      </c>
      <c r="BM24" s="59">
        <v>12.506168000000001</v>
      </c>
      <c r="BN24" s="59">
        <v>13.783092</v>
      </c>
      <c r="BO24" s="59">
        <v>9.9336140000000004</v>
      </c>
      <c r="BP24" s="59">
        <v>23.817782999999999</v>
      </c>
      <c r="BQ24" s="59">
        <v>24.388501999999999</v>
      </c>
      <c r="BR24" s="59">
        <v>10.126741000000001</v>
      </c>
      <c r="BS24" s="59">
        <v>8.1767129999999995</v>
      </c>
      <c r="BT24" s="59">
        <v>16.265391999999999</v>
      </c>
    </row>
    <row r="25" spans="1:72">
      <c r="A25" s="61">
        <v>14</v>
      </c>
      <c r="B25" s="54">
        <v>36951</v>
      </c>
      <c r="C25" s="58">
        <v>1160.33</v>
      </c>
      <c r="D25" s="55">
        <v>9878.7800000000007</v>
      </c>
      <c r="E25" s="55">
        <v>10645.849609000001</v>
      </c>
      <c r="F25" s="59">
        <v>4.5593019999999997</v>
      </c>
      <c r="G25" s="59">
        <v>4.2759580000000001</v>
      </c>
      <c r="H25" s="59">
        <v>25.621780000000001</v>
      </c>
      <c r="I25" s="59">
        <v>14.438295</v>
      </c>
      <c r="J25" s="59">
        <v>10.384805</v>
      </c>
      <c r="K25" s="59">
        <v>22.209105000000001</v>
      </c>
      <c r="L25" s="59">
        <v>17.341066000000001</v>
      </c>
      <c r="M25" s="59">
        <v>3.4248980000000002</v>
      </c>
      <c r="N25" s="59">
        <v>16.375416000000001</v>
      </c>
      <c r="O25" s="59">
        <v>11.291575</v>
      </c>
      <c r="P25" s="59">
        <v>23.658162999999998</v>
      </c>
      <c r="Q25" s="59">
        <v>10.865261</v>
      </c>
      <c r="R25" s="59">
        <v>26.295566999999998</v>
      </c>
      <c r="S25" s="59">
        <v>29.088888000000001</v>
      </c>
      <c r="T25" s="59">
        <v>23.240307000000001</v>
      </c>
      <c r="U25" s="59">
        <v>19.949643999999999</v>
      </c>
      <c r="V25" s="59">
        <v>18.831918999999999</v>
      </c>
      <c r="W25" s="59">
        <v>17.927820000000001</v>
      </c>
      <c r="X25" s="59">
        <v>9.7628199999999996</v>
      </c>
      <c r="Y25" s="60">
        <v>18.078582999999998</v>
      </c>
      <c r="Z25" s="59">
        <v>18.591877</v>
      </c>
      <c r="AA25" s="59">
        <v>7.1553329999999997</v>
      </c>
      <c r="AB25" s="59">
        <v>22.173394999999999</v>
      </c>
      <c r="AC25" s="59">
        <v>43.52</v>
      </c>
      <c r="AD25" s="59">
        <v>12.730354999999999</v>
      </c>
      <c r="AE25" s="59">
        <v>25.792076000000002</v>
      </c>
      <c r="AF25" s="59">
        <v>10.334289999999999</v>
      </c>
      <c r="AG25" s="59">
        <v>11.294489</v>
      </c>
      <c r="AH25" s="59">
        <v>23.102003</v>
      </c>
      <c r="AI25" s="59">
        <v>29.613543</v>
      </c>
      <c r="AJ25" s="59">
        <v>15.967504</v>
      </c>
      <c r="AK25" s="59">
        <v>10.742573</v>
      </c>
      <c r="AL25" s="59">
        <v>41.987319999999997</v>
      </c>
      <c r="AM25" s="59">
        <v>39.017471</v>
      </c>
      <c r="AN25" s="59">
        <v>19.128333999999999</v>
      </c>
      <c r="AO25" s="59">
        <v>22.509913999999998</v>
      </c>
      <c r="AP25" s="59">
        <v>22.257943999999998</v>
      </c>
      <c r="AQ25" s="59">
        <v>29.352876999999999</v>
      </c>
      <c r="AR25" s="59">
        <v>13.928152000000001</v>
      </c>
      <c r="AS25" s="59">
        <v>18.914985999999999</v>
      </c>
      <c r="AT25" s="59">
        <v>33.976832999999999</v>
      </c>
      <c r="AU25" s="59">
        <v>15.354048000000001</v>
      </c>
      <c r="AV25" s="59">
        <v>15.90602</v>
      </c>
      <c r="AW25" s="59">
        <v>20.088093000000001</v>
      </c>
      <c r="AX25" s="59">
        <v>10.763087000000001</v>
      </c>
      <c r="AY25" s="59">
        <v>33.308708000000003</v>
      </c>
      <c r="AZ25" s="59">
        <v>31.613104</v>
      </c>
      <c r="BA25" s="59">
        <v>16.792643000000002</v>
      </c>
      <c r="BB25" s="59">
        <v>14.974824</v>
      </c>
      <c r="BC25" s="59">
        <v>11.773497000000001</v>
      </c>
      <c r="BD25" s="59">
        <v>19.328861</v>
      </c>
      <c r="BE25" s="53">
        <v>25.484521999999998</v>
      </c>
      <c r="BF25" s="59">
        <v>12.285422000000001</v>
      </c>
      <c r="BG25" s="59">
        <v>22.481546000000002</v>
      </c>
      <c r="BH25" s="59">
        <v>24.516383999999999</v>
      </c>
      <c r="BI25" s="59">
        <v>12.058921</v>
      </c>
      <c r="BJ25" s="59">
        <v>7.1672219999999998</v>
      </c>
      <c r="BK25" s="59">
        <v>5.1666259999999999</v>
      </c>
      <c r="BL25" s="59">
        <v>11.354452999999999</v>
      </c>
      <c r="BM25" s="59">
        <v>12.775328</v>
      </c>
      <c r="BN25" s="59">
        <v>13.727411</v>
      </c>
      <c r="BO25" s="59">
        <v>9.6127000000000002</v>
      </c>
      <c r="BP25" s="59">
        <v>22.009322999999998</v>
      </c>
      <c r="BQ25" s="59">
        <v>26.461525000000002</v>
      </c>
      <c r="BR25" s="59">
        <v>10.081664</v>
      </c>
      <c r="BS25" s="59">
        <v>8.1657270000000004</v>
      </c>
      <c r="BT25" s="59">
        <v>16.171151999999999</v>
      </c>
    </row>
    <row r="26" spans="1:72">
      <c r="A26" s="61">
        <v>15</v>
      </c>
      <c r="B26" s="54">
        <v>36982</v>
      </c>
      <c r="C26" s="58">
        <v>1249.46</v>
      </c>
      <c r="D26" s="55">
        <v>10734.97</v>
      </c>
      <c r="E26" s="55">
        <v>11512.459961</v>
      </c>
      <c r="F26" s="59">
        <v>4.9278839999999997</v>
      </c>
      <c r="G26" s="59">
        <v>4.2568849999999996</v>
      </c>
      <c r="H26" s="59">
        <v>28.026741000000001</v>
      </c>
      <c r="I26" s="59">
        <v>14.954912999999999</v>
      </c>
      <c r="J26" s="59">
        <v>11.193201</v>
      </c>
      <c r="K26" s="59">
        <v>23.667973</v>
      </c>
      <c r="L26" s="59">
        <v>16.607814999999999</v>
      </c>
      <c r="M26" s="59">
        <v>4.7775860000000003</v>
      </c>
      <c r="N26" s="59">
        <v>15.708365000000001</v>
      </c>
      <c r="O26" s="59">
        <v>11.590745999999999</v>
      </c>
      <c r="P26" s="59">
        <v>23.655100000000001</v>
      </c>
      <c r="Q26" s="59">
        <v>11.148356</v>
      </c>
      <c r="R26" s="59">
        <v>23.401378999999999</v>
      </c>
      <c r="S26" s="59">
        <v>25.575544000000001</v>
      </c>
      <c r="T26" s="59">
        <v>24.368138999999999</v>
      </c>
      <c r="U26" s="59">
        <v>17.385427</v>
      </c>
      <c r="V26" s="59">
        <v>20.598863999999999</v>
      </c>
      <c r="W26" s="59">
        <v>19.716529999999999</v>
      </c>
      <c r="X26" s="59">
        <v>10.569742</v>
      </c>
      <c r="Y26" s="60">
        <v>20.805600999999999</v>
      </c>
      <c r="Z26" s="59">
        <v>20.907388999999998</v>
      </c>
      <c r="AA26" s="59">
        <v>8.0508319999999998</v>
      </c>
      <c r="AB26" s="59">
        <v>23.694407999999999</v>
      </c>
      <c r="AC26" s="59">
        <v>45.5</v>
      </c>
      <c r="AD26" s="59">
        <v>12.087016999999999</v>
      </c>
      <c r="AE26" s="59">
        <v>26.504010999999998</v>
      </c>
      <c r="AF26" s="59">
        <v>9.5109359999999992</v>
      </c>
      <c r="AG26" s="59">
        <v>14.502647</v>
      </c>
      <c r="AH26" s="59">
        <v>25.481667999999999</v>
      </c>
      <c r="AI26" s="59">
        <v>29.771564000000001</v>
      </c>
      <c r="AJ26" s="59">
        <v>16.883827</v>
      </c>
      <c r="AK26" s="59">
        <v>11.184234999999999</v>
      </c>
      <c r="AL26" s="59">
        <v>42.651809999999998</v>
      </c>
      <c r="AM26" s="59">
        <v>43.262279999999997</v>
      </c>
      <c r="AN26" s="59">
        <v>19.278773999999999</v>
      </c>
      <c r="AO26" s="59">
        <v>26.967739000000002</v>
      </c>
      <c r="AP26" s="59">
        <v>25.494862000000001</v>
      </c>
      <c r="AQ26" s="59">
        <v>29.636586999999999</v>
      </c>
      <c r="AR26" s="59">
        <v>13.764624</v>
      </c>
      <c r="AS26" s="59">
        <v>23.238243000000001</v>
      </c>
      <c r="AT26" s="59">
        <v>34.294746000000004</v>
      </c>
      <c r="AU26" s="59">
        <v>15.751958</v>
      </c>
      <c r="AV26" s="59">
        <v>14.229053</v>
      </c>
      <c r="AW26" s="59">
        <v>22.599730000000001</v>
      </c>
      <c r="AX26" s="59">
        <v>12.193566000000001</v>
      </c>
      <c r="AY26" s="59">
        <v>32.881957999999997</v>
      </c>
      <c r="AZ26" s="59">
        <v>34.034072999999999</v>
      </c>
      <c r="BA26" s="59">
        <v>20.803685999999999</v>
      </c>
      <c r="BB26" s="59">
        <v>17.591329999999999</v>
      </c>
      <c r="BC26" s="59">
        <v>13.004768</v>
      </c>
      <c r="BD26" s="59">
        <v>24.145477</v>
      </c>
      <c r="BE26" s="53">
        <v>25.468252</v>
      </c>
      <c r="BF26" s="59">
        <v>14.184680999999999</v>
      </c>
      <c r="BG26" s="59">
        <v>29.348846000000002</v>
      </c>
      <c r="BH26" s="59">
        <v>26.822330000000001</v>
      </c>
      <c r="BI26" s="59">
        <v>12.810852000000001</v>
      </c>
      <c r="BJ26" s="59">
        <v>7.8203740000000002</v>
      </c>
      <c r="BK26" s="59">
        <v>6.208075</v>
      </c>
      <c r="BL26" s="59">
        <v>11.919298</v>
      </c>
      <c r="BM26" s="59">
        <v>12.882077000000001</v>
      </c>
      <c r="BN26" s="59">
        <v>15.334040999999999</v>
      </c>
      <c r="BO26" s="59">
        <v>10.070731</v>
      </c>
      <c r="BP26" s="59">
        <v>23.279093</v>
      </c>
      <c r="BQ26" s="59">
        <v>27.617542</v>
      </c>
      <c r="BR26" s="59">
        <v>10.204605000000001</v>
      </c>
      <c r="BS26" s="59">
        <v>8.3663799999999995</v>
      </c>
      <c r="BT26" s="59">
        <v>15.901268999999999</v>
      </c>
    </row>
    <row r="27" spans="1:72">
      <c r="A27" s="61">
        <v>16</v>
      </c>
      <c r="B27" s="54">
        <v>37012</v>
      </c>
      <c r="C27" s="58">
        <v>1255.82</v>
      </c>
      <c r="D27" s="55">
        <v>10911.94</v>
      </c>
      <c r="E27" s="55">
        <v>11610.219727</v>
      </c>
      <c r="F27" s="59">
        <v>4.9682769999999996</v>
      </c>
      <c r="G27" s="59">
        <v>4.2880669999999999</v>
      </c>
      <c r="H27" s="59">
        <v>29.329882000000001</v>
      </c>
      <c r="I27" s="59">
        <v>16.466723999999999</v>
      </c>
      <c r="J27" s="59">
        <v>12.361585</v>
      </c>
      <c r="K27" s="59">
        <v>23.267856999999999</v>
      </c>
      <c r="L27" s="59">
        <v>17.692022000000001</v>
      </c>
      <c r="M27" s="59">
        <v>5.7278039999999999</v>
      </c>
      <c r="N27" s="59">
        <v>16.907513000000002</v>
      </c>
      <c r="O27" s="59">
        <v>11.894385</v>
      </c>
      <c r="P27" s="59">
        <v>24.168040999999999</v>
      </c>
      <c r="Q27" s="59">
        <v>11.150504</v>
      </c>
      <c r="R27" s="59">
        <v>26.067768000000001</v>
      </c>
      <c r="S27" s="59">
        <v>26.027647000000002</v>
      </c>
      <c r="T27" s="59">
        <v>22.892847</v>
      </c>
      <c r="U27" s="59">
        <v>17.451612000000001</v>
      </c>
      <c r="V27" s="59">
        <v>20.63373</v>
      </c>
      <c r="W27" s="59">
        <v>19.612390999999999</v>
      </c>
      <c r="X27" s="59">
        <v>11.546887999999999</v>
      </c>
      <c r="Y27" s="60">
        <v>19.779442</v>
      </c>
      <c r="Z27" s="59">
        <v>20.462959000000001</v>
      </c>
      <c r="AA27" s="59">
        <v>7.797771</v>
      </c>
      <c r="AB27" s="59">
        <v>24.472225000000002</v>
      </c>
      <c r="AC27" s="59">
        <v>45.439999</v>
      </c>
      <c r="AD27" s="59">
        <v>12.115326</v>
      </c>
      <c r="AE27" s="59">
        <v>26.359680000000001</v>
      </c>
      <c r="AF27" s="59">
        <v>10.013873999999999</v>
      </c>
      <c r="AG27" s="59">
        <v>13.770192</v>
      </c>
      <c r="AH27" s="59">
        <v>25.605792999999998</v>
      </c>
      <c r="AI27" s="59">
        <v>28.603735</v>
      </c>
      <c r="AJ27" s="59">
        <v>16.723963000000001</v>
      </c>
      <c r="AK27" s="59">
        <v>10.553186</v>
      </c>
      <c r="AL27" s="59">
        <v>46.307265999999998</v>
      </c>
      <c r="AM27" s="59">
        <v>43.109589</v>
      </c>
      <c r="AN27" s="59">
        <v>17.972480999999998</v>
      </c>
      <c r="AO27" s="59">
        <v>26.702926999999999</v>
      </c>
      <c r="AP27" s="59">
        <v>25.402746</v>
      </c>
      <c r="AQ27" s="59">
        <v>30.668320000000001</v>
      </c>
      <c r="AR27" s="59">
        <v>15.777716</v>
      </c>
      <c r="AS27" s="59">
        <v>23.470907</v>
      </c>
      <c r="AT27" s="59">
        <v>32.607303999999999</v>
      </c>
      <c r="AU27" s="59">
        <v>17.300335</v>
      </c>
      <c r="AV27" s="59">
        <v>15.376253999999999</v>
      </c>
      <c r="AW27" s="59">
        <v>24.586866000000001</v>
      </c>
      <c r="AX27" s="59">
        <v>13.705225</v>
      </c>
      <c r="AY27" s="59">
        <v>38.465401</v>
      </c>
      <c r="AZ27" s="59">
        <v>36.551270000000002</v>
      </c>
      <c r="BA27" s="59">
        <v>21.242785999999999</v>
      </c>
      <c r="BB27" s="59">
        <v>15.371777</v>
      </c>
      <c r="BC27" s="59">
        <v>12.31268</v>
      </c>
      <c r="BD27" s="59">
        <v>21.300716000000001</v>
      </c>
      <c r="BE27" s="53">
        <v>25.228826999999999</v>
      </c>
      <c r="BF27" s="59">
        <v>14.193531999999999</v>
      </c>
      <c r="BG27" s="59">
        <v>27.636655999999999</v>
      </c>
      <c r="BH27" s="59">
        <v>26.225756000000001</v>
      </c>
      <c r="BI27" s="59">
        <v>12.401223999999999</v>
      </c>
      <c r="BJ27" s="59">
        <v>7.8705239999999996</v>
      </c>
      <c r="BK27" s="59">
        <v>6.1250629999999999</v>
      </c>
      <c r="BL27" s="59">
        <v>11.575473000000001</v>
      </c>
      <c r="BM27" s="59">
        <v>13.481244</v>
      </c>
      <c r="BN27" s="59">
        <v>15.392493999999999</v>
      </c>
      <c r="BO27" s="59">
        <v>9.4429180000000006</v>
      </c>
      <c r="BP27" s="59">
        <v>24.333385</v>
      </c>
      <c r="BQ27" s="59">
        <v>28.724779000000002</v>
      </c>
      <c r="BR27" s="59">
        <v>10.287832</v>
      </c>
      <c r="BS27" s="59">
        <v>8.5512709999999998</v>
      </c>
      <c r="BT27" s="59">
        <v>15.79082</v>
      </c>
    </row>
    <row r="28" spans="1:72">
      <c r="A28" s="61">
        <v>17</v>
      </c>
      <c r="B28" s="54">
        <v>37043</v>
      </c>
      <c r="C28" s="58">
        <v>1224.3800000000001</v>
      </c>
      <c r="D28" s="55">
        <v>10502.4</v>
      </c>
      <c r="E28" s="55">
        <v>11407.150390999999</v>
      </c>
      <c r="F28" s="59">
        <v>4.8723429999999999</v>
      </c>
      <c r="G28" s="59">
        <v>4.3113700000000001</v>
      </c>
      <c r="H28" s="59">
        <v>28.110060000000001</v>
      </c>
      <c r="I28" s="59">
        <v>14.715636</v>
      </c>
      <c r="J28" s="59">
        <v>12.898498</v>
      </c>
      <c r="K28" s="59">
        <v>21.328728000000002</v>
      </c>
      <c r="L28" s="59">
        <v>19.310419</v>
      </c>
      <c r="M28" s="59">
        <v>6.4821090000000003</v>
      </c>
      <c r="N28" s="59">
        <v>16.791708</v>
      </c>
      <c r="O28" s="59">
        <v>11.292141000000001</v>
      </c>
      <c r="P28" s="59">
        <v>23.865675</v>
      </c>
      <c r="Q28" s="59">
        <v>10.514874000000001</v>
      </c>
      <c r="R28" s="59">
        <v>27.521576</v>
      </c>
      <c r="S28" s="59">
        <v>24.068577000000001</v>
      </c>
      <c r="T28" s="59">
        <v>19.645979000000001</v>
      </c>
      <c r="U28" s="59">
        <v>17.844529999999999</v>
      </c>
      <c r="V28" s="59">
        <v>20.408335000000001</v>
      </c>
      <c r="W28" s="59">
        <v>18.605902</v>
      </c>
      <c r="X28" s="59">
        <v>10.166402</v>
      </c>
      <c r="Y28" s="60">
        <v>16.522091</v>
      </c>
      <c r="Z28" s="59">
        <v>19.306480000000001</v>
      </c>
      <c r="AA28" s="59">
        <v>6.1753340000000003</v>
      </c>
      <c r="AB28" s="59">
        <v>22.142015000000001</v>
      </c>
      <c r="AC28" s="59">
        <v>46</v>
      </c>
      <c r="AD28" s="59">
        <v>12.008938000000001</v>
      </c>
      <c r="AE28" s="59">
        <v>24.281939999999999</v>
      </c>
      <c r="AF28" s="59">
        <v>10.233912</v>
      </c>
      <c r="AG28" s="59">
        <v>11.542336000000001</v>
      </c>
      <c r="AH28" s="59">
        <v>26.484919000000001</v>
      </c>
      <c r="AI28" s="59">
        <v>25.162158999999999</v>
      </c>
      <c r="AJ28" s="59">
        <v>15.656651999999999</v>
      </c>
      <c r="AK28" s="59">
        <v>9.8712020000000003</v>
      </c>
      <c r="AL28" s="59">
        <v>42.330897999999998</v>
      </c>
      <c r="AM28" s="59">
        <v>37.788082000000003</v>
      </c>
      <c r="AN28" s="59">
        <v>12.636388999999999</v>
      </c>
      <c r="AO28" s="59">
        <v>19.254795000000001</v>
      </c>
      <c r="AP28" s="59">
        <v>24.567786999999999</v>
      </c>
      <c r="AQ28" s="59">
        <v>29.913153000000001</v>
      </c>
      <c r="AR28" s="59">
        <v>17.379173000000002</v>
      </c>
      <c r="AS28" s="59">
        <v>23.558700999999999</v>
      </c>
      <c r="AT28" s="59">
        <v>32.770339999999997</v>
      </c>
      <c r="AU28" s="59">
        <v>15.994171</v>
      </c>
      <c r="AV28" s="59">
        <v>15.410098</v>
      </c>
      <c r="AW28" s="59">
        <v>24.050651999999999</v>
      </c>
      <c r="AX28" s="59">
        <v>12.447746</v>
      </c>
      <c r="AY28" s="59">
        <v>38.390503000000002</v>
      </c>
      <c r="AZ28" s="59">
        <v>36.745528999999998</v>
      </c>
      <c r="BA28" s="59">
        <v>22.415773000000002</v>
      </c>
      <c r="BB28" s="59">
        <v>16.657022000000001</v>
      </c>
      <c r="BC28" s="59">
        <v>15.290255999999999</v>
      </c>
      <c r="BD28" s="59">
        <v>19.914802999999999</v>
      </c>
      <c r="BE28" s="53">
        <v>23.332198999999999</v>
      </c>
      <c r="BF28" s="59">
        <v>17.704295999999999</v>
      </c>
      <c r="BG28" s="59">
        <v>26.830206</v>
      </c>
      <c r="BH28" s="59">
        <v>22.516762</v>
      </c>
      <c r="BI28" s="59">
        <v>11.359</v>
      </c>
      <c r="BJ28" s="59">
        <v>7.888058</v>
      </c>
      <c r="BK28" s="59">
        <v>6.1340339999999998</v>
      </c>
      <c r="BL28" s="59">
        <v>10.86872</v>
      </c>
      <c r="BM28" s="59">
        <v>13.910511</v>
      </c>
      <c r="BN28" s="59">
        <v>15.013652</v>
      </c>
      <c r="BO28" s="59">
        <v>10.024053</v>
      </c>
      <c r="BP28" s="59">
        <v>22.232493999999999</v>
      </c>
      <c r="BQ28" s="59">
        <v>28.241887999999999</v>
      </c>
      <c r="BR28" s="59">
        <v>10.729334</v>
      </c>
      <c r="BS28" s="59">
        <v>9.0135020000000008</v>
      </c>
      <c r="BT28" s="59">
        <v>17.261053</v>
      </c>
    </row>
    <row r="29" spans="1:72">
      <c r="A29" s="61">
        <v>18</v>
      </c>
      <c r="B29" s="54">
        <v>37073</v>
      </c>
      <c r="C29" s="58">
        <v>1211.23</v>
      </c>
      <c r="D29" s="55">
        <v>10522.81</v>
      </c>
      <c r="E29" s="55">
        <v>11208.509765999999</v>
      </c>
      <c r="F29" s="59">
        <v>4.8016560000000004</v>
      </c>
      <c r="G29" s="59">
        <v>4.4075879999999996</v>
      </c>
      <c r="H29" s="59">
        <v>29.996202</v>
      </c>
      <c r="I29" s="59">
        <v>15.846774</v>
      </c>
      <c r="J29" s="59">
        <v>13.575875999999999</v>
      </c>
      <c r="K29" s="59">
        <v>23.856121000000002</v>
      </c>
      <c r="L29" s="59">
        <v>21.00873</v>
      </c>
      <c r="M29" s="59">
        <v>5.9218209999999996</v>
      </c>
      <c r="N29" s="59">
        <v>18.691963000000001</v>
      </c>
      <c r="O29" s="59">
        <v>11.235814</v>
      </c>
      <c r="P29" s="59">
        <v>25.258061999999999</v>
      </c>
      <c r="Q29" s="59">
        <v>12.061985</v>
      </c>
      <c r="R29" s="59">
        <v>28.841377000000001</v>
      </c>
      <c r="S29" s="59">
        <v>26.304071</v>
      </c>
      <c r="T29" s="59">
        <v>19.212685</v>
      </c>
      <c r="U29" s="59">
        <v>17.454163000000001</v>
      </c>
      <c r="V29" s="59">
        <v>19.517890999999999</v>
      </c>
      <c r="W29" s="59">
        <v>18.788872000000001</v>
      </c>
      <c r="X29" s="59">
        <v>10.182451</v>
      </c>
      <c r="Y29" s="60">
        <v>16.917899999999999</v>
      </c>
      <c r="Z29" s="59">
        <v>18.530895000000001</v>
      </c>
      <c r="AA29" s="59">
        <v>6.1405950000000002</v>
      </c>
      <c r="AB29" s="59">
        <v>21.559463999999998</v>
      </c>
      <c r="AC29" s="59">
        <v>45.919998</v>
      </c>
      <c r="AD29" s="59">
        <v>11.91324</v>
      </c>
      <c r="AE29" s="59">
        <v>25.239462</v>
      </c>
      <c r="AF29" s="59">
        <v>10.750543</v>
      </c>
      <c r="AG29" s="59">
        <v>10.985374</v>
      </c>
      <c r="AH29" s="59">
        <v>28.679625000000001</v>
      </c>
      <c r="AI29" s="59">
        <v>26.764572000000001</v>
      </c>
      <c r="AJ29" s="59">
        <v>16.114042000000001</v>
      </c>
      <c r="AK29" s="59">
        <v>11.240567</v>
      </c>
      <c r="AL29" s="59">
        <v>43.747039999999998</v>
      </c>
      <c r="AM29" s="59">
        <v>40.484299</v>
      </c>
      <c r="AN29" s="59">
        <v>11.788508</v>
      </c>
      <c r="AO29" s="59">
        <v>20.341671000000002</v>
      </c>
      <c r="AP29" s="59">
        <v>24.089794000000001</v>
      </c>
      <c r="AQ29" s="59">
        <v>29.411135000000002</v>
      </c>
      <c r="AR29" s="59">
        <v>17.480671000000001</v>
      </c>
      <c r="AS29" s="59">
        <v>24.491247000000001</v>
      </c>
      <c r="AT29" s="59">
        <v>33.724120999999997</v>
      </c>
      <c r="AU29" s="59">
        <v>17.311679999999999</v>
      </c>
      <c r="AV29" s="59">
        <v>15.10826</v>
      </c>
      <c r="AW29" s="59">
        <v>21.558989</v>
      </c>
      <c r="AX29" s="59">
        <v>12.525981</v>
      </c>
      <c r="AY29" s="59">
        <v>35.033577000000001</v>
      </c>
      <c r="AZ29" s="59">
        <v>32.728679999999997</v>
      </c>
      <c r="BA29" s="59">
        <v>20.324656000000001</v>
      </c>
      <c r="BB29" s="59">
        <v>16.975925</v>
      </c>
      <c r="BC29" s="59">
        <v>14.549891000000001</v>
      </c>
      <c r="BD29" s="59">
        <v>21.537936999999999</v>
      </c>
      <c r="BE29" s="53">
        <v>23.962396999999999</v>
      </c>
      <c r="BF29" s="59">
        <v>15.220643000000001</v>
      </c>
      <c r="BG29" s="59">
        <v>28.536169000000001</v>
      </c>
      <c r="BH29" s="59">
        <v>22.285876999999999</v>
      </c>
      <c r="BI29" s="59">
        <v>11.427</v>
      </c>
      <c r="BJ29" s="59">
        <v>7.972874</v>
      </c>
      <c r="BK29" s="59">
        <v>5.7489140000000001</v>
      </c>
      <c r="BL29" s="59">
        <v>10.291861000000001</v>
      </c>
      <c r="BM29" s="59">
        <v>13.889540999999999</v>
      </c>
      <c r="BN29" s="59">
        <v>15.196054</v>
      </c>
      <c r="BO29" s="59">
        <v>8.7054069999999992</v>
      </c>
      <c r="BP29" s="59">
        <v>20.277819000000001</v>
      </c>
      <c r="BQ29" s="59">
        <v>27.763874000000001</v>
      </c>
      <c r="BR29" s="59">
        <v>10.412793000000001</v>
      </c>
      <c r="BS29" s="59">
        <v>9.1686960000000006</v>
      </c>
      <c r="BT29" s="59">
        <v>17.044193</v>
      </c>
    </row>
    <row r="30" spans="1:72">
      <c r="A30" s="61">
        <v>19</v>
      </c>
      <c r="B30" s="54">
        <v>37104</v>
      </c>
      <c r="C30" s="58">
        <v>1133.58</v>
      </c>
      <c r="D30" s="55">
        <v>9949.75</v>
      </c>
      <c r="E30" s="55">
        <v>10515.089844</v>
      </c>
      <c r="F30" s="59">
        <v>4.5088109999999997</v>
      </c>
      <c r="G30" s="59">
        <v>4.4571129999999997</v>
      </c>
      <c r="H30" s="59">
        <v>27.36401</v>
      </c>
      <c r="I30" s="59">
        <v>16.330772</v>
      </c>
      <c r="J30" s="59">
        <v>13.234667999999999</v>
      </c>
      <c r="K30" s="59">
        <v>21.359542999999999</v>
      </c>
      <c r="L30" s="59">
        <v>19.675245</v>
      </c>
      <c r="M30" s="59">
        <v>5.3217829999999999</v>
      </c>
      <c r="N30" s="59">
        <v>19.622385000000001</v>
      </c>
      <c r="O30" s="59">
        <v>12.261148</v>
      </c>
      <c r="P30" s="59">
        <v>25.458492</v>
      </c>
      <c r="Q30" s="59">
        <v>10.368126999999999</v>
      </c>
      <c r="R30" s="59">
        <v>25.062860000000001</v>
      </c>
      <c r="S30" s="59">
        <v>26.840458000000002</v>
      </c>
      <c r="T30" s="59">
        <v>19.583255999999999</v>
      </c>
      <c r="U30" s="59">
        <v>18.645527000000001</v>
      </c>
      <c r="V30" s="59">
        <v>18.765402000000002</v>
      </c>
      <c r="W30" s="59">
        <v>18.657298999999998</v>
      </c>
      <c r="X30" s="59">
        <v>10.322404000000001</v>
      </c>
      <c r="Y30" s="60">
        <v>15.422831</v>
      </c>
      <c r="Z30" s="59">
        <v>18.634007</v>
      </c>
      <c r="AA30" s="59">
        <v>5.4992760000000001</v>
      </c>
      <c r="AB30" s="59">
        <v>19.764337999999999</v>
      </c>
      <c r="AC30" s="59">
        <v>46.240001999999997</v>
      </c>
      <c r="AD30" s="59">
        <v>11.900297</v>
      </c>
      <c r="AE30" s="59">
        <v>22.838730000000002</v>
      </c>
      <c r="AF30" s="59">
        <v>10.976964000000001</v>
      </c>
      <c r="AG30" s="59">
        <v>9.1312650000000009</v>
      </c>
      <c r="AH30" s="59">
        <v>27.942772000000001</v>
      </c>
      <c r="AI30" s="59">
        <v>25.630682</v>
      </c>
      <c r="AJ30" s="59">
        <v>14.976436</v>
      </c>
      <c r="AK30" s="59">
        <v>10.859256</v>
      </c>
      <c r="AL30" s="59">
        <v>44.856239000000002</v>
      </c>
      <c r="AM30" s="59">
        <v>39.641742999999998</v>
      </c>
      <c r="AN30" s="59">
        <v>11.838414</v>
      </c>
      <c r="AO30" s="59">
        <v>20.667535999999998</v>
      </c>
      <c r="AP30" s="59">
        <v>22.414601999999999</v>
      </c>
      <c r="AQ30" s="59">
        <v>28.583103000000001</v>
      </c>
      <c r="AR30" s="59">
        <v>17.441206000000001</v>
      </c>
      <c r="AS30" s="59">
        <v>23.996897000000001</v>
      </c>
      <c r="AT30" s="59">
        <v>34.319214000000002</v>
      </c>
      <c r="AU30" s="59">
        <v>15.477556999999999</v>
      </c>
      <c r="AV30" s="59">
        <v>15.123358</v>
      </c>
      <c r="AW30" s="59">
        <v>22.387968000000001</v>
      </c>
      <c r="AX30" s="59">
        <v>13.892457</v>
      </c>
      <c r="AY30" s="59">
        <v>34.290759999999999</v>
      </c>
      <c r="AZ30" s="59">
        <v>29.328115</v>
      </c>
      <c r="BA30" s="59">
        <v>17.518077999999999</v>
      </c>
      <c r="BB30" s="59">
        <v>15.922408000000001</v>
      </c>
      <c r="BC30" s="59">
        <v>9.8260039999999993</v>
      </c>
      <c r="BD30" s="59">
        <v>20.678004999999999</v>
      </c>
      <c r="BE30" s="53">
        <v>24.343350999999998</v>
      </c>
      <c r="BF30" s="59">
        <v>16.725883</v>
      </c>
      <c r="BG30" s="59">
        <v>29.696221999999999</v>
      </c>
      <c r="BH30" s="59">
        <v>22.689920000000001</v>
      </c>
      <c r="BI30" s="59">
        <v>11.891714</v>
      </c>
      <c r="BJ30" s="59">
        <v>7.8609150000000003</v>
      </c>
      <c r="BK30" s="59">
        <v>6.1362540000000001</v>
      </c>
      <c r="BL30" s="59">
        <v>10.604820999999999</v>
      </c>
      <c r="BM30" s="59">
        <v>14.294976</v>
      </c>
      <c r="BN30" s="59">
        <v>14.132209</v>
      </c>
      <c r="BO30" s="59">
        <v>8.5163589999999996</v>
      </c>
      <c r="BP30" s="59">
        <v>19.569828000000001</v>
      </c>
      <c r="BQ30" s="59">
        <v>28.149211999999999</v>
      </c>
      <c r="BR30" s="59">
        <v>10.841424999999999</v>
      </c>
      <c r="BS30" s="59">
        <v>9.5260610000000003</v>
      </c>
      <c r="BT30" s="59">
        <v>17.549130999999999</v>
      </c>
    </row>
    <row r="31" spans="1:72">
      <c r="A31" s="61">
        <v>20</v>
      </c>
      <c r="B31" s="54">
        <v>37135</v>
      </c>
      <c r="C31" s="58">
        <v>1040.94</v>
      </c>
      <c r="D31" s="55">
        <v>8847.56</v>
      </c>
      <c r="E31" s="55">
        <v>9562.9501949999994</v>
      </c>
      <c r="F31" s="59">
        <v>4.1099360000000003</v>
      </c>
      <c r="G31" s="59">
        <v>4.4976609999999999</v>
      </c>
      <c r="H31" s="59">
        <v>22.868670000000002</v>
      </c>
      <c r="I31" s="59">
        <v>14.759142000000001</v>
      </c>
      <c r="J31" s="59">
        <v>11.260138</v>
      </c>
      <c r="K31" s="59">
        <v>19.600687000000001</v>
      </c>
      <c r="L31" s="59">
        <v>13.896439000000001</v>
      </c>
      <c r="M31" s="59">
        <v>4.3299250000000002</v>
      </c>
      <c r="N31" s="59">
        <v>19.262484000000001</v>
      </c>
      <c r="O31" s="59">
        <v>11.802640999999999</v>
      </c>
      <c r="P31" s="59">
        <v>26.270994000000002</v>
      </c>
      <c r="Q31" s="59">
        <v>10.680999999999999</v>
      </c>
      <c r="R31" s="59">
        <v>23.823446000000001</v>
      </c>
      <c r="S31" s="59">
        <v>26.818822999999998</v>
      </c>
      <c r="T31" s="59">
        <v>19.647925999999998</v>
      </c>
      <c r="U31" s="59">
        <v>18.994554999999998</v>
      </c>
      <c r="V31" s="59">
        <v>18.518111999999999</v>
      </c>
      <c r="W31" s="59">
        <v>17.547415000000001</v>
      </c>
      <c r="X31" s="59">
        <v>9.6833109999999998</v>
      </c>
      <c r="Y31" s="60">
        <v>14.439741</v>
      </c>
      <c r="Z31" s="59">
        <v>15.226604999999999</v>
      </c>
      <c r="AA31" s="59">
        <v>5.0314360000000002</v>
      </c>
      <c r="AB31" s="59">
        <v>17.130762000000001</v>
      </c>
      <c r="AC31" s="59">
        <v>46.599997999999999</v>
      </c>
      <c r="AD31" s="59">
        <v>11.561971</v>
      </c>
      <c r="AE31" s="59">
        <v>18.223330000000001</v>
      </c>
      <c r="AF31" s="59">
        <v>10.044102000000001</v>
      </c>
      <c r="AG31" s="59">
        <v>8.4339220000000008</v>
      </c>
      <c r="AH31" s="59">
        <v>29.465399000000001</v>
      </c>
      <c r="AI31" s="59">
        <v>26.358650000000001</v>
      </c>
      <c r="AJ31" s="59">
        <v>15.718292</v>
      </c>
      <c r="AK31" s="59">
        <v>10.410475999999999</v>
      </c>
      <c r="AL31" s="59">
        <v>40.998466000000001</v>
      </c>
      <c r="AM31" s="59">
        <v>41.357708000000002</v>
      </c>
      <c r="AN31" s="59">
        <v>10.884392</v>
      </c>
      <c r="AO31" s="59">
        <v>14.717803999999999</v>
      </c>
      <c r="AP31" s="59">
        <v>21.305935000000002</v>
      </c>
      <c r="AQ31" s="59">
        <v>26.993490000000001</v>
      </c>
      <c r="AR31" s="59">
        <v>15.078493</v>
      </c>
      <c r="AS31" s="59">
        <v>26.841518000000001</v>
      </c>
      <c r="AT31" s="59">
        <v>29.957981</v>
      </c>
      <c r="AU31" s="59">
        <v>12.842463</v>
      </c>
      <c r="AV31" s="59">
        <v>13.708375</v>
      </c>
      <c r="AW31" s="59">
        <v>20.370947000000001</v>
      </c>
      <c r="AX31" s="59">
        <v>15.808187999999999</v>
      </c>
      <c r="AY31" s="59">
        <v>30.998176999999998</v>
      </c>
      <c r="AZ31" s="59">
        <v>29.140825</v>
      </c>
      <c r="BA31" s="59">
        <v>15.712528000000001</v>
      </c>
      <c r="BB31" s="59">
        <v>11.647239000000001</v>
      </c>
      <c r="BC31" s="59">
        <v>10.123761</v>
      </c>
      <c r="BD31" s="59">
        <v>15.605333</v>
      </c>
      <c r="BE31" s="53">
        <v>22.123480000000001</v>
      </c>
      <c r="BF31" s="59">
        <v>15.849301000000001</v>
      </c>
      <c r="BG31" s="59">
        <v>20.285498</v>
      </c>
      <c r="BH31" s="59">
        <v>22.007435000000001</v>
      </c>
      <c r="BI31" s="59">
        <v>11.326644999999999</v>
      </c>
      <c r="BJ31" s="59">
        <v>8.2528220000000001</v>
      </c>
      <c r="BK31" s="59">
        <v>5.6062149999999997</v>
      </c>
      <c r="BL31" s="59">
        <v>10.895095</v>
      </c>
      <c r="BM31" s="59">
        <v>14.421874000000001</v>
      </c>
      <c r="BN31" s="59">
        <v>15.293874000000001</v>
      </c>
      <c r="BO31" s="59">
        <v>8.2969760000000008</v>
      </c>
      <c r="BP31" s="59">
        <v>14.329143999999999</v>
      </c>
      <c r="BQ31" s="59">
        <v>22.276454999999999</v>
      </c>
      <c r="BR31" s="59">
        <v>10.363443999999999</v>
      </c>
      <c r="BS31" s="59">
        <v>9.4435909999999996</v>
      </c>
      <c r="BT31" s="59">
        <v>17.312149000000002</v>
      </c>
    </row>
    <row r="32" spans="1:72">
      <c r="A32" s="61">
        <v>21</v>
      </c>
      <c r="B32" s="54">
        <v>37165</v>
      </c>
      <c r="C32" s="58">
        <v>1059.78</v>
      </c>
      <c r="D32" s="55">
        <v>9075.14</v>
      </c>
      <c r="E32" s="55">
        <v>9796.8603519999997</v>
      </c>
      <c r="F32" s="59">
        <v>4.2109160000000001</v>
      </c>
      <c r="G32" s="59">
        <v>4.5818430000000001</v>
      </c>
      <c r="H32" s="59">
        <v>22.785231</v>
      </c>
      <c r="I32" s="59">
        <v>14.177263</v>
      </c>
      <c r="J32" s="59">
        <v>12.131779</v>
      </c>
      <c r="K32" s="59">
        <v>19.230281999999999</v>
      </c>
      <c r="L32" s="59">
        <v>13.744975999999999</v>
      </c>
      <c r="M32" s="59">
        <v>4.9668720000000004</v>
      </c>
      <c r="N32" s="59">
        <v>19.524460000000001</v>
      </c>
      <c r="O32" s="59">
        <v>12.193635</v>
      </c>
      <c r="P32" s="59">
        <v>26.465857</v>
      </c>
      <c r="Q32" s="59">
        <v>11.108129999999999</v>
      </c>
      <c r="R32" s="59">
        <v>25.344225000000002</v>
      </c>
      <c r="S32" s="59">
        <v>24.118164</v>
      </c>
      <c r="T32" s="59">
        <v>18.478055999999999</v>
      </c>
      <c r="U32" s="59">
        <v>18.518021000000001</v>
      </c>
      <c r="V32" s="59">
        <v>18.541618</v>
      </c>
      <c r="W32" s="59">
        <v>18.334204</v>
      </c>
      <c r="X32" s="59">
        <v>9.7676859999999994</v>
      </c>
      <c r="Y32" s="60">
        <v>15.299174000000001</v>
      </c>
      <c r="Z32" s="59">
        <v>14.310199000000001</v>
      </c>
      <c r="AA32" s="59">
        <v>6.1514660000000001</v>
      </c>
      <c r="AB32" s="59">
        <v>17.737729999999999</v>
      </c>
      <c r="AC32" s="59">
        <v>47.080002</v>
      </c>
      <c r="AD32" s="59">
        <v>10.274418000000001</v>
      </c>
      <c r="AE32" s="59">
        <v>18.455355000000001</v>
      </c>
      <c r="AF32" s="59">
        <v>8.1231139999999993</v>
      </c>
      <c r="AG32" s="59">
        <v>9.4459979999999995</v>
      </c>
      <c r="AH32" s="59">
        <v>30.800394000000001</v>
      </c>
      <c r="AI32" s="59">
        <v>25.254432999999999</v>
      </c>
      <c r="AJ32" s="59">
        <v>16.423859</v>
      </c>
      <c r="AK32" s="59">
        <v>12.380315</v>
      </c>
      <c r="AL32" s="59">
        <v>39.638129999999997</v>
      </c>
      <c r="AM32" s="59">
        <v>39.205272999999998</v>
      </c>
      <c r="AN32" s="59">
        <v>7.8354489999999997</v>
      </c>
      <c r="AO32" s="59">
        <v>16.473901999999999</v>
      </c>
      <c r="AP32" s="59">
        <v>22.600747999999999</v>
      </c>
      <c r="AQ32" s="59">
        <v>26.484567999999999</v>
      </c>
      <c r="AR32" s="59">
        <v>13.820724</v>
      </c>
      <c r="AS32" s="59">
        <v>24.799219000000001</v>
      </c>
      <c r="AT32" s="59">
        <v>33.487746999999999</v>
      </c>
      <c r="AU32" s="59">
        <v>13.759785000000001</v>
      </c>
      <c r="AV32" s="59">
        <v>13.408745</v>
      </c>
      <c r="AW32" s="59">
        <v>21.257086000000001</v>
      </c>
      <c r="AX32" s="59">
        <v>15.562768</v>
      </c>
      <c r="AY32" s="59">
        <v>29.828554</v>
      </c>
      <c r="AZ32" s="59">
        <v>29.744356</v>
      </c>
      <c r="BA32" s="59">
        <v>17.85585</v>
      </c>
      <c r="BB32" s="59">
        <v>13.915149</v>
      </c>
      <c r="BC32" s="59">
        <v>10.912416</v>
      </c>
      <c r="BD32" s="59">
        <v>17.485723</v>
      </c>
      <c r="BE32" s="53">
        <v>24.394795999999999</v>
      </c>
      <c r="BF32" s="59">
        <v>17.80611</v>
      </c>
      <c r="BG32" s="59">
        <v>23.573354999999999</v>
      </c>
      <c r="BH32" s="59">
        <v>22.333054000000001</v>
      </c>
      <c r="BI32" s="59">
        <v>11.664434999999999</v>
      </c>
      <c r="BJ32" s="59">
        <v>8.2252880000000008</v>
      </c>
      <c r="BK32" s="59">
        <v>5.3512639999999996</v>
      </c>
      <c r="BL32" s="59">
        <v>11.100326000000001</v>
      </c>
      <c r="BM32" s="59">
        <v>13.986238</v>
      </c>
      <c r="BN32" s="59">
        <v>14.078504000000001</v>
      </c>
      <c r="BO32" s="59">
        <v>8.3249849999999999</v>
      </c>
      <c r="BP32" s="59">
        <v>14.306062000000001</v>
      </c>
      <c r="BQ32" s="59">
        <v>25.100646999999999</v>
      </c>
      <c r="BR32" s="59">
        <v>10.283073999999999</v>
      </c>
      <c r="BS32" s="59">
        <v>8.5202380000000009</v>
      </c>
      <c r="BT32" s="59">
        <v>17.641283000000001</v>
      </c>
    </row>
    <row r="33" spans="1:72">
      <c r="A33" s="61">
        <v>22</v>
      </c>
      <c r="B33" s="54">
        <v>37196</v>
      </c>
      <c r="C33" s="58">
        <v>1139.45</v>
      </c>
      <c r="D33" s="55">
        <v>9851.56</v>
      </c>
      <c r="E33" s="55">
        <v>10531.450194999999</v>
      </c>
      <c r="F33" s="59">
        <v>4.529007</v>
      </c>
      <c r="G33" s="59">
        <v>4.5211629999999996</v>
      </c>
      <c r="H33" s="59">
        <v>27.803571999999999</v>
      </c>
      <c r="I33" s="59">
        <v>14.595995</v>
      </c>
      <c r="J33" s="59">
        <v>16.129276000000001</v>
      </c>
      <c r="K33" s="59">
        <v>23.175122999999999</v>
      </c>
      <c r="L33" s="59">
        <v>16.47756</v>
      </c>
      <c r="M33" s="59">
        <v>6.4423579999999996</v>
      </c>
      <c r="N33" s="59">
        <v>20.608716999999999</v>
      </c>
      <c r="O33" s="59">
        <v>11.959337</v>
      </c>
      <c r="P33" s="59">
        <v>26.422402999999999</v>
      </c>
      <c r="Q33" s="59">
        <v>11.918543</v>
      </c>
      <c r="R33" s="59">
        <v>27.387582999999999</v>
      </c>
      <c r="S33" s="59">
        <v>25.273899</v>
      </c>
      <c r="T33" s="59">
        <v>18.831866999999999</v>
      </c>
      <c r="U33" s="59">
        <v>19.020700000000001</v>
      </c>
      <c r="V33" s="59">
        <v>17.578112000000001</v>
      </c>
      <c r="W33" s="59">
        <v>17.601246</v>
      </c>
      <c r="X33" s="59">
        <v>10.049172</v>
      </c>
      <c r="Y33" s="60">
        <v>15.169625999999999</v>
      </c>
      <c r="Z33" s="59">
        <v>14.151877000000001</v>
      </c>
      <c r="AA33" s="59">
        <v>6.090802</v>
      </c>
      <c r="AB33" s="59">
        <v>19.107261999999999</v>
      </c>
      <c r="AC33" s="59">
        <v>46.66</v>
      </c>
      <c r="AD33" s="59">
        <v>11.132785</v>
      </c>
      <c r="AE33" s="59">
        <v>20.694718999999999</v>
      </c>
      <c r="AF33" s="59">
        <v>8.6713539999999991</v>
      </c>
      <c r="AG33" s="59">
        <v>10.531404</v>
      </c>
      <c r="AH33" s="59">
        <v>30.981213</v>
      </c>
      <c r="AI33" s="59">
        <v>26.813798999999999</v>
      </c>
      <c r="AJ33" s="59">
        <v>16.976547</v>
      </c>
      <c r="AK33" s="59">
        <v>10.760242</v>
      </c>
      <c r="AL33" s="59">
        <v>46.342154999999998</v>
      </c>
      <c r="AM33" s="59">
        <v>42.367313000000003</v>
      </c>
      <c r="AN33" s="59">
        <v>8.8511170000000003</v>
      </c>
      <c r="AO33" s="59">
        <v>18.475311000000001</v>
      </c>
      <c r="AP33" s="59">
        <v>24.809294000000001</v>
      </c>
      <c r="AQ33" s="59">
        <v>29.195333000000002</v>
      </c>
      <c r="AR33" s="59">
        <v>16.528458000000001</v>
      </c>
      <c r="AS33" s="59">
        <v>25.351917</v>
      </c>
      <c r="AT33" s="59">
        <v>37.384295999999999</v>
      </c>
      <c r="AU33" s="59">
        <v>16.226156</v>
      </c>
      <c r="AV33" s="59">
        <v>14.254896</v>
      </c>
      <c r="AW33" s="59">
        <v>24.272570000000002</v>
      </c>
      <c r="AX33" s="59">
        <v>13.194806</v>
      </c>
      <c r="AY33" s="59">
        <v>33.186709999999998</v>
      </c>
      <c r="AZ33" s="59">
        <v>31.666720999999999</v>
      </c>
      <c r="BA33" s="59">
        <v>19.716669</v>
      </c>
      <c r="BB33" s="59">
        <v>18.610512</v>
      </c>
      <c r="BC33" s="59">
        <v>11.290651</v>
      </c>
      <c r="BD33" s="59">
        <v>20.035882999999998</v>
      </c>
      <c r="BE33" s="53">
        <v>26.189219999999999</v>
      </c>
      <c r="BF33" s="59">
        <v>19.435321999999999</v>
      </c>
      <c r="BG33" s="59">
        <v>26.364943</v>
      </c>
      <c r="BH33" s="59">
        <v>21.018984</v>
      </c>
      <c r="BI33" s="59">
        <v>11.154885</v>
      </c>
      <c r="BJ33" s="59">
        <v>7.8295149999999998</v>
      </c>
      <c r="BK33" s="59">
        <v>5.2963810000000002</v>
      </c>
      <c r="BL33" s="59">
        <v>10.719583999999999</v>
      </c>
      <c r="BM33" s="59">
        <v>13.678108999999999</v>
      </c>
      <c r="BN33" s="59">
        <v>13.378002</v>
      </c>
      <c r="BO33" s="59">
        <v>8.8337749999999993</v>
      </c>
      <c r="BP33" s="59">
        <v>15.752826000000001</v>
      </c>
      <c r="BQ33" s="59">
        <v>29.490583000000001</v>
      </c>
      <c r="BR33" s="59">
        <v>10.959816999999999</v>
      </c>
      <c r="BS33" s="59">
        <v>9.505236</v>
      </c>
      <c r="BT33" s="59">
        <v>18.416103</v>
      </c>
    </row>
    <row r="34" spans="1:72">
      <c r="A34" s="61">
        <v>23</v>
      </c>
      <c r="B34" s="54">
        <v>37226</v>
      </c>
      <c r="C34" s="58">
        <v>1148.08</v>
      </c>
      <c r="D34" s="55">
        <v>10021.57</v>
      </c>
      <c r="E34" s="55">
        <v>10707.679688</v>
      </c>
      <c r="F34" s="59">
        <v>4.5895970000000004</v>
      </c>
      <c r="G34" s="59">
        <v>4.4901900000000001</v>
      </c>
      <c r="H34" s="59">
        <v>30.470713</v>
      </c>
      <c r="I34" s="59">
        <v>14.516849000000001</v>
      </c>
      <c r="J34" s="59">
        <v>16.520828000000002</v>
      </c>
      <c r="K34" s="59">
        <v>25.378857</v>
      </c>
      <c r="L34" s="59">
        <v>17.792877000000001</v>
      </c>
      <c r="M34" s="59">
        <v>6.3316249999999998</v>
      </c>
      <c r="N34" s="59">
        <v>21.05303</v>
      </c>
      <c r="O34" s="59">
        <v>12.052936000000001</v>
      </c>
      <c r="P34" s="59">
        <v>26.455003999999999</v>
      </c>
      <c r="Q34" s="59">
        <v>12.437215999999999</v>
      </c>
      <c r="R34" s="59">
        <v>29.732405</v>
      </c>
      <c r="S34" s="59">
        <v>25.982085999999999</v>
      </c>
      <c r="T34" s="59">
        <v>19.229407999999999</v>
      </c>
      <c r="U34" s="59">
        <v>19.761472999999999</v>
      </c>
      <c r="V34" s="59">
        <v>18.579381999999999</v>
      </c>
      <c r="W34" s="59">
        <v>18.698831999999999</v>
      </c>
      <c r="X34" s="59">
        <v>10.88555</v>
      </c>
      <c r="Y34" s="60">
        <v>17.362435999999999</v>
      </c>
      <c r="Z34" s="59">
        <v>15.223622000000001</v>
      </c>
      <c r="AA34" s="59">
        <v>6.8099249999999998</v>
      </c>
      <c r="AB34" s="59">
        <v>18.413273</v>
      </c>
      <c r="AC34" s="59">
        <v>50.5</v>
      </c>
      <c r="AD34" s="59">
        <v>11.37682</v>
      </c>
      <c r="AE34" s="59">
        <v>22.442869000000002</v>
      </c>
      <c r="AF34" s="59">
        <v>9.5622500000000006</v>
      </c>
      <c r="AG34" s="59">
        <v>11.354193</v>
      </c>
      <c r="AH34" s="59">
        <v>31.527891</v>
      </c>
      <c r="AI34" s="59">
        <v>23.271601</v>
      </c>
      <c r="AJ34" s="59">
        <v>15.660757</v>
      </c>
      <c r="AK34" s="59">
        <v>13.198821000000001</v>
      </c>
      <c r="AL34" s="59">
        <v>39.373038999999999</v>
      </c>
      <c r="AM34" s="59">
        <v>40.394840000000002</v>
      </c>
      <c r="AN34" s="59">
        <v>9.7214510000000001</v>
      </c>
      <c r="AO34" s="59">
        <v>18.969925</v>
      </c>
      <c r="AP34" s="59">
        <v>25.727519999999998</v>
      </c>
      <c r="AQ34" s="59">
        <v>28.401350000000001</v>
      </c>
      <c r="AR34" s="59">
        <v>18.000792000000001</v>
      </c>
      <c r="AS34" s="59">
        <v>24.281744</v>
      </c>
      <c r="AT34" s="59">
        <v>42.291691</v>
      </c>
      <c r="AU34" s="59">
        <v>15.992509999999999</v>
      </c>
      <c r="AV34" s="59">
        <v>15.341163</v>
      </c>
      <c r="AW34" s="59">
        <v>24.904350000000001</v>
      </c>
      <c r="AX34" s="59">
        <v>12.819159000000001</v>
      </c>
      <c r="AY34" s="59">
        <v>34.568451000000003</v>
      </c>
      <c r="AZ34" s="59">
        <v>34.833137999999998</v>
      </c>
      <c r="BA34" s="59">
        <v>20.343078999999999</v>
      </c>
      <c r="BB34" s="59">
        <v>17.934656</v>
      </c>
      <c r="BC34" s="59">
        <v>11.113602</v>
      </c>
      <c r="BD34" s="59">
        <v>17.504044</v>
      </c>
      <c r="BE34" s="53">
        <v>27.813624999999998</v>
      </c>
      <c r="BF34" s="59">
        <v>18.939464999999998</v>
      </c>
      <c r="BG34" s="59">
        <v>27.537405</v>
      </c>
      <c r="BH34" s="59">
        <v>22.983711</v>
      </c>
      <c r="BI34" s="59">
        <v>11.593683</v>
      </c>
      <c r="BJ34" s="59">
        <v>8.8483440000000009</v>
      </c>
      <c r="BK34" s="59">
        <v>5.614255</v>
      </c>
      <c r="BL34" s="59">
        <v>10.888365</v>
      </c>
      <c r="BM34" s="59">
        <v>14.487206</v>
      </c>
      <c r="BN34" s="59">
        <v>13.508945000000001</v>
      </c>
      <c r="BO34" s="59">
        <v>8.4020039999999998</v>
      </c>
      <c r="BP34" s="59">
        <v>15.945214999999999</v>
      </c>
      <c r="BQ34" s="59">
        <v>29.241816</v>
      </c>
      <c r="BR34" s="59">
        <v>11.174713000000001</v>
      </c>
      <c r="BS34" s="59">
        <v>9.4264340000000004</v>
      </c>
      <c r="BT34" s="59">
        <v>18.247387</v>
      </c>
    </row>
    <row r="35" spans="1:72">
      <c r="A35" s="61">
        <v>24</v>
      </c>
      <c r="B35" s="54">
        <v>37257</v>
      </c>
      <c r="C35" s="58">
        <v>1130.2</v>
      </c>
      <c r="D35" s="55">
        <v>9920</v>
      </c>
      <c r="E35" s="55">
        <v>10564.690430000001</v>
      </c>
      <c r="F35" s="59">
        <v>4.5558690000000004</v>
      </c>
      <c r="G35" s="59">
        <v>4.5263270000000002</v>
      </c>
      <c r="H35" s="59">
        <v>29.921157999999998</v>
      </c>
      <c r="I35" s="59">
        <v>14.906236</v>
      </c>
      <c r="J35" s="59">
        <v>16.399813000000002</v>
      </c>
      <c r="K35" s="59">
        <v>27.456130999999999</v>
      </c>
      <c r="L35" s="59">
        <v>17.133879</v>
      </c>
      <c r="M35" s="59">
        <v>5.5858379999999999</v>
      </c>
      <c r="N35" s="59">
        <v>21.731472</v>
      </c>
      <c r="O35" s="59">
        <v>11.183792</v>
      </c>
      <c r="P35" s="59">
        <v>27.297338</v>
      </c>
      <c r="Q35" s="59">
        <v>12.978648</v>
      </c>
      <c r="R35" s="59">
        <v>30.817739</v>
      </c>
      <c r="S35" s="59">
        <v>26.327428999999999</v>
      </c>
      <c r="T35" s="59">
        <v>20.726175000000001</v>
      </c>
      <c r="U35" s="59">
        <v>20.540849999999999</v>
      </c>
      <c r="V35" s="59">
        <v>18.461199000000001</v>
      </c>
      <c r="W35" s="59">
        <v>17.486467000000001</v>
      </c>
      <c r="X35" s="59">
        <v>10.562194</v>
      </c>
      <c r="Y35" s="60">
        <v>17.882126</v>
      </c>
      <c r="Z35" s="59">
        <v>15.023633</v>
      </c>
      <c r="AA35" s="59">
        <v>5.9184219999999996</v>
      </c>
      <c r="AB35" s="59">
        <v>17.248194000000002</v>
      </c>
      <c r="AC35" s="59">
        <v>49.060001</v>
      </c>
      <c r="AD35" s="59">
        <v>12.141037000000001</v>
      </c>
      <c r="AE35" s="59">
        <v>22.543482000000001</v>
      </c>
      <c r="AF35" s="59">
        <v>9.59999</v>
      </c>
      <c r="AG35" s="59">
        <v>10.546849</v>
      </c>
      <c r="AH35" s="59">
        <v>30.679680000000001</v>
      </c>
      <c r="AI35" s="59">
        <v>23.543852000000001</v>
      </c>
      <c r="AJ35" s="59">
        <v>16.376003000000001</v>
      </c>
      <c r="AK35" s="59">
        <v>11.224315000000001</v>
      </c>
      <c r="AL35" s="59">
        <v>38.717281</v>
      </c>
      <c r="AM35" s="59">
        <v>38.625579999999999</v>
      </c>
      <c r="AN35" s="59">
        <v>8.9332250000000002</v>
      </c>
      <c r="AO35" s="59">
        <v>18.852139000000001</v>
      </c>
      <c r="AP35" s="59">
        <v>24.158318999999999</v>
      </c>
      <c r="AQ35" s="59">
        <v>29.954294000000001</v>
      </c>
      <c r="AR35" s="59">
        <v>16.257683</v>
      </c>
      <c r="AS35" s="59">
        <v>27.306291999999999</v>
      </c>
      <c r="AT35" s="59">
        <v>43.653064999999998</v>
      </c>
      <c r="AU35" s="59">
        <v>16.394957000000002</v>
      </c>
      <c r="AV35" s="59">
        <v>16.369164999999999</v>
      </c>
      <c r="AW35" s="59">
        <v>24.658916000000001</v>
      </c>
      <c r="AX35" s="59">
        <v>14.67271</v>
      </c>
      <c r="AY35" s="59">
        <v>33.457993000000002</v>
      </c>
      <c r="AZ35" s="59">
        <v>30.475245000000001</v>
      </c>
      <c r="BA35" s="59">
        <v>19.563137000000001</v>
      </c>
      <c r="BB35" s="59">
        <v>19.981881999999999</v>
      </c>
      <c r="BC35" s="59">
        <v>13.889993</v>
      </c>
      <c r="BD35" s="59">
        <v>19.510756000000001</v>
      </c>
      <c r="BE35" s="53">
        <v>25.549752999999999</v>
      </c>
      <c r="BF35" s="59">
        <v>17.376674999999999</v>
      </c>
      <c r="BG35" s="59">
        <v>27.171406000000001</v>
      </c>
      <c r="BH35" s="59">
        <v>20.413703999999999</v>
      </c>
      <c r="BI35" s="59">
        <v>11.356408</v>
      </c>
      <c r="BJ35" s="59">
        <v>8.6040050000000008</v>
      </c>
      <c r="BK35" s="59">
        <v>5.5344309999999997</v>
      </c>
      <c r="BL35" s="59">
        <v>10.621449</v>
      </c>
      <c r="BM35" s="59">
        <v>14.713342000000001</v>
      </c>
      <c r="BN35" s="59">
        <v>13.192983</v>
      </c>
      <c r="BO35" s="59">
        <v>8.3553219999999992</v>
      </c>
      <c r="BP35" s="59">
        <v>16.378847</v>
      </c>
      <c r="BQ35" s="59">
        <v>25.885957999999999</v>
      </c>
      <c r="BR35" s="59">
        <v>11.175511999999999</v>
      </c>
      <c r="BS35" s="59">
        <v>8.9272050000000007</v>
      </c>
      <c r="BT35" s="59">
        <v>17.958815000000001</v>
      </c>
    </row>
    <row r="36" spans="1:72">
      <c r="A36" s="61">
        <v>25</v>
      </c>
      <c r="B36" s="54">
        <v>37288</v>
      </c>
      <c r="C36" s="58">
        <v>1106.73</v>
      </c>
      <c r="D36" s="55">
        <v>10106.129999999999</v>
      </c>
      <c r="E36" s="55">
        <v>10332.889648</v>
      </c>
      <c r="F36" s="59">
        <v>4.454402</v>
      </c>
      <c r="G36" s="59">
        <v>4.5665389999999997</v>
      </c>
      <c r="H36" s="59">
        <v>29.867391999999999</v>
      </c>
      <c r="I36" s="59">
        <v>14.313929999999999</v>
      </c>
      <c r="J36" s="59">
        <v>16.115582</v>
      </c>
      <c r="K36" s="59">
        <v>25.904367000000001</v>
      </c>
      <c r="L36" s="59">
        <v>17.292294999999999</v>
      </c>
      <c r="M36" s="59">
        <v>4.9261759999999999</v>
      </c>
      <c r="N36" s="59">
        <v>22.667065000000001</v>
      </c>
      <c r="O36" s="59">
        <v>12.114286999999999</v>
      </c>
      <c r="P36" s="59">
        <v>27.520771</v>
      </c>
      <c r="Q36" s="59">
        <v>13.417909</v>
      </c>
      <c r="R36" s="59">
        <v>27.642166</v>
      </c>
      <c r="S36" s="59">
        <v>27.331638000000002</v>
      </c>
      <c r="T36" s="59">
        <v>22.988454999999998</v>
      </c>
      <c r="U36" s="59">
        <v>20.622585000000001</v>
      </c>
      <c r="V36" s="59">
        <v>19.524892999999999</v>
      </c>
      <c r="W36" s="59">
        <v>17.620007000000001</v>
      </c>
      <c r="X36" s="59">
        <v>10.677811999999999</v>
      </c>
      <c r="Y36" s="60">
        <v>18.459271999999999</v>
      </c>
      <c r="Z36" s="59">
        <v>16.960364999999999</v>
      </c>
      <c r="AA36" s="59">
        <v>6.1344589999999997</v>
      </c>
      <c r="AB36" s="59">
        <v>14.956636</v>
      </c>
      <c r="AC36" s="59">
        <v>48.5</v>
      </c>
      <c r="AD36" s="59">
        <v>12.344715000000001</v>
      </c>
      <c r="AE36" s="59">
        <v>22.972273000000001</v>
      </c>
      <c r="AF36" s="59">
        <v>9.6138189999999994</v>
      </c>
      <c r="AG36" s="59">
        <v>9.5706950000000006</v>
      </c>
      <c r="AH36" s="59">
        <v>32.488135999999997</v>
      </c>
      <c r="AI36" s="59">
        <v>24.399190999999998</v>
      </c>
      <c r="AJ36" s="59">
        <v>16.096969999999999</v>
      </c>
      <c r="AK36" s="59">
        <v>10.494942</v>
      </c>
      <c r="AL36" s="59">
        <v>40.447364999999998</v>
      </c>
      <c r="AM36" s="59">
        <v>38.949599999999997</v>
      </c>
      <c r="AN36" s="59">
        <v>8.9912620000000008</v>
      </c>
      <c r="AO36" s="59">
        <v>21.381831999999999</v>
      </c>
      <c r="AP36" s="59">
        <v>25.666589999999999</v>
      </c>
      <c r="AQ36" s="59">
        <v>30.715115000000001</v>
      </c>
      <c r="AR36" s="59">
        <v>14.841764</v>
      </c>
      <c r="AS36" s="59">
        <v>27.809549000000001</v>
      </c>
      <c r="AT36" s="59">
        <v>47.166499999999999</v>
      </c>
      <c r="AU36" s="59">
        <v>18.273368999999999</v>
      </c>
      <c r="AV36" s="59">
        <v>17.914652</v>
      </c>
      <c r="AW36" s="59">
        <v>25.858533999999999</v>
      </c>
      <c r="AX36" s="59">
        <v>16.204471999999999</v>
      </c>
      <c r="AY36" s="59">
        <v>34.849663</v>
      </c>
      <c r="AZ36" s="59">
        <v>31.207792000000001</v>
      </c>
      <c r="BA36" s="59">
        <v>17.914196</v>
      </c>
      <c r="BB36" s="59">
        <v>16.280909000000001</v>
      </c>
      <c r="BC36" s="59">
        <v>13.374955</v>
      </c>
      <c r="BD36" s="59">
        <v>18.362213000000001</v>
      </c>
      <c r="BE36" s="53">
        <v>24.939398000000001</v>
      </c>
      <c r="BF36" s="59">
        <v>16.774570000000001</v>
      </c>
      <c r="BG36" s="59">
        <v>23.083280999999999</v>
      </c>
      <c r="BH36" s="59">
        <v>20.665441999999999</v>
      </c>
      <c r="BI36" s="59">
        <v>11.242597</v>
      </c>
      <c r="BJ36" s="59">
        <v>8.9887499999999996</v>
      </c>
      <c r="BK36" s="59">
        <v>5.1577640000000002</v>
      </c>
      <c r="BL36" s="59">
        <v>9.4081309999999991</v>
      </c>
      <c r="BM36" s="59">
        <v>14.645147</v>
      </c>
      <c r="BN36" s="59">
        <v>13.423823000000001</v>
      </c>
      <c r="BO36" s="59">
        <v>8.1079260000000009</v>
      </c>
      <c r="BP36" s="59">
        <v>17.887620999999999</v>
      </c>
      <c r="BQ36" s="59">
        <v>26.251781000000001</v>
      </c>
      <c r="BR36" s="59">
        <v>11.367514999999999</v>
      </c>
      <c r="BS36" s="59">
        <v>8.9838730000000009</v>
      </c>
      <c r="BT36" s="59">
        <v>18.566181</v>
      </c>
    </row>
    <row r="37" spans="1:72">
      <c r="A37" s="61">
        <v>26</v>
      </c>
      <c r="B37" s="54">
        <v>37316</v>
      </c>
      <c r="C37" s="58">
        <v>1147.3900000000001</v>
      </c>
      <c r="D37" s="55">
        <v>10403.94</v>
      </c>
      <c r="E37" s="55">
        <v>10775.740234000001</v>
      </c>
      <c r="F37" s="59">
        <v>4.6471900000000002</v>
      </c>
      <c r="G37" s="59">
        <v>4.493277</v>
      </c>
      <c r="H37" s="59">
        <v>29.037081000000001</v>
      </c>
      <c r="I37" s="59">
        <v>15.218836</v>
      </c>
      <c r="J37" s="59">
        <v>15.488764</v>
      </c>
      <c r="K37" s="59">
        <v>26.694196999999999</v>
      </c>
      <c r="L37" s="59">
        <v>20.772120000000001</v>
      </c>
      <c r="M37" s="59">
        <v>5.3605879999999999</v>
      </c>
      <c r="N37" s="59">
        <v>24.083908000000001</v>
      </c>
      <c r="O37" s="59">
        <v>13.359197</v>
      </c>
      <c r="P37" s="59">
        <v>28.065736999999999</v>
      </c>
      <c r="Q37" s="59">
        <v>13.264275</v>
      </c>
      <c r="R37" s="59">
        <v>26.677437000000001</v>
      </c>
      <c r="S37" s="59">
        <v>28.226671</v>
      </c>
      <c r="T37" s="59">
        <v>22.409924</v>
      </c>
      <c r="U37" s="59">
        <v>20.092234000000001</v>
      </c>
      <c r="V37" s="59">
        <v>20.844162000000001</v>
      </c>
      <c r="W37" s="59">
        <v>18.997949999999999</v>
      </c>
      <c r="X37" s="59">
        <v>11.415053</v>
      </c>
      <c r="Y37" s="60">
        <v>18.715651000000001</v>
      </c>
      <c r="Z37" s="59">
        <v>19.430821999999999</v>
      </c>
      <c r="AA37" s="59">
        <v>7.0705780000000003</v>
      </c>
      <c r="AB37" s="59">
        <v>18.229199999999999</v>
      </c>
      <c r="AC37" s="59">
        <v>47.380001</v>
      </c>
      <c r="AD37" s="59">
        <v>13.002748</v>
      </c>
      <c r="AE37" s="59">
        <v>25.814653</v>
      </c>
      <c r="AF37" s="59">
        <v>10.4069</v>
      </c>
      <c r="AG37" s="59">
        <v>9.6152809999999995</v>
      </c>
      <c r="AH37" s="59">
        <v>34.756382000000002</v>
      </c>
      <c r="AI37" s="59">
        <v>22.907314</v>
      </c>
      <c r="AJ37" s="59">
        <v>15.666983999999999</v>
      </c>
      <c r="AK37" s="59">
        <v>10.929045</v>
      </c>
      <c r="AL37" s="59">
        <v>41.633285999999998</v>
      </c>
      <c r="AM37" s="59">
        <v>39.352345</v>
      </c>
      <c r="AN37" s="59">
        <v>11.298318</v>
      </c>
      <c r="AO37" s="59">
        <v>21.585322999999999</v>
      </c>
      <c r="AP37" s="59">
        <v>25.167960999999998</v>
      </c>
      <c r="AQ37" s="59">
        <v>31.790769999999998</v>
      </c>
      <c r="AR37" s="59">
        <v>15.372019999999999</v>
      </c>
      <c r="AS37" s="59">
        <v>28.748971999999998</v>
      </c>
      <c r="AT37" s="59">
        <v>47.362141000000001</v>
      </c>
      <c r="AU37" s="59">
        <v>16.753788</v>
      </c>
      <c r="AV37" s="59">
        <v>17.490031999999999</v>
      </c>
      <c r="AW37" s="59">
        <v>27.538017</v>
      </c>
      <c r="AX37" s="59">
        <v>18.602903000000001</v>
      </c>
      <c r="AY37" s="59">
        <v>34.456305999999998</v>
      </c>
      <c r="AZ37" s="59">
        <v>31.665693000000001</v>
      </c>
      <c r="BA37" s="59">
        <v>18.519117000000001</v>
      </c>
      <c r="BB37" s="59">
        <v>17.351803</v>
      </c>
      <c r="BC37" s="59">
        <v>10.300806</v>
      </c>
      <c r="BD37" s="59">
        <v>20.708318999999999</v>
      </c>
      <c r="BE37" s="53">
        <v>27.570060999999999</v>
      </c>
      <c r="BF37" s="59">
        <v>16.982662000000001</v>
      </c>
      <c r="BG37" s="59">
        <v>27.940643000000001</v>
      </c>
      <c r="BH37" s="59">
        <v>22.306802999999999</v>
      </c>
      <c r="BI37" s="59">
        <v>12.710411000000001</v>
      </c>
      <c r="BJ37" s="59">
        <v>9.3744809999999994</v>
      </c>
      <c r="BK37" s="59">
        <v>5.8117289999999997</v>
      </c>
      <c r="BL37" s="59">
        <v>10.084408</v>
      </c>
      <c r="BM37" s="59">
        <v>15.247788999999999</v>
      </c>
      <c r="BN37" s="59">
        <v>13.223042</v>
      </c>
      <c r="BO37" s="59">
        <v>7.8068569999999999</v>
      </c>
      <c r="BP37" s="59">
        <v>17.949840999999999</v>
      </c>
      <c r="BQ37" s="59">
        <v>29.656420000000001</v>
      </c>
      <c r="BR37" s="59">
        <v>12.000253000000001</v>
      </c>
      <c r="BS37" s="59">
        <v>9.5805790000000002</v>
      </c>
      <c r="BT37" s="59">
        <v>20.025442000000002</v>
      </c>
    </row>
    <row r="38" spans="1:72">
      <c r="A38" s="61">
        <v>27</v>
      </c>
      <c r="B38" s="54">
        <v>37347</v>
      </c>
      <c r="C38" s="58">
        <v>1076.92</v>
      </c>
      <c r="D38" s="55">
        <v>9946.2199999999993</v>
      </c>
      <c r="E38" s="55">
        <v>10241.179688</v>
      </c>
      <c r="F38" s="59">
        <v>4.4188879999999999</v>
      </c>
      <c r="G38" s="59">
        <v>4.5749950000000004</v>
      </c>
      <c r="H38" s="59">
        <v>27.727727999999999</v>
      </c>
      <c r="I38" s="59">
        <v>15.575312</v>
      </c>
      <c r="J38" s="59">
        <v>15.061394</v>
      </c>
      <c r="K38" s="59">
        <v>27.022320000000001</v>
      </c>
      <c r="L38" s="59">
        <v>21.192015000000001</v>
      </c>
      <c r="M38" s="59">
        <v>5.02555</v>
      </c>
      <c r="N38" s="59">
        <v>24.129359999999998</v>
      </c>
      <c r="O38" s="59">
        <v>14.249255</v>
      </c>
      <c r="P38" s="59">
        <v>28.365342999999999</v>
      </c>
      <c r="Q38" s="59">
        <v>12.101452</v>
      </c>
      <c r="R38" s="59">
        <v>26.932013000000001</v>
      </c>
      <c r="S38" s="59">
        <v>28.569004</v>
      </c>
      <c r="T38" s="59">
        <v>21.597926999999999</v>
      </c>
      <c r="U38" s="59">
        <v>19.933931000000001</v>
      </c>
      <c r="V38" s="59">
        <v>19.103567000000002</v>
      </c>
      <c r="W38" s="59">
        <v>18.248743000000001</v>
      </c>
      <c r="X38" s="59">
        <v>10.871563</v>
      </c>
      <c r="Y38" s="60">
        <v>17.420641</v>
      </c>
      <c r="Z38" s="59">
        <v>18.898727000000001</v>
      </c>
      <c r="AA38" s="59">
        <v>7.4174810000000004</v>
      </c>
      <c r="AB38" s="59">
        <v>17.947962</v>
      </c>
      <c r="AC38" s="59">
        <v>48.66</v>
      </c>
      <c r="AD38" s="59">
        <v>13.463367</v>
      </c>
      <c r="AE38" s="59">
        <v>25.846163000000001</v>
      </c>
      <c r="AF38" s="59">
        <v>11.022923</v>
      </c>
      <c r="AG38" s="59">
        <v>8.3665430000000001</v>
      </c>
      <c r="AH38" s="59">
        <v>34.173079999999999</v>
      </c>
      <c r="AI38" s="59">
        <v>21.741447000000001</v>
      </c>
      <c r="AJ38" s="59">
        <v>14.330524</v>
      </c>
      <c r="AK38" s="59">
        <v>11.610218</v>
      </c>
      <c r="AL38" s="59">
        <v>36.889549000000002</v>
      </c>
      <c r="AM38" s="59">
        <v>34.110545999999999</v>
      </c>
      <c r="AN38" s="59">
        <v>11.01857</v>
      </c>
      <c r="AO38" s="59">
        <v>20.688521999999999</v>
      </c>
      <c r="AP38" s="59">
        <v>27.529163</v>
      </c>
      <c r="AQ38" s="59">
        <v>31.393398000000001</v>
      </c>
      <c r="AR38" s="59">
        <v>14.858684</v>
      </c>
      <c r="AS38" s="59">
        <v>29.709828999999999</v>
      </c>
      <c r="AT38" s="59">
        <v>42.120502000000002</v>
      </c>
      <c r="AU38" s="59">
        <v>15.766743</v>
      </c>
      <c r="AV38" s="59">
        <v>16.846526999999998</v>
      </c>
      <c r="AW38" s="59">
        <v>25.720179000000002</v>
      </c>
      <c r="AX38" s="59">
        <v>19.177285999999999</v>
      </c>
      <c r="AY38" s="59">
        <v>33.354626000000003</v>
      </c>
      <c r="AZ38" s="59">
        <v>29.220635999999999</v>
      </c>
      <c r="BA38" s="59">
        <v>16.047234</v>
      </c>
      <c r="BB38" s="59">
        <v>16.324736000000001</v>
      </c>
      <c r="BC38" s="59">
        <v>8.0796960000000002</v>
      </c>
      <c r="BD38" s="59">
        <v>19.350695000000002</v>
      </c>
      <c r="BE38" s="53">
        <v>24.102485999999999</v>
      </c>
      <c r="BF38" s="59">
        <v>17.345690000000001</v>
      </c>
      <c r="BG38" s="59">
        <v>22.928191999999999</v>
      </c>
      <c r="BH38" s="59">
        <v>22.619575999999999</v>
      </c>
      <c r="BI38" s="59">
        <v>12.956198000000001</v>
      </c>
      <c r="BJ38" s="59">
        <v>10.032722</v>
      </c>
      <c r="BK38" s="59">
        <v>5.9705909999999998</v>
      </c>
      <c r="BL38" s="59">
        <v>10.116227</v>
      </c>
      <c r="BM38" s="59">
        <v>15.859012</v>
      </c>
      <c r="BN38" s="59">
        <v>11.504902</v>
      </c>
      <c r="BO38" s="59">
        <v>6.5792289999999998</v>
      </c>
      <c r="BP38" s="59">
        <v>18.027615000000001</v>
      </c>
      <c r="BQ38" s="59">
        <v>28.802826</v>
      </c>
      <c r="BR38" s="59">
        <v>12.235899</v>
      </c>
      <c r="BS38" s="59">
        <v>9.5423089999999995</v>
      </c>
      <c r="BT38" s="59">
        <v>20.519335000000002</v>
      </c>
    </row>
    <row r="39" spans="1:72">
      <c r="A39" s="61">
        <v>28</v>
      </c>
      <c r="B39" s="54">
        <v>37377</v>
      </c>
      <c r="C39" s="58">
        <v>1067.1400000000001</v>
      </c>
      <c r="D39" s="55">
        <v>9925.25</v>
      </c>
      <c r="E39" s="55">
        <v>10106.490234000001</v>
      </c>
      <c r="F39" s="59">
        <v>4.3630820000000003</v>
      </c>
      <c r="G39" s="59">
        <v>4.6113359999999997</v>
      </c>
      <c r="H39" s="59">
        <v>24.929252999999999</v>
      </c>
      <c r="I39" s="59">
        <v>16.419888</v>
      </c>
      <c r="J39" s="59">
        <v>16.803246999999999</v>
      </c>
      <c r="K39" s="59">
        <v>25.660354999999999</v>
      </c>
      <c r="L39" s="59">
        <v>19.340651000000001</v>
      </c>
      <c r="M39" s="59">
        <v>5.2252479999999997</v>
      </c>
      <c r="N39" s="59">
        <v>24.039728</v>
      </c>
      <c r="O39" s="59">
        <v>14.262088</v>
      </c>
      <c r="P39" s="59">
        <v>28.409071000000001</v>
      </c>
      <c r="Q39" s="59">
        <v>11.720169</v>
      </c>
      <c r="R39" s="59">
        <v>26.308968</v>
      </c>
      <c r="S39" s="59">
        <v>28.481259999999999</v>
      </c>
      <c r="T39" s="59">
        <v>21.878129999999999</v>
      </c>
      <c r="U39" s="59">
        <v>19.561634000000002</v>
      </c>
      <c r="V39" s="59">
        <v>18.989432999999998</v>
      </c>
      <c r="W39" s="59">
        <v>18.362376999999999</v>
      </c>
      <c r="X39" s="59">
        <v>10.523210000000001</v>
      </c>
      <c r="Y39" s="60">
        <v>16.431077999999999</v>
      </c>
      <c r="Z39" s="59">
        <v>20.218775000000001</v>
      </c>
      <c r="AA39" s="59">
        <v>7.154433</v>
      </c>
      <c r="AB39" s="59">
        <v>18.561323000000002</v>
      </c>
      <c r="AC39" s="59">
        <v>49.439999</v>
      </c>
      <c r="AD39" s="59">
        <v>13.792389</v>
      </c>
      <c r="AE39" s="59">
        <v>26.845397999999999</v>
      </c>
      <c r="AF39" s="59">
        <v>10.999663</v>
      </c>
      <c r="AG39" s="59">
        <v>8.8807310000000008</v>
      </c>
      <c r="AH39" s="59">
        <v>32.829929</v>
      </c>
      <c r="AI39" s="59">
        <v>22.845708999999999</v>
      </c>
      <c r="AJ39" s="59">
        <v>13.640612000000001</v>
      </c>
      <c r="AK39" s="59">
        <v>9.8536719999999995</v>
      </c>
      <c r="AL39" s="59">
        <v>33.227111999999998</v>
      </c>
      <c r="AM39" s="59">
        <v>33.413364000000001</v>
      </c>
      <c r="AN39" s="59">
        <v>10.559144999999999</v>
      </c>
      <c r="AO39" s="59">
        <v>22.109877000000001</v>
      </c>
      <c r="AP39" s="59">
        <v>27.448195999999999</v>
      </c>
      <c r="AQ39" s="59">
        <v>31.571161</v>
      </c>
      <c r="AR39" s="59">
        <v>15.484848</v>
      </c>
      <c r="AS39" s="59">
        <v>30.881401</v>
      </c>
      <c r="AT39" s="59">
        <v>43.979134000000002</v>
      </c>
      <c r="AU39" s="59">
        <v>14.745058999999999</v>
      </c>
      <c r="AV39" s="59">
        <v>18.292922999999998</v>
      </c>
      <c r="AW39" s="59">
        <v>26.844260999999999</v>
      </c>
      <c r="AX39" s="59">
        <v>20.993444</v>
      </c>
      <c r="AY39" s="59">
        <v>34.666511999999997</v>
      </c>
      <c r="AZ39" s="59">
        <v>30.000630999999998</v>
      </c>
      <c r="BA39" s="59">
        <v>15.632701000000001</v>
      </c>
      <c r="BB39" s="59">
        <v>15.759843</v>
      </c>
      <c r="BC39" s="59">
        <v>6.3736230000000003</v>
      </c>
      <c r="BD39" s="59">
        <v>17.949884000000001</v>
      </c>
      <c r="BE39" s="53">
        <v>24.614491999999998</v>
      </c>
      <c r="BF39" s="59">
        <v>19.360057999999999</v>
      </c>
      <c r="BG39" s="59">
        <v>22.717278</v>
      </c>
      <c r="BH39" s="59">
        <v>18.889965</v>
      </c>
      <c r="BI39" s="59">
        <v>12.636290000000001</v>
      </c>
      <c r="BJ39" s="59">
        <v>9.5549680000000006</v>
      </c>
      <c r="BK39" s="59">
        <v>5.8398320000000004</v>
      </c>
      <c r="BL39" s="59">
        <v>8.675357</v>
      </c>
      <c r="BM39" s="59">
        <v>15.9245</v>
      </c>
      <c r="BN39" s="59">
        <v>12.439816</v>
      </c>
      <c r="BO39" s="59">
        <v>6.9223160000000004</v>
      </c>
      <c r="BP39" s="59">
        <v>17.817629</v>
      </c>
      <c r="BQ39" s="59">
        <v>31.217282999999998</v>
      </c>
      <c r="BR39" s="59">
        <v>12.912509</v>
      </c>
      <c r="BS39" s="59">
        <v>9.7927119999999999</v>
      </c>
      <c r="BT39" s="59">
        <v>21.114193</v>
      </c>
    </row>
    <row r="40" spans="1:72">
      <c r="A40" s="61">
        <v>29</v>
      </c>
      <c r="B40" s="54">
        <v>37408</v>
      </c>
      <c r="C40" s="58">
        <v>989.82</v>
      </c>
      <c r="D40" s="55">
        <v>9243.26</v>
      </c>
      <c r="E40" s="55">
        <v>9384.0302730000003</v>
      </c>
      <c r="F40" s="59">
        <v>4.0536070000000004</v>
      </c>
      <c r="G40" s="59">
        <v>4.6259499999999996</v>
      </c>
      <c r="H40" s="59">
        <v>21.963327</v>
      </c>
      <c r="I40" s="59">
        <v>15.602736</v>
      </c>
      <c r="J40" s="59">
        <v>16.176157</v>
      </c>
      <c r="K40" s="59">
        <v>23.619903999999998</v>
      </c>
      <c r="L40" s="59">
        <v>17.676880000000001</v>
      </c>
      <c r="M40" s="59">
        <v>5.8319109999999998</v>
      </c>
      <c r="N40" s="59">
        <v>23.972591000000001</v>
      </c>
      <c r="O40" s="59">
        <v>14.375038</v>
      </c>
      <c r="P40" s="59">
        <v>26.343164000000002</v>
      </c>
      <c r="Q40" s="59">
        <v>11.917313999999999</v>
      </c>
      <c r="R40" s="59">
        <v>25.873501000000001</v>
      </c>
      <c r="S40" s="59">
        <v>27.200226000000001</v>
      </c>
      <c r="T40" s="59">
        <v>22.110723</v>
      </c>
      <c r="U40" s="59">
        <v>18.403836999999999</v>
      </c>
      <c r="V40" s="59">
        <v>19.572758</v>
      </c>
      <c r="W40" s="59">
        <v>18.771626000000001</v>
      </c>
      <c r="X40" s="59">
        <v>10.766405000000001</v>
      </c>
      <c r="Y40" s="60">
        <v>14.795609000000001</v>
      </c>
      <c r="Z40" s="59">
        <v>20.28023</v>
      </c>
      <c r="AA40" s="59">
        <v>6.9275840000000004</v>
      </c>
      <c r="AB40" s="59">
        <v>17.513211999999999</v>
      </c>
      <c r="AC40" s="59">
        <v>44.68</v>
      </c>
      <c r="AD40" s="59">
        <v>13.248789</v>
      </c>
      <c r="AE40" s="59">
        <v>22.936373</v>
      </c>
      <c r="AF40" s="59">
        <v>10.860139</v>
      </c>
      <c r="AG40" s="59">
        <v>8.2354470000000006</v>
      </c>
      <c r="AH40" s="59">
        <v>28.060635000000001</v>
      </c>
      <c r="AI40" s="59">
        <v>20.26107</v>
      </c>
      <c r="AJ40" s="59">
        <v>13.846470999999999</v>
      </c>
      <c r="AK40" s="59">
        <v>12.026239</v>
      </c>
      <c r="AL40" s="59">
        <v>29.215865999999998</v>
      </c>
      <c r="AM40" s="59">
        <v>29.267158999999999</v>
      </c>
      <c r="AN40" s="59">
        <v>10.087728</v>
      </c>
      <c r="AO40" s="59">
        <v>19.966315999999999</v>
      </c>
      <c r="AP40" s="59">
        <v>27.048496</v>
      </c>
      <c r="AQ40" s="59">
        <v>32.393161999999997</v>
      </c>
      <c r="AR40" s="59">
        <v>14.695093</v>
      </c>
      <c r="AS40" s="59">
        <v>32.646495999999999</v>
      </c>
      <c r="AT40" s="59">
        <v>43.530785000000002</v>
      </c>
      <c r="AU40" s="59">
        <v>13.991794000000001</v>
      </c>
      <c r="AV40" s="59">
        <v>17.736619999999998</v>
      </c>
      <c r="AW40" s="59">
        <v>27.015540999999999</v>
      </c>
      <c r="AX40" s="59">
        <v>17.710913000000001</v>
      </c>
      <c r="AY40" s="59">
        <v>31.905548</v>
      </c>
      <c r="AZ40" s="59">
        <v>29.351808999999999</v>
      </c>
      <c r="BA40" s="59">
        <v>16.796478</v>
      </c>
      <c r="BB40" s="59">
        <v>10.432264</v>
      </c>
      <c r="BC40" s="59">
        <v>7.6209870000000004</v>
      </c>
      <c r="BD40" s="59">
        <v>14.838236999999999</v>
      </c>
      <c r="BE40" s="53">
        <v>20.646404</v>
      </c>
      <c r="BF40" s="59">
        <v>22.011928999999999</v>
      </c>
      <c r="BG40" s="59">
        <v>18.424446</v>
      </c>
      <c r="BH40" s="59">
        <v>18.490487999999999</v>
      </c>
      <c r="BI40" s="59">
        <v>13.040124</v>
      </c>
      <c r="BJ40" s="59">
        <v>9.8132669999999997</v>
      </c>
      <c r="BK40" s="59">
        <v>5.1673520000000002</v>
      </c>
      <c r="BL40" s="59">
        <v>6.7699319999999998</v>
      </c>
      <c r="BM40" s="59">
        <v>15.383041</v>
      </c>
      <c r="BN40" s="59">
        <v>11.615322000000001</v>
      </c>
      <c r="BO40" s="59">
        <v>5.6480100000000002</v>
      </c>
      <c r="BP40" s="59">
        <v>14.698962</v>
      </c>
      <c r="BQ40" s="59">
        <v>32.217208999999997</v>
      </c>
      <c r="BR40" s="59">
        <v>13.732002</v>
      </c>
      <c r="BS40" s="59">
        <v>9.7284210000000009</v>
      </c>
      <c r="BT40" s="59">
        <v>22.403751</v>
      </c>
    </row>
    <row r="41" spans="1:72">
      <c r="A41" s="61">
        <v>30</v>
      </c>
      <c r="B41" s="54">
        <v>37438</v>
      </c>
      <c r="C41" s="58">
        <v>911.62</v>
      </c>
      <c r="D41" s="55">
        <v>8736.59</v>
      </c>
      <c r="E41" s="55">
        <v>8616.9404300000006</v>
      </c>
      <c r="F41" s="59">
        <v>3.7289140000000001</v>
      </c>
      <c r="G41" s="59">
        <v>4.6484120000000004</v>
      </c>
      <c r="H41" s="59">
        <v>18.488354000000001</v>
      </c>
      <c r="I41" s="59">
        <v>13.573556999999999</v>
      </c>
      <c r="J41" s="59">
        <v>13.486071000000001</v>
      </c>
      <c r="K41" s="59">
        <v>20.675170999999999</v>
      </c>
      <c r="L41" s="59">
        <v>16.917202</v>
      </c>
      <c r="M41" s="59">
        <v>5.4031760000000002</v>
      </c>
      <c r="N41" s="59">
        <v>24.074885999999999</v>
      </c>
      <c r="O41" s="59">
        <v>12.86711</v>
      </c>
      <c r="P41" s="59">
        <v>23.536522000000001</v>
      </c>
      <c r="Q41" s="59">
        <v>10.66797</v>
      </c>
      <c r="R41" s="59">
        <v>23.361177000000001</v>
      </c>
      <c r="S41" s="59">
        <v>26.908926000000001</v>
      </c>
      <c r="T41" s="59">
        <v>20.221905</v>
      </c>
      <c r="U41" s="59">
        <v>23.103439000000002</v>
      </c>
      <c r="V41" s="59">
        <v>17.58296</v>
      </c>
      <c r="W41" s="59">
        <v>15.908155000000001</v>
      </c>
      <c r="X41" s="59">
        <v>9.4626610000000007</v>
      </c>
      <c r="Y41" s="60">
        <v>13.706409000000001</v>
      </c>
      <c r="Z41" s="59">
        <v>16.879117999999998</v>
      </c>
      <c r="AA41" s="59">
        <v>5.9835450000000003</v>
      </c>
      <c r="AB41" s="59">
        <v>12.887079999999999</v>
      </c>
      <c r="AC41" s="59">
        <v>45.740001999999997</v>
      </c>
      <c r="AD41" s="59">
        <v>13.460507</v>
      </c>
      <c r="AE41" s="59">
        <v>22.266961999999999</v>
      </c>
      <c r="AF41" s="59">
        <v>10.035007</v>
      </c>
      <c r="AG41" s="59">
        <v>6.5810040000000001</v>
      </c>
      <c r="AH41" s="59">
        <v>28.243193000000002</v>
      </c>
      <c r="AI41" s="59">
        <v>19.972885000000002</v>
      </c>
      <c r="AJ41" s="59">
        <v>12.798088999999999</v>
      </c>
      <c r="AK41" s="59">
        <v>11.313634</v>
      </c>
      <c r="AL41" s="59">
        <v>31.838867</v>
      </c>
      <c r="AM41" s="59">
        <v>30.315370999999999</v>
      </c>
      <c r="AN41" s="59">
        <v>9.4283990000000006</v>
      </c>
      <c r="AO41" s="59">
        <v>18.339766000000001</v>
      </c>
      <c r="AP41" s="59">
        <v>27.670828</v>
      </c>
      <c r="AQ41" s="59">
        <v>34.276428000000003</v>
      </c>
      <c r="AR41" s="59">
        <v>13.352506</v>
      </c>
      <c r="AS41" s="59">
        <v>24.840195000000001</v>
      </c>
      <c r="AT41" s="59">
        <v>41.570777999999997</v>
      </c>
      <c r="AU41" s="59">
        <v>11.960607</v>
      </c>
      <c r="AV41" s="59">
        <v>17.681953</v>
      </c>
      <c r="AW41" s="59">
        <v>23.787341999999999</v>
      </c>
      <c r="AX41" s="59">
        <v>16.428488000000002</v>
      </c>
      <c r="AY41" s="59">
        <v>29.458010000000002</v>
      </c>
      <c r="AZ41" s="59">
        <v>28.847563000000001</v>
      </c>
      <c r="BA41" s="59">
        <v>14.732996999999999</v>
      </c>
      <c r="BB41" s="59">
        <v>10.729184999999999</v>
      </c>
      <c r="BC41" s="59">
        <v>8.055555</v>
      </c>
      <c r="BD41" s="59">
        <v>14.493893999999999</v>
      </c>
      <c r="BE41" s="53">
        <v>17.718855000000001</v>
      </c>
      <c r="BF41" s="59">
        <v>19.470737</v>
      </c>
      <c r="BG41" s="59">
        <v>14.950471</v>
      </c>
      <c r="BH41" s="59">
        <v>15.155068</v>
      </c>
      <c r="BI41" s="59">
        <v>11.70853</v>
      </c>
      <c r="BJ41" s="59">
        <v>10.307511999999999</v>
      </c>
      <c r="BK41" s="59">
        <v>5.0015270000000003</v>
      </c>
      <c r="BL41" s="59">
        <v>2.809701</v>
      </c>
      <c r="BM41" s="59">
        <v>15.788344</v>
      </c>
      <c r="BN41" s="59">
        <v>9.5468349999999997</v>
      </c>
      <c r="BO41" s="59">
        <v>5.0692060000000003</v>
      </c>
      <c r="BP41" s="59">
        <v>13.789024</v>
      </c>
      <c r="BQ41" s="59">
        <v>29.354005999999998</v>
      </c>
      <c r="BR41" s="59">
        <v>13.089695000000001</v>
      </c>
      <c r="BS41" s="59">
        <v>9.1880450000000007</v>
      </c>
      <c r="BT41" s="59">
        <v>19.593069</v>
      </c>
    </row>
    <row r="42" spans="1:72">
      <c r="A42" s="61">
        <v>31</v>
      </c>
      <c r="B42" s="54">
        <v>37469</v>
      </c>
      <c r="C42" s="58">
        <v>916.07</v>
      </c>
      <c r="D42" s="55">
        <v>8663.5</v>
      </c>
      <c r="E42" s="55">
        <v>8654.0400389999995</v>
      </c>
      <c r="F42" s="59">
        <v>3.749206</v>
      </c>
      <c r="G42" s="59">
        <v>4.7264549999999996</v>
      </c>
      <c r="H42" s="59">
        <v>19.715727000000001</v>
      </c>
      <c r="I42" s="59">
        <v>13.030609999999999</v>
      </c>
      <c r="J42" s="59">
        <v>14.751666</v>
      </c>
      <c r="K42" s="59">
        <v>21.202116</v>
      </c>
      <c r="L42" s="59">
        <v>15.621286</v>
      </c>
      <c r="M42" s="59">
        <v>5.3492319999999998</v>
      </c>
      <c r="N42" s="59">
        <v>24.104541999999999</v>
      </c>
      <c r="O42" s="59">
        <v>13.140216000000001</v>
      </c>
      <c r="P42" s="59">
        <v>21.678384999999999</v>
      </c>
      <c r="Q42" s="59">
        <v>11.600714999999999</v>
      </c>
      <c r="R42" s="59">
        <v>22.383050999999998</v>
      </c>
      <c r="S42" s="59">
        <v>26.375582000000001</v>
      </c>
      <c r="T42" s="59">
        <v>19.889931000000001</v>
      </c>
      <c r="U42" s="59">
        <v>22.305456</v>
      </c>
      <c r="V42" s="59">
        <v>16.956364000000001</v>
      </c>
      <c r="W42" s="59">
        <v>16.253889000000001</v>
      </c>
      <c r="X42" s="59">
        <v>9.6144269999999992</v>
      </c>
      <c r="Y42" s="60">
        <v>13.799018</v>
      </c>
      <c r="Z42" s="59">
        <v>18.038941999999999</v>
      </c>
      <c r="AA42" s="59">
        <v>6.0864320000000003</v>
      </c>
      <c r="AB42" s="59">
        <v>13.779966999999999</v>
      </c>
      <c r="AC42" s="59">
        <v>48.799999</v>
      </c>
      <c r="AD42" s="59">
        <v>13.812499000000001</v>
      </c>
      <c r="AE42" s="59">
        <v>22.821373000000001</v>
      </c>
      <c r="AF42" s="59">
        <v>10.081924000000001</v>
      </c>
      <c r="AG42" s="59">
        <v>6.7501249999999997</v>
      </c>
      <c r="AH42" s="59">
        <v>29.161379</v>
      </c>
      <c r="AI42" s="59">
        <v>20.343336000000001</v>
      </c>
      <c r="AJ42" s="59">
        <v>13.086902</v>
      </c>
      <c r="AK42" s="59">
        <v>9.921659</v>
      </c>
      <c r="AL42" s="59">
        <v>31.413312999999999</v>
      </c>
      <c r="AM42" s="59">
        <v>30.123366999999998</v>
      </c>
      <c r="AN42" s="59">
        <v>9.7103330000000003</v>
      </c>
      <c r="AO42" s="59">
        <v>16.973921000000001</v>
      </c>
      <c r="AP42" s="59">
        <v>27.477323999999999</v>
      </c>
      <c r="AQ42" s="59">
        <v>33.526287000000004</v>
      </c>
      <c r="AR42" s="59">
        <v>14.345348</v>
      </c>
      <c r="AS42" s="59">
        <v>24.209602</v>
      </c>
      <c r="AT42" s="59">
        <v>38.633488</v>
      </c>
      <c r="AU42" s="59">
        <v>12.307040000000001</v>
      </c>
      <c r="AV42" s="59">
        <v>17.331780999999999</v>
      </c>
      <c r="AW42" s="59">
        <v>25.217272000000001</v>
      </c>
      <c r="AX42" s="59">
        <v>19.182278</v>
      </c>
      <c r="AY42" s="59">
        <v>28.423613</v>
      </c>
      <c r="AZ42" s="59">
        <v>27.575665000000001</v>
      </c>
      <c r="BA42" s="59">
        <v>15.070772</v>
      </c>
      <c r="BB42" s="59">
        <v>9.518656</v>
      </c>
      <c r="BC42" s="59">
        <v>7.7175560000000001</v>
      </c>
      <c r="BD42" s="59">
        <v>12.345499999999999</v>
      </c>
      <c r="BE42" s="53">
        <v>17.946926000000001</v>
      </c>
      <c r="BF42" s="59">
        <v>19.758505</v>
      </c>
      <c r="BG42" s="59">
        <v>14.950471</v>
      </c>
      <c r="BH42" s="59">
        <v>15.951772</v>
      </c>
      <c r="BI42" s="59">
        <v>12.352662</v>
      </c>
      <c r="BJ42" s="59">
        <v>10.371975000000001</v>
      </c>
      <c r="BK42" s="59">
        <v>5.6644649999999999</v>
      </c>
      <c r="BL42" s="59">
        <v>3.9934440000000002</v>
      </c>
      <c r="BM42" s="59">
        <v>14.992478999999999</v>
      </c>
      <c r="BN42" s="59">
        <v>9.0579049999999999</v>
      </c>
      <c r="BO42" s="59">
        <v>5.7320310000000001</v>
      </c>
      <c r="BP42" s="59">
        <v>12.194694</v>
      </c>
      <c r="BQ42" s="59">
        <v>30.856332999999999</v>
      </c>
      <c r="BR42" s="59">
        <v>13.355905999999999</v>
      </c>
      <c r="BS42" s="59">
        <v>9.5899140000000003</v>
      </c>
      <c r="BT42" s="59">
        <v>20.154292999999999</v>
      </c>
    </row>
    <row r="43" spans="1:72">
      <c r="A43" s="61">
        <v>32</v>
      </c>
      <c r="B43" s="54">
        <v>37500</v>
      </c>
      <c r="C43" s="58">
        <v>815.28</v>
      </c>
      <c r="D43" s="55">
        <v>7591.93</v>
      </c>
      <c r="E43" s="55">
        <v>7773.6298829999996</v>
      </c>
      <c r="F43" s="59">
        <v>3.3687049999999998</v>
      </c>
      <c r="G43" s="59">
        <v>4.799677</v>
      </c>
      <c r="H43" s="59">
        <v>15.626486999999999</v>
      </c>
      <c r="I43" s="59">
        <v>9.6852079999999994</v>
      </c>
      <c r="J43" s="59">
        <v>14.758801999999999</v>
      </c>
      <c r="K43" s="59">
        <v>18.332121000000001</v>
      </c>
      <c r="L43" s="59">
        <v>16.08869</v>
      </c>
      <c r="M43" s="59">
        <v>4.9981049999999998</v>
      </c>
      <c r="N43" s="59">
        <v>24.303034</v>
      </c>
      <c r="O43" s="59">
        <v>12.356961</v>
      </c>
      <c r="P43" s="59">
        <v>20.253264999999999</v>
      </c>
      <c r="Q43" s="59">
        <v>10.680989</v>
      </c>
      <c r="R43" s="59">
        <v>21.686298000000001</v>
      </c>
      <c r="S43" s="59">
        <v>24.965119999999999</v>
      </c>
      <c r="T43" s="59">
        <v>17.623245000000001</v>
      </c>
      <c r="U43" s="59">
        <v>18.352132999999998</v>
      </c>
      <c r="V43" s="59">
        <v>15.356451</v>
      </c>
      <c r="W43" s="59">
        <v>14.822581</v>
      </c>
      <c r="X43" s="59">
        <v>8.5183759999999999</v>
      </c>
      <c r="Y43" s="60">
        <v>12.336180000000001</v>
      </c>
      <c r="Z43" s="59">
        <v>16.750796999999999</v>
      </c>
      <c r="AA43" s="59">
        <v>6.2820939999999998</v>
      </c>
      <c r="AB43" s="59">
        <v>9.9121799999999993</v>
      </c>
      <c r="AC43" s="59">
        <v>49.299999</v>
      </c>
      <c r="AD43" s="59">
        <v>12.819198999999999</v>
      </c>
      <c r="AE43" s="59">
        <v>19.732965</v>
      </c>
      <c r="AF43" s="59">
        <v>8.7167100000000008</v>
      </c>
      <c r="AG43" s="59">
        <v>6.4062599999999996</v>
      </c>
      <c r="AH43" s="59">
        <v>29.144627</v>
      </c>
      <c r="AI43" s="59">
        <v>18.406454</v>
      </c>
      <c r="AJ43" s="59">
        <v>11.52786</v>
      </c>
      <c r="AK43" s="59">
        <v>9.8279379999999996</v>
      </c>
      <c r="AL43" s="59">
        <v>29.090274999999998</v>
      </c>
      <c r="AM43" s="59">
        <v>28.871407999999999</v>
      </c>
      <c r="AN43" s="59">
        <v>8.3755310000000005</v>
      </c>
      <c r="AO43" s="59">
        <v>12.347878</v>
      </c>
      <c r="AP43" s="59">
        <v>24.300007000000001</v>
      </c>
      <c r="AQ43" s="59">
        <v>32.896918999999997</v>
      </c>
      <c r="AR43" s="59">
        <v>13.15507</v>
      </c>
      <c r="AS43" s="59">
        <v>25.037716</v>
      </c>
      <c r="AT43" s="59">
        <v>40.852767999999998</v>
      </c>
      <c r="AU43" s="59">
        <v>11.314942</v>
      </c>
      <c r="AV43" s="59">
        <v>16.058067000000001</v>
      </c>
      <c r="AW43" s="59">
        <v>22.583189000000001</v>
      </c>
      <c r="AX43" s="59">
        <v>18.542259000000001</v>
      </c>
      <c r="AY43" s="59">
        <v>26.498816000000001</v>
      </c>
      <c r="AZ43" s="59">
        <v>24.610531000000002</v>
      </c>
      <c r="BA43" s="59">
        <v>13.431037999999999</v>
      </c>
      <c r="BB43" s="59">
        <v>7.9407610000000002</v>
      </c>
      <c r="BC43" s="59">
        <v>6.3253380000000003</v>
      </c>
      <c r="BD43" s="59">
        <v>9.2559939999999994</v>
      </c>
      <c r="BE43" s="53">
        <v>16.521440999999999</v>
      </c>
      <c r="BF43" s="59">
        <v>20.156939000000001</v>
      </c>
      <c r="BG43" s="59">
        <v>12.220927</v>
      </c>
      <c r="BH43" s="59">
        <v>11.744776999999999</v>
      </c>
      <c r="BI43" s="59">
        <v>10.093774</v>
      </c>
      <c r="BJ43" s="59">
        <v>10.431841</v>
      </c>
      <c r="BK43" s="59">
        <v>4.6358470000000001</v>
      </c>
      <c r="BL43" s="59">
        <v>3.8487550000000001</v>
      </c>
      <c r="BM43" s="59">
        <v>15.012573</v>
      </c>
      <c r="BN43" s="59">
        <v>8.017709</v>
      </c>
      <c r="BO43" s="59">
        <v>4.978186</v>
      </c>
      <c r="BP43" s="59">
        <v>11.774724000000001</v>
      </c>
      <c r="BQ43" s="59">
        <v>32.173313</v>
      </c>
      <c r="BR43" s="59">
        <v>12.974304999999999</v>
      </c>
      <c r="BS43" s="59">
        <v>8.2228739999999991</v>
      </c>
      <c r="BT43" s="59">
        <v>19.489039999999999</v>
      </c>
    </row>
    <row r="44" spans="1:72">
      <c r="A44" s="61">
        <v>33</v>
      </c>
      <c r="B44" s="54">
        <v>37530</v>
      </c>
      <c r="C44" s="58">
        <v>885.76</v>
      </c>
      <c r="D44" s="55">
        <v>8397.0300000000007</v>
      </c>
      <c r="E44" s="55">
        <v>8357.3203130000002</v>
      </c>
      <c r="F44" s="59">
        <v>3.6274459999999999</v>
      </c>
      <c r="G44" s="59">
        <v>4.7704000000000004</v>
      </c>
      <c r="H44" s="59">
        <v>17.317211</v>
      </c>
      <c r="I44" s="59">
        <v>9.9320059999999994</v>
      </c>
      <c r="J44" s="59">
        <v>14.876440000000001</v>
      </c>
      <c r="K44" s="59">
        <v>18.704726999999998</v>
      </c>
      <c r="L44" s="59">
        <v>16.742493</v>
      </c>
      <c r="M44" s="59">
        <v>5.9852299999999996</v>
      </c>
      <c r="N44" s="59">
        <v>24.050153999999999</v>
      </c>
      <c r="O44" s="59">
        <v>12.022819999999999</v>
      </c>
      <c r="P44" s="59">
        <v>24.267106999999999</v>
      </c>
      <c r="Q44" s="59">
        <v>11.63198</v>
      </c>
      <c r="R44" s="59">
        <v>22.731425999999999</v>
      </c>
      <c r="S44" s="59">
        <v>22.816714999999999</v>
      </c>
      <c r="T44" s="59">
        <v>19.336300000000001</v>
      </c>
      <c r="U44" s="59">
        <v>19.245338</v>
      </c>
      <c r="V44" s="59">
        <v>16.203703000000001</v>
      </c>
      <c r="W44" s="59">
        <v>14.475830999999999</v>
      </c>
      <c r="X44" s="59">
        <v>8.934723</v>
      </c>
      <c r="Y44" s="60">
        <v>12.865424000000001</v>
      </c>
      <c r="Z44" s="59">
        <v>12.713104</v>
      </c>
      <c r="AA44" s="59">
        <v>6.2890790000000001</v>
      </c>
      <c r="AB44" s="59">
        <v>10.830845999999999</v>
      </c>
      <c r="AC44" s="59">
        <v>49.200001</v>
      </c>
      <c r="AD44" s="59">
        <v>13.434073</v>
      </c>
      <c r="AE44" s="59">
        <v>23.017562999999999</v>
      </c>
      <c r="AF44" s="59">
        <v>10.000831</v>
      </c>
      <c r="AG44" s="59">
        <v>6.7597079999999998</v>
      </c>
      <c r="AH44" s="59">
        <v>31.661370999999999</v>
      </c>
      <c r="AI44" s="59">
        <v>22.006806999999998</v>
      </c>
      <c r="AJ44" s="59">
        <v>12.620264000000001</v>
      </c>
      <c r="AK44" s="59">
        <v>11.318795</v>
      </c>
      <c r="AL44" s="59">
        <v>32.480671000000001</v>
      </c>
      <c r="AM44" s="59">
        <v>28.954879999999999</v>
      </c>
      <c r="AN44" s="59">
        <v>9.1618739999999992</v>
      </c>
      <c r="AO44" s="59">
        <v>13.647656</v>
      </c>
      <c r="AP44" s="59">
        <v>28.049862000000001</v>
      </c>
      <c r="AQ44" s="59">
        <v>31.571145999999999</v>
      </c>
      <c r="AR44" s="59">
        <v>12.991396999999999</v>
      </c>
      <c r="AS44" s="59">
        <v>24.36046</v>
      </c>
      <c r="AT44" s="59">
        <v>43.444138000000002</v>
      </c>
      <c r="AU44" s="59">
        <v>12.64917</v>
      </c>
      <c r="AV44" s="59">
        <v>18.623819000000001</v>
      </c>
      <c r="AW44" s="59">
        <v>23.876814</v>
      </c>
      <c r="AX44" s="59">
        <v>16.661750999999999</v>
      </c>
      <c r="AY44" s="59">
        <v>24.593487</v>
      </c>
      <c r="AZ44" s="59">
        <v>21.036448</v>
      </c>
      <c r="BA44" s="59">
        <v>16.418789</v>
      </c>
      <c r="BB44" s="59">
        <v>9.8902249999999992</v>
      </c>
      <c r="BC44" s="59">
        <v>8.2004070000000002</v>
      </c>
      <c r="BD44" s="59">
        <v>9.9390680000000007</v>
      </c>
      <c r="BE44" s="53">
        <v>20.269414999999999</v>
      </c>
      <c r="BF44" s="59">
        <v>22.985904999999999</v>
      </c>
      <c r="BG44" s="59">
        <v>16.625430999999999</v>
      </c>
      <c r="BH44" s="59">
        <v>12.309488999999999</v>
      </c>
      <c r="BI44" s="59">
        <v>9.5505809999999993</v>
      </c>
      <c r="BJ44" s="59">
        <v>10.765313000000001</v>
      </c>
      <c r="BK44" s="59">
        <v>5.2873029999999996</v>
      </c>
      <c r="BL44" s="59">
        <v>4.2993579999999998</v>
      </c>
      <c r="BM44" s="59">
        <v>15.889741000000001</v>
      </c>
      <c r="BN44" s="59">
        <v>11.033118</v>
      </c>
      <c r="BO44" s="59">
        <v>5.4706359999999998</v>
      </c>
      <c r="BP44" s="59">
        <v>12.987971</v>
      </c>
      <c r="BQ44" s="59">
        <v>31.763594000000001</v>
      </c>
      <c r="BR44" s="59">
        <v>12.031533</v>
      </c>
      <c r="BS44" s="59">
        <v>8.2832720000000002</v>
      </c>
      <c r="BT44" s="59">
        <v>19.268829</v>
      </c>
    </row>
    <row r="45" spans="1:72">
      <c r="A45" s="61">
        <v>34</v>
      </c>
      <c r="B45" s="54">
        <v>37561</v>
      </c>
      <c r="C45" s="58">
        <v>936.31</v>
      </c>
      <c r="D45" s="55">
        <v>8896.09</v>
      </c>
      <c r="E45" s="55">
        <v>8846.7099610000005</v>
      </c>
      <c r="F45" s="59">
        <v>3.8608199999999999</v>
      </c>
      <c r="G45" s="59">
        <v>4.764367</v>
      </c>
      <c r="H45" s="59">
        <v>15.830138</v>
      </c>
      <c r="I45" s="59">
        <v>10.145889</v>
      </c>
      <c r="J45" s="59">
        <v>14.801501999999999</v>
      </c>
      <c r="K45" s="59">
        <v>21.598614000000001</v>
      </c>
      <c r="L45" s="59">
        <v>17.979590999999999</v>
      </c>
      <c r="M45" s="59">
        <v>6.5228060000000001</v>
      </c>
      <c r="N45" s="59">
        <v>23.088982000000001</v>
      </c>
      <c r="O45" s="59">
        <v>11.805535000000001</v>
      </c>
      <c r="P45" s="59">
        <v>23.37566</v>
      </c>
      <c r="Q45" s="59">
        <v>11.708000999999999</v>
      </c>
      <c r="R45" s="59">
        <v>21.639396999999999</v>
      </c>
      <c r="S45" s="59">
        <v>22.293921999999998</v>
      </c>
      <c r="T45" s="59">
        <v>16.494582999999999</v>
      </c>
      <c r="U45" s="59">
        <v>19.044219999999999</v>
      </c>
      <c r="V45" s="59">
        <v>16.752493000000001</v>
      </c>
      <c r="W45" s="59">
        <v>14.347405</v>
      </c>
      <c r="X45" s="59">
        <v>8.8798490000000001</v>
      </c>
      <c r="Y45" s="60">
        <v>14.193336</v>
      </c>
      <c r="Z45" s="59">
        <v>13.877852000000001</v>
      </c>
      <c r="AA45" s="59">
        <v>6.7805710000000001</v>
      </c>
      <c r="AB45" s="59">
        <v>13.368195999999999</v>
      </c>
      <c r="AC45" s="59">
        <v>48.220001000000003</v>
      </c>
      <c r="AD45" s="59">
        <v>12.300141999999999</v>
      </c>
      <c r="AE45" s="59">
        <v>24.698103</v>
      </c>
      <c r="AF45" s="59">
        <v>10.384929</v>
      </c>
      <c r="AG45" s="59">
        <v>8.4974969999999992</v>
      </c>
      <c r="AH45" s="59">
        <v>30.729043999999998</v>
      </c>
      <c r="AI45" s="59">
        <v>24.104438999999999</v>
      </c>
      <c r="AJ45" s="59">
        <v>12.524929999999999</v>
      </c>
      <c r="AK45" s="59">
        <v>11.833773000000001</v>
      </c>
      <c r="AL45" s="59">
        <v>32.927138999999997</v>
      </c>
      <c r="AM45" s="59">
        <v>35.632762999999997</v>
      </c>
      <c r="AN45" s="59">
        <v>8.8994350000000004</v>
      </c>
      <c r="AO45" s="59">
        <v>14.827715</v>
      </c>
      <c r="AP45" s="59">
        <v>28.692872999999999</v>
      </c>
      <c r="AQ45" s="59">
        <v>33.333576000000001</v>
      </c>
      <c r="AR45" s="59">
        <v>14.063669000000001</v>
      </c>
      <c r="AS45" s="59">
        <v>25.173089999999998</v>
      </c>
      <c r="AT45" s="59">
        <v>42.937739999999998</v>
      </c>
      <c r="AU45" s="59">
        <v>14.46857</v>
      </c>
      <c r="AV45" s="59">
        <v>19.171911000000001</v>
      </c>
      <c r="AW45" s="59">
        <v>23.887619000000001</v>
      </c>
      <c r="AX45" s="59">
        <v>15.778783000000001</v>
      </c>
      <c r="AY45" s="59">
        <v>27.656680999999999</v>
      </c>
      <c r="AZ45" s="59">
        <v>23.817131</v>
      </c>
      <c r="BA45" s="59">
        <v>17.711531000000001</v>
      </c>
      <c r="BB45" s="59">
        <v>11.936871999999999</v>
      </c>
      <c r="BC45" s="59">
        <v>9.7777189999999994</v>
      </c>
      <c r="BD45" s="59">
        <v>12.556566999999999</v>
      </c>
      <c r="BE45" s="53">
        <v>20.717400000000001</v>
      </c>
      <c r="BF45" s="59">
        <v>23.880201</v>
      </c>
      <c r="BG45" s="59">
        <v>19.038585999999999</v>
      </c>
      <c r="BH45" s="59">
        <v>11.858921</v>
      </c>
      <c r="BI45" s="59">
        <v>10.137548000000001</v>
      </c>
      <c r="BJ45" s="59">
        <v>9.5898420000000009</v>
      </c>
      <c r="BK45" s="59">
        <v>5.5332800000000004</v>
      </c>
      <c r="BL45" s="59">
        <v>4.5290759999999999</v>
      </c>
      <c r="BM45" s="59">
        <v>14.83714</v>
      </c>
      <c r="BN45" s="59">
        <v>12.384099000000001</v>
      </c>
      <c r="BO45" s="59">
        <v>5.4706359999999998</v>
      </c>
      <c r="BP45" s="59">
        <v>15.414465</v>
      </c>
      <c r="BQ45" s="59">
        <v>33.100082</v>
      </c>
      <c r="BR45" s="59">
        <v>12.591649</v>
      </c>
      <c r="BS45" s="59">
        <v>9.1213730000000002</v>
      </c>
      <c r="BT45" s="59">
        <v>18.936592000000001</v>
      </c>
    </row>
    <row r="46" spans="1:72">
      <c r="A46" s="61">
        <v>35</v>
      </c>
      <c r="B46" s="54">
        <v>37591</v>
      </c>
      <c r="C46" s="58">
        <v>879.82</v>
      </c>
      <c r="D46" s="55">
        <v>8341.6299999999992</v>
      </c>
      <c r="E46" s="55">
        <v>8343.1904300000006</v>
      </c>
      <c r="F46" s="59">
        <v>3.6020799999999999</v>
      </c>
      <c r="G46" s="59">
        <v>4.8742460000000003</v>
      </c>
      <c r="H46" s="59">
        <v>14.403034</v>
      </c>
      <c r="I46" s="59">
        <v>8.9416539999999998</v>
      </c>
      <c r="J46" s="59">
        <v>13.374846</v>
      </c>
      <c r="K46" s="59">
        <v>18.664245999999999</v>
      </c>
      <c r="L46" s="59">
        <v>16.051950000000001</v>
      </c>
      <c r="M46" s="59">
        <v>6.4186990000000002</v>
      </c>
      <c r="N46" s="59">
        <v>23.474112999999999</v>
      </c>
      <c r="O46" s="59">
        <v>11.39044</v>
      </c>
      <c r="P46" s="59">
        <v>23.232589999999998</v>
      </c>
      <c r="Q46" s="59">
        <v>10.971636999999999</v>
      </c>
      <c r="R46" s="59">
        <v>18.798815000000001</v>
      </c>
      <c r="S46" s="59">
        <v>21.031248000000001</v>
      </c>
      <c r="T46" s="59">
        <v>16.743744</v>
      </c>
      <c r="U46" s="59">
        <v>20.046785</v>
      </c>
      <c r="V46" s="59">
        <v>16.930792</v>
      </c>
      <c r="W46" s="59">
        <v>14.381065</v>
      </c>
      <c r="X46" s="59">
        <v>8.9875699999999998</v>
      </c>
      <c r="Y46" s="60">
        <v>13.500519000000001</v>
      </c>
      <c r="Z46" s="59">
        <v>13.642424</v>
      </c>
      <c r="AA46" s="59">
        <v>6.9816989999999999</v>
      </c>
      <c r="AB46" s="59">
        <v>12.746784999999999</v>
      </c>
      <c r="AC46" s="59">
        <v>48.459999000000003</v>
      </c>
      <c r="AD46" s="59">
        <v>12.546113999999999</v>
      </c>
      <c r="AE46" s="59">
        <v>22.426874000000002</v>
      </c>
      <c r="AF46" s="59">
        <v>10.062473000000001</v>
      </c>
      <c r="AG46" s="59">
        <v>7.9984739999999999</v>
      </c>
      <c r="AH46" s="59">
        <v>29.043695</v>
      </c>
      <c r="AI46" s="59">
        <v>22.968397</v>
      </c>
      <c r="AJ46" s="59">
        <v>12.190792</v>
      </c>
      <c r="AK46" s="59">
        <v>12.579274</v>
      </c>
      <c r="AL46" s="59">
        <v>33.722403999999997</v>
      </c>
      <c r="AM46" s="59">
        <v>33.296695999999997</v>
      </c>
      <c r="AN46" s="59">
        <v>8.2670729999999999</v>
      </c>
      <c r="AO46" s="59">
        <v>13.792768000000001</v>
      </c>
      <c r="AP46" s="59">
        <v>27.378124</v>
      </c>
      <c r="AQ46" s="59">
        <v>33.286448999999998</v>
      </c>
      <c r="AR46" s="59">
        <v>12.934964000000001</v>
      </c>
      <c r="AS46" s="59">
        <v>24.530253999999999</v>
      </c>
      <c r="AT46" s="59">
        <v>44.285400000000003</v>
      </c>
      <c r="AU46" s="59">
        <v>12.042699000000001</v>
      </c>
      <c r="AV46" s="59">
        <v>19.106310000000001</v>
      </c>
      <c r="AW46" s="59">
        <v>23.093537999999999</v>
      </c>
      <c r="AX46" s="59">
        <v>19.566770999999999</v>
      </c>
      <c r="AY46" s="59">
        <v>27.653085999999998</v>
      </c>
      <c r="AZ46" s="59">
        <v>23.280787</v>
      </c>
      <c r="BA46" s="59">
        <v>15.875291000000001</v>
      </c>
      <c r="BB46" s="59">
        <v>8.9106939999999994</v>
      </c>
      <c r="BC46" s="59">
        <v>8.6913020000000003</v>
      </c>
      <c r="BD46" s="59">
        <v>9.4189950000000007</v>
      </c>
      <c r="BE46" s="53">
        <v>18.706195999999998</v>
      </c>
      <c r="BF46" s="59">
        <v>20.772320000000001</v>
      </c>
      <c r="BG46" s="59">
        <v>14.807796</v>
      </c>
      <c r="BH46" s="59">
        <v>11.913404999999999</v>
      </c>
      <c r="BI46" s="59">
        <v>11.066147000000001</v>
      </c>
      <c r="BJ46" s="59">
        <v>10.40732</v>
      </c>
      <c r="BK46" s="59">
        <v>5.6479119999999998</v>
      </c>
      <c r="BL46" s="59">
        <v>4.6387179999999999</v>
      </c>
      <c r="BM46" s="59">
        <v>16.194531999999999</v>
      </c>
      <c r="BN46" s="59">
        <v>11.458546999999999</v>
      </c>
      <c r="BO46" s="59">
        <v>5.5009769999999998</v>
      </c>
      <c r="BP46" s="59">
        <v>12.684659</v>
      </c>
      <c r="BQ46" s="59">
        <v>24.276316000000001</v>
      </c>
      <c r="BR46" s="59">
        <v>12.459581999999999</v>
      </c>
      <c r="BS46" s="59">
        <v>8.5835889999999999</v>
      </c>
      <c r="BT46" s="59">
        <v>19.776890000000002</v>
      </c>
    </row>
    <row r="47" spans="1:72">
      <c r="A47" s="61">
        <v>36</v>
      </c>
      <c r="B47" s="54">
        <v>37622</v>
      </c>
      <c r="C47" s="58">
        <v>855.7</v>
      </c>
      <c r="D47" s="55">
        <v>8053.81</v>
      </c>
      <c r="E47" s="55">
        <v>8125.0698240000002</v>
      </c>
      <c r="F47" s="59">
        <v>3.5365880000000001</v>
      </c>
      <c r="G47" s="59">
        <v>4.874695</v>
      </c>
      <c r="H47" s="59">
        <v>12.560658</v>
      </c>
      <c r="I47" s="59">
        <v>7.9184789999999996</v>
      </c>
      <c r="J47" s="59">
        <v>12.190733</v>
      </c>
      <c r="K47" s="59">
        <v>17.550605999999998</v>
      </c>
      <c r="L47" s="59">
        <v>15.505089999999999</v>
      </c>
      <c r="M47" s="59">
        <v>7.113378</v>
      </c>
      <c r="N47" s="59">
        <v>23.373052999999999</v>
      </c>
      <c r="O47" s="59">
        <v>10.512245999999999</v>
      </c>
      <c r="P47" s="59">
        <v>22.353268</v>
      </c>
      <c r="Q47" s="59">
        <v>10.398292</v>
      </c>
      <c r="R47" s="59">
        <v>19.341467000000002</v>
      </c>
      <c r="S47" s="59">
        <v>20.643177000000001</v>
      </c>
      <c r="T47" s="59">
        <v>16.634754000000001</v>
      </c>
      <c r="U47" s="59">
        <v>19.172861000000001</v>
      </c>
      <c r="V47" s="59">
        <v>16.547993000000002</v>
      </c>
      <c r="W47" s="59">
        <v>13.931115</v>
      </c>
      <c r="X47" s="59">
        <v>8.9504239999999999</v>
      </c>
      <c r="Y47" s="60">
        <v>12.142994</v>
      </c>
      <c r="Z47" s="59">
        <v>11.757861999999999</v>
      </c>
      <c r="AA47" s="59">
        <v>6.7788209999999998</v>
      </c>
      <c r="AB47" s="59">
        <v>12.396253</v>
      </c>
      <c r="AC47" s="59">
        <v>44.48</v>
      </c>
      <c r="AD47" s="59">
        <v>12.679947</v>
      </c>
      <c r="AE47" s="59">
        <v>22.591754999999999</v>
      </c>
      <c r="AF47" s="59">
        <v>10.096981</v>
      </c>
      <c r="AG47" s="59">
        <v>6.7968599999999997</v>
      </c>
      <c r="AH47" s="59">
        <v>28.989629999999998</v>
      </c>
      <c r="AI47" s="59">
        <v>22.611788000000001</v>
      </c>
      <c r="AJ47" s="59">
        <v>12.107047</v>
      </c>
      <c r="AK47" s="59">
        <v>10.985905000000001</v>
      </c>
      <c r="AL47" s="59">
        <v>35.550148</v>
      </c>
      <c r="AM47" s="59">
        <v>31.587294</v>
      </c>
      <c r="AN47" s="59">
        <v>7.4890340000000002</v>
      </c>
      <c r="AO47" s="59">
        <v>14.045640000000001</v>
      </c>
      <c r="AP47" s="59">
        <v>27.655684999999998</v>
      </c>
      <c r="AQ47" s="59">
        <v>31.835315999999999</v>
      </c>
      <c r="AR47" s="59">
        <v>12.974468</v>
      </c>
      <c r="AS47" s="59">
        <v>20.441351000000001</v>
      </c>
      <c r="AT47" s="59">
        <v>43.002994999999999</v>
      </c>
      <c r="AU47" s="59">
        <v>11.309752</v>
      </c>
      <c r="AV47" s="59">
        <v>19.087471000000001</v>
      </c>
      <c r="AW47" s="59">
        <v>22.502604000000002</v>
      </c>
      <c r="AX47" s="59">
        <v>19.537886</v>
      </c>
      <c r="AY47" s="59">
        <v>25.108995</v>
      </c>
      <c r="AZ47" s="59">
        <v>22.172176</v>
      </c>
      <c r="BA47" s="59">
        <v>14.573328</v>
      </c>
      <c r="BB47" s="59">
        <v>8.9622060000000001</v>
      </c>
      <c r="BC47" s="59">
        <v>9.6811480000000003</v>
      </c>
      <c r="BD47" s="59">
        <v>9.9774799999999999</v>
      </c>
      <c r="BE47" s="53">
        <v>16.571148000000001</v>
      </c>
      <c r="BF47" s="59">
        <v>19.523855000000001</v>
      </c>
      <c r="BG47" s="59">
        <v>14.845019000000001</v>
      </c>
      <c r="BH47" s="59">
        <v>10.383077</v>
      </c>
      <c r="BI47" s="59">
        <v>10.923033999999999</v>
      </c>
      <c r="BJ47" s="59">
        <v>10.326674000000001</v>
      </c>
      <c r="BK47" s="59">
        <v>5.8158300000000001</v>
      </c>
      <c r="BL47" s="59">
        <v>4.7282580000000003</v>
      </c>
      <c r="BM47" s="59">
        <v>15.09775</v>
      </c>
      <c r="BN47" s="59">
        <v>11.319565000000001</v>
      </c>
      <c r="BO47" s="59">
        <v>6.2151459999999998</v>
      </c>
      <c r="BP47" s="59">
        <v>13.779973</v>
      </c>
      <c r="BQ47" s="59">
        <v>25.251856</v>
      </c>
      <c r="BR47" s="59">
        <v>12.779241000000001</v>
      </c>
      <c r="BS47" s="59">
        <v>8.6866719999999997</v>
      </c>
      <c r="BT47" s="59">
        <v>19.423489</v>
      </c>
    </row>
    <row r="48" spans="1:72">
      <c r="A48" s="61">
        <v>37</v>
      </c>
      <c r="B48" s="54">
        <v>37653</v>
      </c>
      <c r="C48" s="58">
        <v>841.15</v>
      </c>
      <c r="D48" s="55">
        <v>7891.08</v>
      </c>
      <c r="E48" s="55">
        <v>7972.6000979999999</v>
      </c>
      <c r="F48" s="59">
        <v>3.47526</v>
      </c>
      <c r="G48" s="59">
        <v>4.9438570000000004</v>
      </c>
      <c r="H48" s="59">
        <v>14.093189000000001</v>
      </c>
      <c r="I48" s="59">
        <v>7.5681539999999998</v>
      </c>
      <c r="J48" s="59">
        <v>14.026138</v>
      </c>
      <c r="K48" s="59">
        <v>17.824352000000001</v>
      </c>
      <c r="L48" s="59">
        <v>14.778086999999999</v>
      </c>
      <c r="M48" s="59">
        <v>7.4219150000000003</v>
      </c>
      <c r="N48" s="59">
        <v>22.46678</v>
      </c>
      <c r="O48" s="59">
        <v>10.44989</v>
      </c>
      <c r="P48" s="59">
        <v>21.160499999999999</v>
      </c>
      <c r="Q48" s="59">
        <v>10.454846</v>
      </c>
      <c r="R48" s="59">
        <v>20.44689</v>
      </c>
      <c r="S48" s="59">
        <v>20.424795</v>
      </c>
      <c r="T48" s="59">
        <v>16.141442999999999</v>
      </c>
      <c r="U48" s="59">
        <v>19.205556999999999</v>
      </c>
      <c r="V48" s="59">
        <v>16.484997</v>
      </c>
      <c r="W48" s="59">
        <v>13.881349</v>
      </c>
      <c r="X48" s="59">
        <v>9.4166120000000006</v>
      </c>
      <c r="Y48" s="60">
        <v>13.402384</v>
      </c>
      <c r="Z48" s="59">
        <v>11.092745000000001</v>
      </c>
      <c r="AA48" s="59">
        <v>7.2304779999999997</v>
      </c>
      <c r="AB48" s="59">
        <v>12.218819999999999</v>
      </c>
      <c r="AC48" s="59">
        <v>41.299999</v>
      </c>
      <c r="AD48" s="59">
        <v>12.139241</v>
      </c>
      <c r="AE48" s="59">
        <v>21.351832999999999</v>
      </c>
      <c r="AF48" s="59">
        <v>10.010842999999999</v>
      </c>
      <c r="AG48" s="59">
        <v>5.8237740000000002</v>
      </c>
      <c r="AH48" s="59">
        <v>28.362355999999998</v>
      </c>
      <c r="AI48" s="59">
        <v>21.534067</v>
      </c>
      <c r="AJ48" s="59">
        <v>11.949482</v>
      </c>
      <c r="AK48" s="59">
        <v>13.940555</v>
      </c>
      <c r="AL48" s="59">
        <v>38.117339999999999</v>
      </c>
      <c r="AM48" s="59">
        <v>29.657654000000001</v>
      </c>
      <c r="AN48" s="59">
        <v>8.2627970000000008</v>
      </c>
      <c r="AO48" s="59">
        <v>13.154847999999999</v>
      </c>
      <c r="AP48" s="59">
        <v>27.837738000000002</v>
      </c>
      <c r="AQ48" s="59">
        <v>30.363061999999999</v>
      </c>
      <c r="AR48" s="59">
        <v>11.230615</v>
      </c>
      <c r="AS48" s="59">
        <v>18.385221000000001</v>
      </c>
      <c r="AT48" s="59">
        <v>42.021937999999999</v>
      </c>
      <c r="AU48" s="59">
        <v>10.460435</v>
      </c>
      <c r="AV48" s="59">
        <v>18.990673000000001</v>
      </c>
      <c r="AW48" s="59">
        <v>21.042234000000001</v>
      </c>
      <c r="AX48" s="59">
        <v>18.444569000000001</v>
      </c>
      <c r="AY48" s="59">
        <v>23.376080000000002</v>
      </c>
      <c r="AZ48" s="59">
        <v>20.942072</v>
      </c>
      <c r="BA48" s="59">
        <v>14.554897</v>
      </c>
      <c r="BB48" s="59">
        <v>9.8721580000000007</v>
      </c>
      <c r="BC48" s="59">
        <v>9.6248140000000006</v>
      </c>
      <c r="BD48" s="59">
        <v>10.524686000000001</v>
      </c>
      <c r="BE48" s="53">
        <v>15.533965</v>
      </c>
      <c r="BF48" s="59">
        <v>21.037953999999999</v>
      </c>
      <c r="BG48" s="59">
        <v>18.089441000000001</v>
      </c>
      <c r="BH48" s="59">
        <v>8.2369570000000003</v>
      </c>
      <c r="BI48" s="59">
        <v>10.864575</v>
      </c>
      <c r="BJ48" s="59">
        <v>10.465116</v>
      </c>
      <c r="BK48" s="59">
        <v>5.5986399999999996</v>
      </c>
      <c r="BL48" s="59">
        <v>4.7582909999999998</v>
      </c>
      <c r="BM48" s="59">
        <v>14.74981</v>
      </c>
      <c r="BN48" s="59">
        <v>10.316515000000001</v>
      </c>
      <c r="BO48" s="59">
        <v>6.819623</v>
      </c>
      <c r="BP48" s="59">
        <v>13.433508</v>
      </c>
      <c r="BQ48" s="59">
        <v>25.754263000000002</v>
      </c>
      <c r="BR48" s="59">
        <v>12.941001999999999</v>
      </c>
      <c r="BS48" s="59">
        <v>8.6298069999999996</v>
      </c>
      <c r="BT48" s="59">
        <v>19.517433</v>
      </c>
    </row>
    <row r="49" spans="1:72">
      <c r="A49" s="61">
        <v>38</v>
      </c>
      <c r="B49" s="54">
        <v>37681</v>
      </c>
      <c r="C49" s="58">
        <v>848.18</v>
      </c>
      <c r="D49" s="55">
        <v>7992.13</v>
      </c>
      <c r="E49" s="55">
        <v>8051.8598629999997</v>
      </c>
      <c r="F49" s="59">
        <v>3.505925</v>
      </c>
      <c r="G49" s="59">
        <v>4.9358089999999999</v>
      </c>
      <c r="H49" s="59">
        <v>14.640081</v>
      </c>
      <c r="I49" s="59">
        <v>8.0408150000000003</v>
      </c>
      <c r="J49" s="59">
        <v>14.568626999999999</v>
      </c>
      <c r="K49" s="59">
        <v>18.243386999999998</v>
      </c>
      <c r="L49" s="59">
        <v>15.583</v>
      </c>
      <c r="M49" s="59">
        <v>8.0740069999999999</v>
      </c>
      <c r="N49" s="59">
        <v>24.440096</v>
      </c>
      <c r="O49" s="59">
        <v>10.517441</v>
      </c>
      <c r="P49" s="59">
        <v>22.088208999999999</v>
      </c>
      <c r="Q49" s="59">
        <v>11.318469</v>
      </c>
      <c r="R49" s="59">
        <v>20.118618000000001</v>
      </c>
      <c r="S49" s="59">
        <v>20.259905</v>
      </c>
      <c r="T49" s="59">
        <v>16.933142</v>
      </c>
      <c r="U49" s="59">
        <v>18.721346</v>
      </c>
      <c r="V49" s="59">
        <v>17.050545</v>
      </c>
      <c r="W49" s="59">
        <v>14.138560999999999</v>
      </c>
      <c r="X49" s="59">
        <v>10.037648000000001</v>
      </c>
      <c r="Y49" s="60">
        <v>12.302325</v>
      </c>
      <c r="Z49" s="59">
        <v>11.025485</v>
      </c>
      <c r="AA49" s="59">
        <v>6.925853</v>
      </c>
      <c r="AB49" s="59">
        <v>12.773732000000001</v>
      </c>
      <c r="AC49" s="59">
        <v>42.740001999999997</v>
      </c>
      <c r="AD49" s="59">
        <v>12.120189999999999</v>
      </c>
      <c r="AE49" s="59">
        <v>21.129292</v>
      </c>
      <c r="AF49" s="59">
        <v>9.082497</v>
      </c>
      <c r="AG49" s="59">
        <v>5.3291170000000001</v>
      </c>
      <c r="AH49" s="59">
        <v>31.422058</v>
      </c>
      <c r="AI49" s="59">
        <v>22.362776</v>
      </c>
      <c r="AJ49" s="59">
        <v>12.486452</v>
      </c>
      <c r="AK49" s="59">
        <v>15.115459</v>
      </c>
      <c r="AL49" s="59">
        <v>40.147373000000002</v>
      </c>
      <c r="AM49" s="59">
        <v>30.135168</v>
      </c>
      <c r="AN49" s="59">
        <v>7.9143670000000004</v>
      </c>
      <c r="AO49" s="59">
        <v>12.37585</v>
      </c>
      <c r="AP49" s="59">
        <v>29.023772999999998</v>
      </c>
      <c r="AQ49" s="59">
        <v>30.185590999999999</v>
      </c>
      <c r="AR49" s="59">
        <v>11.952991000000001</v>
      </c>
      <c r="AS49" s="59">
        <v>17.085297000000001</v>
      </c>
      <c r="AT49" s="59">
        <v>45.022339000000002</v>
      </c>
      <c r="AU49" s="59">
        <v>12.445059000000001</v>
      </c>
      <c r="AV49" s="59">
        <v>19.099081000000002</v>
      </c>
      <c r="AW49" s="59">
        <v>22.491737000000001</v>
      </c>
      <c r="AX49" s="59">
        <v>17.648213999999999</v>
      </c>
      <c r="AY49" s="59">
        <v>22.461978999999999</v>
      </c>
      <c r="AZ49" s="59">
        <v>21.076933</v>
      </c>
      <c r="BA49" s="59">
        <v>14.91591</v>
      </c>
      <c r="BB49" s="59">
        <v>9.3289589999999993</v>
      </c>
      <c r="BC49" s="59">
        <v>8.7315419999999992</v>
      </c>
      <c r="BD49" s="59">
        <v>10.285913000000001</v>
      </c>
      <c r="BE49" s="53">
        <v>14.716628999999999</v>
      </c>
      <c r="BF49" s="59">
        <v>16.469109</v>
      </c>
      <c r="BG49" s="59">
        <v>17.059674999999999</v>
      </c>
      <c r="BH49" s="59">
        <v>9.0255849999999995</v>
      </c>
      <c r="BI49" s="59">
        <v>11.2906</v>
      </c>
      <c r="BJ49" s="59">
        <v>10.550440999999999</v>
      </c>
      <c r="BK49" s="59">
        <v>6.0233660000000002</v>
      </c>
      <c r="BL49" s="59">
        <v>5.4962749999999998</v>
      </c>
      <c r="BM49" s="59">
        <v>14.76017</v>
      </c>
      <c r="BN49" s="59">
        <v>10.546234999999999</v>
      </c>
      <c r="BO49" s="59">
        <v>6.6725890000000003</v>
      </c>
      <c r="BP49" s="59">
        <v>13.402010000000001</v>
      </c>
      <c r="BQ49" s="59">
        <v>28.602834999999999</v>
      </c>
      <c r="BR49" s="59">
        <v>13.056547</v>
      </c>
      <c r="BS49" s="59">
        <v>8.5551670000000009</v>
      </c>
      <c r="BT49" s="59">
        <v>19.752300000000002</v>
      </c>
    </row>
    <row r="50" spans="1:72">
      <c r="A50" s="61">
        <v>39</v>
      </c>
      <c r="B50" s="54">
        <v>37712</v>
      </c>
      <c r="C50" s="58">
        <v>916.92</v>
      </c>
      <c r="D50" s="55">
        <v>8480.09</v>
      </c>
      <c r="E50" s="55">
        <v>8701.9697269999997</v>
      </c>
      <c r="F50" s="59">
        <v>3.7870119999999998</v>
      </c>
      <c r="G50" s="59">
        <v>4.9822100000000002</v>
      </c>
      <c r="H50" s="59">
        <v>16.952218999999999</v>
      </c>
      <c r="I50" s="59">
        <v>9.5088439999999999</v>
      </c>
      <c r="J50" s="59">
        <v>15.664301999999999</v>
      </c>
      <c r="K50" s="59">
        <v>20.849589999999999</v>
      </c>
      <c r="L50" s="59">
        <v>17.832232999999999</v>
      </c>
      <c r="M50" s="59">
        <v>8.7932959999999998</v>
      </c>
      <c r="N50" s="59">
        <v>24.659652999999999</v>
      </c>
      <c r="O50" s="59">
        <v>10.558339999999999</v>
      </c>
      <c r="P50" s="59">
        <v>23.994909</v>
      </c>
      <c r="Q50" s="59">
        <v>12.272843</v>
      </c>
      <c r="R50" s="59">
        <v>23.186995</v>
      </c>
      <c r="S50" s="59">
        <v>22.349132999999998</v>
      </c>
      <c r="T50" s="59">
        <v>17.725805000000001</v>
      </c>
      <c r="U50" s="59">
        <v>19.495180000000001</v>
      </c>
      <c r="V50" s="59">
        <v>17.172508000000001</v>
      </c>
      <c r="W50" s="59">
        <v>13.736167999999999</v>
      </c>
      <c r="X50" s="59">
        <v>9.4196570000000008</v>
      </c>
      <c r="Y50" s="60">
        <v>13.571073999999999</v>
      </c>
      <c r="Z50" s="59">
        <v>11.328673999999999</v>
      </c>
      <c r="AA50" s="59">
        <v>6.5441969999999996</v>
      </c>
      <c r="AB50" s="59">
        <v>15.812268</v>
      </c>
      <c r="AC50" s="59">
        <v>46.639999000000003</v>
      </c>
      <c r="AD50" s="59">
        <v>13.001118999999999</v>
      </c>
      <c r="AE50" s="59">
        <v>24.073277999999998</v>
      </c>
      <c r="AF50" s="59">
        <v>10.701983</v>
      </c>
      <c r="AG50" s="59">
        <v>6.3698439999999996</v>
      </c>
      <c r="AH50" s="59">
        <v>30.602157999999999</v>
      </c>
      <c r="AI50" s="59">
        <v>23.917584999999999</v>
      </c>
      <c r="AJ50" s="59">
        <v>12.322155</v>
      </c>
      <c r="AK50" s="59">
        <v>11.749814000000001</v>
      </c>
      <c r="AL50" s="59">
        <v>42.763415999999999</v>
      </c>
      <c r="AM50" s="59">
        <v>33.652248</v>
      </c>
      <c r="AN50" s="59">
        <v>8.0338259999999995</v>
      </c>
      <c r="AO50" s="59">
        <v>13.673696</v>
      </c>
      <c r="AP50" s="59">
        <v>28.133175000000001</v>
      </c>
      <c r="AQ50" s="59">
        <v>32.896999000000001</v>
      </c>
      <c r="AR50" s="59">
        <v>12.257733999999999</v>
      </c>
      <c r="AS50" s="59">
        <v>19.257028999999999</v>
      </c>
      <c r="AT50" s="59">
        <v>49.002392</v>
      </c>
      <c r="AU50" s="59">
        <v>13.837206</v>
      </c>
      <c r="AV50" s="59">
        <v>19.839774999999999</v>
      </c>
      <c r="AW50" s="59">
        <v>23.500626</v>
      </c>
      <c r="AX50" s="59">
        <v>18.262091000000002</v>
      </c>
      <c r="AY50" s="59">
        <v>25.983967</v>
      </c>
      <c r="AZ50" s="59">
        <v>22.573160000000001</v>
      </c>
      <c r="BA50" s="59">
        <v>15.753817</v>
      </c>
      <c r="BB50" s="59">
        <v>10.54379</v>
      </c>
      <c r="BC50" s="59">
        <v>9.5604379999999995</v>
      </c>
      <c r="BD50" s="59">
        <v>11.617991999999999</v>
      </c>
      <c r="BE50" s="53">
        <v>16.137879999999999</v>
      </c>
      <c r="BF50" s="59">
        <v>17.186305999999998</v>
      </c>
      <c r="BG50" s="59">
        <v>20.546043000000001</v>
      </c>
      <c r="BH50" s="59">
        <v>10.918853</v>
      </c>
      <c r="BI50" s="59">
        <v>12.067508</v>
      </c>
      <c r="BJ50" s="59">
        <v>10.79157</v>
      </c>
      <c r="BK50" s="59">
        <v>6.5462490000000004</v>
      </c>
      <c r="BL50" s="59">
        <v>5.8009089999999999</v>
      </c>
      <c r="BM50" s="59">
        <v>14.913641</v>
      </c>
      <c r="BN50" s="59">
        <v>11.151857</v>
      </c>
      <c r="BO50" s="59">
        <v>7.4451090000000004</v>
      </c>
      <c r="BP50" s="59">
        <v>14.693388000000001</v>
      </c>
      <c r="BQ50" s="59">
        <v>28.846724999999999</v>
      </c>
      <c r="BR50" s="59">
        <v>12.617478</v>
      </c>
      <c r="BS50" s="59">
        <v>9.3728649999999991</v>
      </c>
      <c r="BT50" s="59">
        <v>20.123611</v>
      </c>
    </row>
    <row r="51" spans="1:72">
      <c r="A51" s="61">
        <v>40</v>
      </c>
      <c r="B51" s="54">
        <v>37742</v>
      </c>
      <c r="C51" s="58">
        <v>963.59</v>
      </c>
      <c r="D51" s="55">
        <v>8850.26</v>
      </c>
      <c r="E51" s="55">
        <v>9218.8896480000003</v>
      </c>
      <c r="F51" s="59">
        <v>4.0067700000000004</v>
      </c>
      <c r="G51" s="59">
        <v>5.0733779999999999</v>
      </c>
      <c r="H51" s="59">
        <v>19.579719999999998</v>
      </c>
      <c r="I51" s="59">
        <v>10.415245000000001</v>
      </c>
      <c r="J51" s="59">
        <v>15.091049</v>
      </c>
      <c r="K51" s="59">
        <v>22.838533000000002</v>
      </c>
      <c r="L51" s="59">
        <v>19.777687</v>
      </c>
      <c r="M51" s="59">
        <v>9.6204750000000008</v>
      </c>
      <c r="N51" s="59">
        <v>25.315731</v>
      </c>
      <c r="O51" s="59">
        <v>11.909487</v>
      </c>
      <c r="P51" s="59">
        <v>24.50498</v>
      </c>
      <c r="Q51" s="59">
        <v>11.464391000000001</v>
      </c>
      <c r="R51" s="59">
        <v>24.955662</v>
      </c>
      <c r="S51" s="59">
        <v>23.319077</v>
      </c>
      <c r="T51" s="59">
        <v>17.685594999999999</v>
      </c>
      <c r="U51" s="59">
        <v>21.243019</v>
      </c>
      <c r="V51" s="59">
        <v>17.757940000000001</v>
      </c>
      <c r="W51" s="59">
        <v>15.514136000000001</v>
      </c>
      <c r="X51" s="59">
        <v>10.187773999999999</v>
      </c>
      <c r="Y51" s="60">
        <v>15.736359</v>
      </c>
      <c r="Z51" s="59">
        <v>12.294684999999999</v>
      </c>
      <c r="AA51" s="59">
        <v>7.5535079999999999</v>
      </c>
      <c r="AB51" s="59">
        <v>17.955231000000001</v>
      </c>
      <c r="AC51" s="59">
        <v>47.48</v>
      </c>
      <c r="AD51" s="59">
        <v>13.011896</v>
      </c>
      <c r="AE51" s="59">
        <v>26.552689000000001</v>
      </c>
      <c r="AF51" s="59">
        <v>11.450882</v>
      </c>
      <c r="AG51" s="59">
        <v>7.1596200000000003</v>
      </c>
      <c r="AH51" s="59">
        <v>29.510773</v>
      </c>
      <c r="AI51" s="59">
        <v>22.848739999999999</v>
      </c>
      <c r="AJ51" s="59">
        <v>12.430348</v>
      </c>
      <c r="AK51" s="59">
        <v>13.159573</v>
      </c>
      <c r="AL51" s="59">
        <v>45.163184999999999</v>
      </c>
      <c r="AM51" s="59">
        <v>31.516703</v>
      </c>
      <c r="AN51" s="59">
        <v>8.6822560000000006</v>
      </c>
      <c r="AO51" s="59">
        <v>15.180114</v>
      </c>
      <c r="AP51" s="59">
        <v>28.229140999999998</v>
      </c>
      <c r="AQ51" s="59">
        <v>33.061165000000003</v>
      </c>
      <c r="AR51" s="59">
        <v>14.374067</v>
      </c>
      <c r="AS51" s="59">
        <v>20.851413999999998</v>
      </c>
      <c r="AT51" s="59">
        <v>52.357590000000002</v>
      </c>
      <c r="AU51" s="59">
        <v>13.93257</v>
      </c>
      <c r="AV51" s="59">
        <v>20.872737999999998</v>
      </c>
      <c r="AW51" s="59">
        <v>23.784348999999999</v>
      </c>
      <c r="AX51" s="59">
        <v>20.046396000000001</v>
      </c>
      <c r="AY51" s="59">
        <v>27.224836</v>
      </c>
      <c r="AZ51" s="59">
        <v>26.115245999999999</v>
      </c>
      <c r="BA51" s="59">
        <v>15.162355</v>
      </c>
      <c r="BB51" s="59">
        <v>11.930524999999999</v>
      </c>
      <c r="BC51" s="59">
        <v>10.469804</v>
      </c>
      <c r="BD51" s="59">
        <v>12.897080000000001</v>
      </c>
      <c r="BE51" s="53">
        <v>16.747323999999999</v>
      </c>
      <c r="BF51" s="59">
        <v>20.329602999999999</v>
      </c>
      <c r="BG51" s="59">
        <v>23.914550999999999</v>
      </c>
      <c r="BH51" s="59">
        <v>12.029979000000001</v>
      </c>
      <c r="BI51" s="59">
        <v>12.846450000000001</v>
      </c>
      <c r="BJ51" s="59">
        <v>11.678194</v>
      </c>
      <c r="BK51" s="59">
        <v>6.6511269999999998</v>
      </c>
      <c r="BL51" s="59">
        <v>6.603256</v>
      </c>
      <c r="BM51" s="59">
        <v>16.494408</v>
      </c>
      <c r="BN51" s="59">
        <v>11.416306000000001</v>
      </c>
      <c r="BO51" s="59">
        <v>7.0040009999999997</v>
      </c>
      <c r="BP51" s="59">
        <v>15.472941</v>
      </c>
      <c r="BQ51" s="59">
        <v>33.436646000000003</v>
      </c>
      <c r="BR51" s="59">
        <v>12.853923999999999</v>
      </c>
      <c r="BS51" s="59">
        <v>9.5790590000000009</v>
      </c>
      <c r="BT51" s="59">
        <v>21.075089999999999</v>
      </c>
    </row>
    <row r="52" spans="1:72">
      <c r="A52" s="61">
        <v>41</v>
      </c>
      <c r="B52" s="54">
        <v>37773</v>
      </c>
      <c r="C52" s="58">
        <v>974.5</v>
      </c>
      <c r="D52" s="55">
        <v>8985.44</v>
      </c>
      <c r="E52" s="55">
        <v>9342.4199219999991</v>
      </c>
      <c r="F52" s="59">
        <v>4.0629869999999997</v>
      </c>
      <c r="G52" s="59">
        <v>5.0637340000000002</v>
      </c>
      <c r="H52" s="59">
        <v>19.959378999999998</v>
      </c>
      <c r="I52" s="59">
        <v>12.266966999999999</v>
      </c>
      <c r="J52" s="59">
        <v>15.337444</v>
      </c>
      <c r="K52" s="59">
        <v>23.634104000000001</v>
      </c>
      <c r="L52" s="59">
        <v>21.088715000000001</v>
      </c>
      <c r="M52" s="59">
        <v>9.8428869999999993</v>
      </c>
      <c r="N52" s="59">
        <v>24.587841000000001</v>
      </c>
      <c r="O52" s="59">
        <v>12.129018</v>
      </c>
      <c r="P52" s="59">
        <v>24.671289000000002</v>
      </c>
      <c r="Q52" s="59">
        <v>11.695373999999999</v>
      </c>
      <c r="R52" s="59">
        <v>24.520188999999998</v>
      </c>
      <c r="S52" s="59">
        <v>23.41338</v>
      </c>
      <c r="T52" s="59">
        <v>17.309864000000001</v>
      </c>
      <c r="U52" s="59">
        <v>20.914297000000001</v>
      </c>
      <c r="V52" s="59">
        <v>17.643705000000001</v>
      </c>
      <c r="W52" s="59">
        <v>15.954363000000001</v>
      </c>
      <c r="X52" s="59">
        <v>10.344454000000001</v>
      </c>
      <c r="Y52" s="60">
        <v>15.396520000000001</v>
      </c>
      <c r="Z52" s="59">
        <v>12.33985</v>
      </c>
      <c r="AA52" s="59">
        <v>7.3326840000000004</v>
      </c>
      <c r="AB52" s="59">
        <v>18.676501999999999</v>
      </c>
      <c r="AC52" s="59">
        <v>48.599997999999999</v>
      </c>
      <c r="AD52" s="59">
        <v>13.662331999999999</v>
      </c>
      <c r="AE52" s="59">
        <v>26.648288999999998</v>
      </c>
      <c r="AF52" s="59">
        <v>11.837413</v>
      </c>
      <c r="AG52" s="59">
        <v>7.4564440000000003</v>
      </c>
      <c r="AH52" s="59">
        <v>28.193949</v>
      </c>
      <c r="AI52" s="59">
        <v>24.891876</v>
      </c>
      <c r="AJ52" s="59">
        <v>13.746548000000001</v>
      </c>
      <c r="AK52" s="59">
        <v>13.082853999999999</v>
      </c>
      <c r="AL52" s="59">
        <v>46.000340000000001</v>
      </c>
      <c r="AM52" s="59">
        <v>36.558101999999998</v>
      </c>
      <c r="AN52" s="59">
        <v>9.3242779999999996</v>
      </c>
      <c r="AO52" s="59">
        <v>15.673885</v>
      </c>
      <c r="AP52" s="59">
        <v>28.942496999999999</v>
      </c>
      <c r="AQ52" s="59">
        <v>33.847766999999997</v>
      </c>
      <c r="AR52" s="59">
        <v>13.595250999999999</v>
      </c>
      <c r="AS52" s="59">
        <v>22.623881999999998</v>
      </c>
      <c r="AT52" s="59">
        <v>50.761814000000001</v>
      </c>
      <c r="AU52" s="59">
        <v>14.912271</v>
      </c>
      <c r="AV52" s="59">
        <v>19.882479</v>
      </c>
      <c r="AW52" s="59">
        <v>22.698532</v>
      </c>
      <c r="AX52" s="59">
        <v>21.938831</v>
      </c>
      <c r="AY52" s="59">
        <v>27.737072000000001</v>
      </c>
      <c r="AZ52" s="59">
        <v>25.795696</v>
      </c>
      <c r="BA52" s="59">
        <v>15.796946</v>
      </c>
      <c r="BB52" s="59">
        <v>11.937340000000001</v>
      </c>
      <c r="BC52" s="59">
        <v>9.6650510000000001</v>
      </c>
      <c r="BD52" s="59">
        <v>11.072621</v>
      </c>
      <c r="BE52" s="53">
        <v>16.248255</v>
      </c>
      <c r="BF52" s="59">
        <v>19.745208999999999</v>
      </c>
      <c r="BG52" s="59">
        <v>21.600643000000002</v>
      </c>
      <c r="BH52" s="59">
        <v>12.588649</v>
      </c>
      <c r="BI52" s="59">
        <v>13.237488000000001</v>
      </c>
      <c r="BJ52" s="59">
        <v>11.696994</v>
      </c>
      <c r="BK52" s="59">
        <v>6.9584390000000003</v>
      </c>
      <c r="BL52" s="59">
        <v>6.4530839999999996</v>
      </c>
      <c r="BM52" s="59">
        <v>16.844542000000001</v>
      </c>
      <c r="BN52" s="59">
        <v>11.898899999999999</v>
      </c>
      <c r="BO52" s="59">
        <v>7.0436779999999999</v>
      </c>
      <c r="BP52" s="59">
        <v>15.551686999999999</v>
      </c>
      <c r="BQ52" s="59">
        <v>36.046204000000003</v>
      </c>
      <c r="BR52" s="59">
        <v>13.210328000000001</v>
      </c>
      <c r="BS52" s="59">
        <v>9.3873350000000002</v>
      </c>
      <c r="BT52" s="59">
        <v>21.408110000000001</v>
      </c>
    </row>
    <row r="53" spans="1:72">
      <c r="A53" s="61">
        <v>42</v>
      </c>
      <c r="B53" s="54">
        <v>37803</v>
      </c>
      <c r="C53" s="58">
        <v>990.31</v>
      </c>
      <c r="D53" s="55">
        <v>9233.7999999999993</v>
      </c>
      <c r="E53" s="55">
        <v>9555.1904300000006</v>
      </c>
      <c r="F53" s="59">
        <v>4.154979</v>
      </c>
      <c r="G53" s="59">
        <v>4.8974650000000004</v>
      </c>
      <c r="H53" s="59">
        <v>18.837039999999998</v>
      </c>
      <c r="I53" s="59">
        <v>12.795237</v>
      </c>
      <c r="J53" s="59">
        <v>16.983677</v>
      </c>
      <c r="K53" s="59">
        <v>23.933904999999999</v>
      </c>
      <c r="L53" s="59">
        <v>22.256346000000001</v>
      </c>
      <c r="M53" s="59">
        <v>10.155208999999999</v>
      </c>
      <c r="N53" s="59">
        <v>24.226665000000001</v>
      </c>
      <c r="O53" s="59">
        <v>11.808434999999999</v>
      </c>
      <c r="P53" s="59">
        <v>25.634142000000001</v>
      </c>
      <c r="Q53" s="59">
        <v>12.203448</v>
      </c>
      <c r="R53" s="59">
        <v>24.781466999999999</v>
      </c>
      <c r="S53" s="59">
        <v>21.87604</v>
      </c>
      <c r="T53" s="59">
        <v>17.206343</v>
      </c>
      <c r="U53" s="59">
        <v>21.860047999999999</v>
      </c>
      <c r="V53" s="59">
        <v>17.481562</v>
      </c>
      <c r="W53" s="59">
        <v>15.934483</v>
      </c>
      <c r="X53" s="59">
        <v>9.8800810000000006</v>
      </c>
      <c r="Y53" s="60">
        <v>14.643995</v>
      </c>
      <c r="Z53" s="59">
        <v>11.854986999999999</v>
      </c>
      <c r="AA53" s="59">
        <v>6.7964010000000004</v>
      </c>
      <c r="AB53" s="59">
        <v>19.151871</v>
      </c>
      <c r="AC53" s="59">
        <v>48.060001</v>
      </c>
      <c r="AD53" s="59">
        <v>13.697566</v>
      </c>
      <c r="AE53" s="59">
        <v>28.152483</v>
      </c>
      <c r="AF53" s="59">
        <v>11.946427999999999</v>
      </c>
      <c r="AG53" s="59">
        <v>7.6929189999999998</v>
      </c>
      <c r="AH53" s="59">
        <v>28.243019</v>
      </c>
      <c r="AI53" s="59">
        <v>22.871646999999999</v>
      </c>
      <c r="AJ53" s="59">
        <v>13.428542</v>
      </c>
      <c r="AK53" s="59">
        <v>12.659454999999999</v>
      </c>
      <c r="AL53" s="59">
        <v>48.434975000000001</v>
      </c>
      <c r="AM53" s="59">
        <v>34.899020999999998</v>
      </c>
      <c r="AN53" s="59">
        <v>9.9762719999999998</v>
      </c>
      <c r="AO53" s="59">
        <v>16.508655999999998</v>
      </c>
      <c r="AP53" s="59">
        <v>31.460224</v>
      </c>
      <c r="AQ53" s="59">
        <v>33.518313999999997</v>
      </c>
      <c r="AR53" s="59">
        <v>13.482386</v>
      </c>
      <c r="AS53" s="59">
        <v>24.758326</v>
      </c>
      <c r="AT53" s="59">
        <v>52.735106999999999</v>
      </c>
      <c r="AU53" s="59">
        <v>14.231783999999999</v>
      </c>
      <c r="AV53" s="59">
        <v>19.243282000000001</v>
      </c>
      <c r="AW53" s="59">
        <v>25.502234000000001</v>
      </c>
      <c r="AX53" s="59">
        <v>24.431958999999999</v>
      </c>
      <c r="AY53" s="59">
        <v>30.094010999999998</v>
      </c>
      <c r="AZ53" s="59">
        <v>29.395264000000001</v>
      </c>
      <c r="BA53" s="59">
        <v>16.271345</v>
      </c>
      <c r="BB53" s="59">
        <v>14.277761999999999</v>
      </c>
      <c r="BC53" s="59">
        <v>9.6489580000000004</v>
      </c>
      <c r="BD53" s="59">
        <v>11.871606</v>
      </c>
      <c r="BE53" s="53">
        <v>17.854939999999999</v>
      </c>
      <c r="BF53" s="59">
        <v>19.094418999999998</v>
      </c>
      <c r="BG53" s="59">
        <v>23.542341</v>
      </c>
      <c r="BH53" s="59">
        <v>11.074229000000001</v>
      </c>
      <c r="BI53" s="59">
        <v>12.378607000000001</v>
      </c>
      <c r="BJ53" s="59">
        <v>10.675954000000001</v>
      </c>
      <c r="BK53" s="59">
        <v>6.8466110000000002</v>
      </c>
      <c r="BL53" s="59">
        <v>6.2877229999999997</v>
      </c>
      <c r="BM53" s="59">
        <v>15.4551</v>
      </c>
      <c r="BN53" s="59">
        <v>10.556685999999999</v>
      </c>
      <c r="BO53" s="59">
        <v>7.1136949999999999</v>
      </c>
      <c r="BP53" s="59">
        <v>17.260403</v>
      </c>
      <c r="BQ53" s="59">
        <v>40.972687000000001</v>
      </c>
      <c r="BR53" s="59">
        <v>13.177503</v>
      </c>
      <c r="BS53" s="59">
        <v>10.256931</v>
      </c>
      <c r="BT53" s="59">
        <v>21.764900000000001</v>
      </c>
    </row>
    <row r="54" spans="1:72">
      <c r="A54" s="61">
        <v>43</v>
      </c>
      <c r="B54" s="54">
        <v>37834</v>
      </c>
      <c r="C54" s="58">
        <v>1008.01</v>
      </c>
      <c r="D54" s="55">
        <v>9415.82</v>
      </c>
      <c r="E54" s="55">
        <v>9770.5595699999994</v>
      </c>
      <c r="F54" s="59">
        <v>4.2520819999999997</v>
      </c>
      <c r="G54" s="59">
        <v>4.9356549999999997</v>
      </c>
      <c r="H54" s="59">
        <v>19.416639</v>
      </c>
      <c r="I54" s="59">
        <v>12.467150999999999</v>
      </c>
      <c r="J54" s="59">
        <v>19.600912000000001</v>
      </c>
      <c r="K54" s="59">
        <v>25.357953999999999</v>
      </c>
      <c r="L54" s="59">
        <v>22.437971000000001</v>
      </c>
      <c r="M54" s="59">
        <v>10.488353999999999</v>
      </c>
      <c r="N54" s="59">
        <v>24.190784000000001</v>
      </c>
      <c r="O54" s="59">
        <v>11.427688</v>
      </c>
      <c r="P54" s="59">
        <v>24.782813999999998</v>
      </c>
      <c r="Q54" s="59">
        <v>12.915009</v>
      </c>
      <c r="R54" s="59">
        <v>21.605910999999999</v>
      </c>
      <c r="S54" s="59">
        <v>23.100916000000002</v>
      </c>
      <c r="T54" s="59">
        <v>18.730295000000002</v>
      </c>
      <c r="U54" s="59">
        <v>20.986357000000002</v>
      </c>
      <c r="V54" s="59">
        <v>18.523188000000001</v>
      </c>
      <c r="W54" s="59">
        <v>16.102426999999999</v>
      </c>
      <c r="X54" s="59">
        <v>10.621002000000001</v>
      </c>
      <c r="Y54" s="60">
        <v>16.086625999999999</v>
      </c>
      <c r="Z54" s="59">
        <v>11.900418</v>
      </c>
      <c r="AA54" s="59">
        <v>7.4404839999999997</v>
      </c>
      <c r="AB54" s="59">
        <v>18.886227000000002</v>
      </c>
      <c r="AC54" s="59">
        <v>50.599997999999999</v>
      </c>
      <c r="AD54" s="59">
        <v>13.591851999999999</v>
      </c>
      <c r="AE54" s="59">
        <v>28.7822</v>
      </c>
      <c r="AF54" s="59">
        <v>11.644351</v>
      </c>
      <c r="AG54" s="59">
        <v>8.0254670000000008</v>
      </c>
      <c r="AH54" s="59">
        <v>27.037825000000002</v>
      </c>
      <c r="AI54" s="59">
        <v>20.819500000000001</v>
      </c>
      <c r="AJ54" s="59">
        <v>12.043825999999999</v>
      </c>
      <c r="AK54" s="59">
        <v>12.53903</v>
      </c>
      <c r="AL54" s="59">
        <v>46.000340000000001</v>
      </c>
      <c r="AM54" s="59">
        <v>35.264786000000001</v>
      </c>
      <c r="AN54" s="59">
        <v>10.866806</v>
      </c>
      <c r="AO54" s="59">
        <v>16.92313</v>
      </c>
      <c r="AP54" s="59">
        <v>31.969602999999999</v>
      </c>
      <c r="AQ54" s="59">
        <v>33.348292999999998</v>
      </c>
      <c r="AR54" s="59">
        <v>15.017419</v>
      </c>
      <c r="AS54" s="59">
        <v>26.987998999999999</v>
      </c>
      <c r="AT54" s="59">
        <v>54.954577999999998</v>
      </c>
      <c r="AU54" s="59">
        <v>14.821522999999999</v>
      </c>
      <c r="AV54" s="59">
        <v>20.084354000000001</v>
      </c>
      <c r="AW54" s="59">
        <v>25.963125000000002</v>
      </c>
      <c r="AX54" s="59">
        <v>26.570599000000001</v>
      </c>
      <c r="AY54" s="59">
        <v>30.984421000000001</v>
      </c>
      <c r="AZ54" s="59">
        <v>29.341545</v>
      </c>
      <c r="BA54" s="59">
        <v>16.339117000000002</v>
      </c>
      <c r="BB54" s="59">
        <v>16.400214999999999</v>
      </c>
      <c r="BC54" s="59">
        <v>10.324947</v>
      </c>
      <c r="BD54" s="59">
        <v>15.021112</v>
      </c>
      <c r="BE54" s="53">
        <v>19.217656999999999</v>
      </c>
      <c r="BF54" s="59">
        <v>20.14809</v>
      </c>
      <c r="BG54" s="59">
        <v>25.434422999999999</v>
      </c>
      <c r="BH54" s="59">
        <v>10.77765</v>
      </c>
      <c r="BI54" s="59">
        <v>12.477465</v>
      </c>
      <c r="BJ54" s="59">
        <v>10.784952000000001</v>
      </c>
      <c r="BK54" s="59">
        <v>7.3189599999999997</v>
      </c>
      <c r="BL54" s="59">
        <v>6.4422280000000001</v>
      </c>
      <c r="BM54" s="59">
        <v>15.385044000000001</v>
      </c>
      <c r="BN54" s="59">
        <v>10.756615</v>
      </c>
      <c r="BO54" s="59">
        <v>6.9456550000000004</v>
      </c>
      <c r="BP54" s="59">
        <v>16.142254000000001</v>
      </c>
      <c r="BQ54" s="59">
        <v>43.884666000000003</v>
      </c>
      <c r="BR54" s="59">
        <v>13.564916</v>
      </c>
      <c r="BS54" s="59">
        <v>10.690737</v>
      </c>
      <c r="BT54" s="59">
        <v>22.505703</v>
      </c>
    </row>
    <row r="55" spans="1:72">
      <c r="A55" s="61">
        <v>44</v>
      </c>
      <c r="B55" s="54">
        <v>37865</v>
      </c>
      <c r="C55" s="58">
        <v>995.97</v>
      </c>
      <c r="D55" s="55">
        <v>9275.06</v>
      </c>
      <c r="E55" s="55">
        <v>9649.6796880000002</v>
      </c>
      <c r="F55" s="59">
        <v>4.2009759999999998</v>
      </c>
      <c r="G55" s="59">
        <v>5.0630740000000003</v>
      </c>
      <c r="H55" s="59">
        <v>19.229469000000002</v>
      </c>
      <c r="I55" s="59">
        <v>13.089955</v>
      </c>
      <c r="J55" s="59">
        <v>18.543337000000001</v>
      </c>
      <c r="K55" s="59">
        <v>23.546451999999999</v>
      </c>
      <c r="L55" s="59">
        <v>21.398323000000001</v>
      </c>
      <c r="M55" s="59">
        <v>10.153316</v>
      </c>
      <c r="N55" s="59">
        <v>25.723300999999999</v>
      </c>
      <c r="O55" s="59">
        <v>11.280633999999999</v>
      </c>
      <c r="P55" s="59">
        <v>25.500605</v>
      </c>
      <c r="Q55" s="59">
        <v>12.190351</v>
      </c>
      <c r="R55" s="59">
        <v>20.868963000000001</v>
      </c>
      <c r="S55" s="59">
        <v>23.195843</v>
      </c>
      <c r="T55" s="59">
        <v>17.645454000000001</v>
      </c>
      <c r="U55" s="59">
        <v>21.941679000000001</v>
      </c>
      <c r="V55" s="59">
        <v>18.106672</v>
      </c>
      <c r="W55" s="59">
        <v>15.945432</v>
      </c>
      <c r="X55" s="59">
        <v>10.413683000000001</v>
      </c>
      <c r="Y55" s="60">
        <v>15.785945</v>
      </c>
      <c r="Z55" s="59">
        <v>12.644981</v>
      </c>
      <c r="AA55" s="59">
        <v>7.3246659999999997</v>
      </c>
      <c r="AB55" s="59">
        <v>18.946939</v>
      </c>
      <c r="AC55" s="59">
        <v>49.919998</v>
      </c>
      <c r="AD55" s="59">
        <v>14.087914</v>
      </c>
      <c r="AE55" s="59">
        <v>28.788596999999999</v>
      </c>
      <c r="AF55" s="59">
        <v>11.688207</v>
      </c>
      <c r="AG55" s="59">
        <v>8.8133909999999993</v>
      </c>
      <c r="AH55" s="59">
        <v>27.13279</v>
      </c>
      <c r="AI55" s="59">
        <v>22.128291999999998</v>
      </c>
      <c r="AJ55" s="59">
        <v>12.285049000000001</v>
      </c>
      <c r="AK55" s="59">
        <v>13.602938999999999</v>
      </c>
      <c r="AL55" s="59">
        <v>45.009715999999997</v>
      </c>
      <c r="AM55" s="59">
        <v>31.654109999999999</v>
      </c>
      <c r="AN55" s="59">
        <v>10.35347</v>
      </c>
      <c r="AO55" s="59">
        <v>15.483966000000001</v>
      </c>
      <c r="AP55" s="59">
        <v>31.140249000000001</v>
      </c>
      <c r="AQ55" s="59">
        <v>34.034134000000002</v>
      </c>
      <c r="AR55" s="59">
        <v>14.769114</v>
      </c>
      <c r="AS55" s="59">
        <v>24.465008000000001</v>
      </c>
      <c r="AT55" s="59">
        <v>52.767856999999999</v>
      </c>
      <c r="AU55" s="59">
        <v>15.355098999999999</v>
      </c>
      <c r="AV55" s="59">
        <v>19.663817999999999</v>
      </c>
      <c r="AW55" s="59">
        <v>24.745075</v>
      </c>
      <c r="AX55" s="59">
        <v>26.482953999999999</v>
      </c>
      <c r="AY55" s="59">
        <v>30.041098000000002</v>
      </c>
      <c r="AZ55" s="59">
        <v>28.108362</v>
      </c>
      <c r="BA55" s="59">
        <v>17.127728000000001</v>
      </c>
      <c r="BB55" s="59">
        <v>15.799004999999999</v>
      </c>
      <c r="BC55" s="59">
        <v>9.0534429999999997</v>
      </c>
      <c r="BD55" s="59">
        <v>14.35981</v>
      </c>
      <c r="BE55" s="53">
        <v>17.262667</v>
      </c>
      <c r="BF55" s="59">
        <v>21.356715999999999</v>
      </c>
      <c r="BG55" s="59">
        <v>23.585761999999999</v>
      </c>
      <c r="BH55" s="59">
        <v>11.4175</v>
      </c>
      <c r="BI55" s="59">
        <v>12.885232999999999</v>
      </c>
      <c r="BJ55" s="59">
        <v>11.153574000000001</v>
      </c>
      <c r="BK55" s="59">
        <v>7.223014</v>
      </c>
      <c r="BL55" s="59">
        <v>6.8028139999999997</v>
      </c>
      <c r="BM55" s="59">
        <v>16.085184000000002</v>
      </c>
      <c r="BN55" s="59">
        <v>9.8795149999999996</v>
      </c>
      <c r="BO55" s="59">
        <v>7.1930449999999997</v>
      </c>
      <c r="BP55" s="59">
        <v>15.882400000000001</v>
      </c>
      <c r="BQ55" s="59">
        <v>44.962639000000003</v>
      </c>
      <c r="BR55" s="59">
        <v>14.664391999999999</v>
      </c>
      <c r="BS55" s="59">
        <v>10.764264000000001</v>
      </c>
      <c r="BT55" s="59">
        <v>23.121898999999999</v>
      </c>
    </row>
    <row r="56" spans="1:72">
      <c r="A56" s="61">
        <v>45</v>
      </c>
      <c r="B56" s="54">
        <v>37895</v>
      </c>
      <c r="C56" s="58">
        <v>1050.71</v>
      </c>
      <c r="D56" s="55">
        <v>9801.1200000000008</v>
      </c>
      <c r="E56" s="55">
        <v>10224.519531</v>
      </c>
      <c r="F56" s="59">
        <v>4.4513980000000002</v>
      </c>
      <c r="G56" s="59">
        <v>5.0119119999999997</v>
      </c>
      <c r="H56" s="59">
        <v>22.429877999999999</v>
      </c>
      <c r="I56" s="59">
        <v>13.901820000000001</v>
      </c>
      <c r="J56" s="59">
        <v>21.055084000000001</v>
      </c>
      <c r="K56" s="59">
        <v>24.866745000000002</v>
      </c>
      <c r="L56" s="59">
        <v>22.712553</v>
      </c>
      <c r="M56" s="59">
        <v>10.586781</v>
      </c>
      <c r="N56" s="59">
        <v>27.239227</v>
      </c>
      <c r="O56" s="59">
        <v>12.243857999999999</v>
      </c>
      <c r="P56" s="59">
        <v>26.703766000000002</v>
      </c>
      <c r="Q56" s="59">
        <v>12.866985</v>
      </c>
      <c r="R56" s="59">
        <v>23.749752000000001</v>
      </c>
      <c r="S56" s="59">
        <v>24.027035000000001</v>
      </c>
      <c r="T56" s="59">
        <v>20.052702</v>
      </c>
      <c r="U56" s="59">
        <v>23.276049</v>
      </c>
      <c r="V56" s="59">
        <v>18.096782999999999</v>
      </c>
      <c r="W56" s="59">
        <v>16.581465000000001</v>
      </c>
      <c r="X56" s="59">
        <v>10.870172999999999</v>
      </c>
      <c r="Y56" s="60">
        <v>15.319535</v>
      </c>
      <c r="Z56" s="59">
        <v>13.108855</v>
      </c>
      <c r="AA56" s="59">
        <v>7.394857</v>
      </c>
      <c r="AB56" s="59">
        <v>19.813431000000001</v>
      </c>
      <c r="AC56" s="59">
        <v>51.849997999999999</v>
      </c>
      <c r="AD56" s="59">
        <v>15.406438</v>
      </c>
      <c r="AE56" s="59">
        <v>29.983332000000001</v>
      </c>
      <c r="AF56" s="59">
        <v>13.374356000000001</v>
      </c>
      <c r="AG56" s="59">
        <v>10.034388</v>
      </c>
      <c r="AH56" s="59">
        <v>27.576599000000002</v>
      </c>
      <c r="AI56" s="59">
        <v>19.484848</v>
      </c>
      <c r="AJ56" s="59">
        <v>12.778399</v>
      </c>
      <c r="AK56" s="59">
        <v>13.239849</v>
      </c>
      <c r="AL56" s="59">
        <v>43.084324000000002</v>
      </c>
      <c r="AM56" s="59">
        <v>35.501606000000002</v>
      </c>
      <c r="AN56" s="59">
        <v>11.726825</v>
      </c>
      <c r="AO56" s="59">
        <v>17.987257</v>
      </c>
      <c r="AP56" s="59">
        <v>35.558577999999997</v>
      </c>
      <c r="AQ56" s="59">
        <v>38.685817999999998</v>
      </c>
      <c r="AR56" s="59">
        <v>14.633535999999999</v>
      </c>
      <c r="AS56" s="59">
        <v>26.232651000000001</v>
      </c>
      <c r="AT56" s="59">
        <v>62.093612999999998</v>
      </c>
      <c r="AU56" s="59">
        <v>16.829875999999999</v>
      </c>
      <c r="AV56" s="59">
        <v>20.999725000000002</v>
      </c>
      <c r="AW56" s="59">
        <v>25.042812000000001</v>
      </c>
      <c r="AX56" s="59">
        <v>29.660350999999999</v>
      </c>
      <c r="AY56" s="59">
        <v>33.353057999999997</v>
      </c>
      <c r="AZ56" s="59">
        <v>31.593955999999999</v>
      </c>
      <c r="BA56" s="59">
        <v>16.105001000000001</v>
      </c>
      <c r="BB56" s="59">
        <v>18.916319000000001</v>
      </c>
      <c r="BC56" s="59">
        <v>9.6328600000000009</v>
      </c>
      <c r="BD56" s="59">
        <v>18.214275000000001</v>
      </c>
      <c r="BE56" s="53">
        <v>18.228479</v>
      </c>
      <c r="BF56" s="59">
        <v>22.180157000000001</v>
      </c>
      <c r="BG56" s="59">
        <v>27.500183</v>
      </c>
      <c r="BH56" s="59">
        <v>11.635464000000001</v>
      </c>
      <c r="BI56" s="59">
        <v>12.822782999999999</v>
      </c>
      <c r="BJ56" s="59">
        <v>11.324578000000001</v>
      </c>
      <c r="BK56" s="59">
        <v>6.8972879999999996</v>
      </c>
      <c r="BL56" s="59">
        <v>7.2117820000000004</v>
      </c>
      <c r="BM56" s="59">
        <v>15.970743000000001</v>
      </c>
      <c r="BN56" s="59">
        <v>10.232794</v>
      </c>
      <c r="BO56" s="59">
        <v>7.9048819999999997</v>
      </c>
      <c r="BP56" s="59">
        <v>17.827345000000001</v>
      </c>
      <c r="BQ56" s="59">
        <v>48.259974999999997</v>
      </c>
      <c r="BR56" s="59">
        <v>14.274098</v>
      </c>
      <c r="BS56" s="59">
        <v>10.912929</v>
      </c>
      <c r="BT56" s="59">
        <v>24.841501000000001</v>
      </c>
    </row>
    <row r="57" spans="1:72">
      <c r="A57" s="61">
        <v>46</v>
      </c>
      <c r="B57" s="54">
        <v>37926</v>
      </c>
      <c r="C57" s="58">
        <v>1058.2</v>
      </c>
      <c r="D57" s="55">
        <v>9782.4599999999991</v>
      </c>
      <c r="E57" s="55">
        <v>10352.219727</v>
      </c>
      <c r="F57" s="59">
        <v>4.5076169999999998</v>
      </c>
      <c r="G57" s="59">
        <v>5.0266510000000002</v>
      </c>
      <c r="H57" s="59">
        <v>22.24231</v>
      </c>
      <c r="I57" s="59">
        <v>14.252147000000001</v>
      </c>
      <c r="J57" s="59">
        <v>20.840685000000001</v>
      </c>
      <c r="K57" s="59">
        <v>24.228497999999998</v>
      </c>
      <c r="L57" s="59">
        <v>22.894707</v>
      </c>
      <c r="M57" s="59">
        <v>10.579212</v>
      </c>
      <c r="N57" s="59">
        <v>26.798497999999999</v>
      </c>
      <c r="O57" s="59">
        <v>12.270246</v>
      </c>
      <c r="P57" s="59">
        <v>26.871286000000001</v>
      </c>
      <c r="Q57" s="59">
        <v>12.163703</v>
      </c>
      <c r="R57" s="59">
        <v>23.997634999999999</v>
      </c>
      <c r="S57" s="59">
        <v>24.668538999999999</v>
      </c>
      <c r="T57" s="59">
        <v>21.198730000000001</v>
      </c>
      <c r="U57" s="59">
        <v>23.457198999999999</v>
      </c>
      <c r="V57" s="59">
        <v>17.908788999999999</v>
      </c>
      <c r="W57" s="59">
        <v>16.759996000000001</v>
      </c>
      <c r="X57" s="59">
        <v>10.873643</v>
      </c>
      <c r="Y57" s="60">
        <v>15.303227</v>
      </c>
      <c r="Z57" s="59">
        <v>12.029560999999999</v>
      </c>
      <c r="AA57" s="59">
        <v>7.3684479999999999</v>
      </c>
      <c r="AB57" s="59">
        <v>19.727050999999999</v>
      </c>
      <c r="AC57" s="59">
        <v>56.02</v>
      </c>
      <c r="AD57" s="59">
        <v>15.682725</v>
      </c>
      <c r="AE57" s="59">
        <v>29.268816000000001</v>
      </c>
      <c r="AF57" s="59">
        <v>13.615114</v>
      </c>
      <c r="AG57" s="59">
        <v>8.5839870000000005</v>
      </c>
      <c r="AH57" s="59">
        <v>27.012257000000002</v>
      </c>
      <c r="AI57" s="59">
        <v>17.877625999999999</v>
      </c>
      <c r="AJ57" s="59">
        <v>13.575027</v>
      </c>
      <c r="AK57" s="59">
        <v>13.522012999999999</v>
      </c>
      <c r="AL57" s="59">
        <v>40.196216999999997</v>
      </c>
      <c r="AM57" s="59">
        <v>36.663333999999999</v>
      </c>
      <c r="AN57" s="59">
        <v>12.507935</v>
      </c>
      <c r="AO57" s="59">
        <v>17.446629999999999</v>
      </c>
      <c r="AP57" s="59">
        <v>35.635238999999999</v>
      </c>
      <c r="AQ57" s="59">
        <v>38.819206000000001</v>
      </c>
      <c r="AR57" s="59">
        <v>16.603867999999999</v>
      </c>
      <c r="AS57" s="59">
        <v>25.447787999999999</v>
      </c>
      <c r="AT57" s="59">
        <v>59.585621000000003</v>
      </c>
      <c r="AU57" s="59">
        <v>15.598000000000001</v>
      </c>
      <c r="AV57" s="59">
        <v>20.476492</v>
      </c>
      <c r="AW57" s="59">
        <v>26.43807</v>
      </c>
      <c r="AX57" s="59">
        <v>32.614193</v>
      </c>
      <c r="AY57" s="59">
        <v>33.473503000000001</v>
      </c>
      <c r="AZ57" s="59">
        <v>32.827789000000003</v>
      </c>
      <c r="BA57" s="59">
        <v>15.928939</v>
      </c>
      <c r="BB57" s="59">
        <v>19.255040999999999</v>
      </c>
      <c r="BC57" s="59">
        <v>9.6730979999999995</v>
      </c>
      <c r="BD57" s="59">
        <v>18.756748000000002</v>
      </c>
      <c r="BE57" s="53">
        <v>18.465150999999999</v>
      </c>
      <c r="BF57" s="59">
        <v>22.259855000000002</v>
      </c>
      <c r="BG57" s="59">
        <v>30.862487999999999</v>
      </c>
      <c r="BH57" s="59">
        <v>11.56495</v>
      </c>
      <c r="BI57" s="59">
        <v>12.545925</v>
      </c>
      <c r="BJ57" s="59">
        <v>11.253026</v>
      </c>
      <c r="BK57" s="59">
        <v>7.0263039999999997</v>
      </c>
      <c r="BL57" s="59">
        <v>7.3437000000000001</v>
      </c>
      <c r="BM57" s="59">
        <v>15.903658999999999</v>
      </c>
      <c r="BN57" s="59">
        <v>10.117610000000001</v>
      </c>
      <c r="BO57" s="59">
        <v>7.3750869999999997</v>
      </c>
      <c r="BP57" s="59">
        <v>18.181692000000002</v>
      </c>
      <c r="BQ57" s="59">
        <v>43.148139999999998</v>
      </c>
      <c r="BR57" s="59">
        <v>15.178209000000001</v>
      </c>
      <c r="BS57" s="59">
        <v>10.953963999999999</v>
      </c>
      <c r="BT57" s="59">
        <v>27.32564</v>
      </c>
    </row>
    <row r="58" spans="1:72">
      <c r="A58" s="61">
        <v>47</v>
      </c>
      <c r="B58" s="54">
        <v>37956</v>
      </c>
      <c r="C58" s="58">
        <v>1111.92</v>
      </c>
      <c r="D58" s="55">
        <v>10453.92</v>
      </c>
      <c r="E58" s="55">
        <v>10799.629883</v>
      </c>
      <c r="F58" s="59">
        <v>4.6864889999999999</v>
      </c>
      <c r="G58" s="59">
        <v>5.0644349999999996</v>
      </c>
      <c r="H58" s="59">
        <v>21.473880999999999</v>
      </c>
      <c r="I58" s="59">
        <v>14.022190999999999</v>
      </c>
      <c r="J58" s="59">
        <v>19.800428</v>
      </c>
      <c r="K58" s="59">
        <v>24.072223999999999</v>
      </c>
      <c r="L58" s="59">
        <v>25.943242999999999</v>
      </c>
      <c r="M58" s="59">
        <v>12.229787</v>
      </c>
      <c r="N58" s="59">
        <v>27.812065</v>
      </c>
      <c r="O58" s="59">
        <v>13.455282</v>
      </c>
      <c r="P58" s="59">
        <v>26.033670000000001</v>
      </c>
      <c r="Q58" s="59">
        <v>11.597485000000001</v>
      </c>
      <c r="R58" s="59">
        <v>24.908767999999998</v>
      </c>
      <c r="S58" s="59">
        <v>26.884250999999999</v>
      </c>
      <c r="T58" s="59">
        <v>20.975971000000001</v>
      </c>
      <c r="U58" s="59">
        <v>23.362701000000001</v>
      </c>
      <c r="V58" s="59">
        <v>20.425592000000002</v>
      </c>
      <c r="W58" s="59">
        <v>19.467186000000002</v>
      </c>
      <c r="X58" s="59">
        <v>12.565825</v>
      </c>
      <c r="Y58" s="60">
        <v>17.847256000000002</v>
      </c>
      <c r="Z58" s="59">
        <v>13.502470000000001</v>
      </c>
      <c r="AA58" s="59">
        <v>8.1116159999999997</v>
      </c>
      <c r="AB58" s="59">
        <v>20.468212000000001</v>
      </c>
      <c r="AC58" s="59">
        <v>56.299999</v>
      </c>
      <c r="AD58" s="59">
        <v>16.240034000000001</v>
      </c>
      <c r="AE58" s="59">
        <v>30.88242</v>
      </c>
      <c r="AF58" s="59">
        <v>14.632198000000001</v>
      </c>
      <c r="AG58" s="59">
        <v>8.7701379999999993</v>
      </c>
      <c r="AH58" s="59">
        <v>28.440926000000001</v>
      </c>
      <c r="AI58" s="59">
        <v>20.343499999999999</v>
      </c>
      <c r="AJ58" s="59">
        <v>14.354441</v>
      </c>
      <c r="AK58" s="59">
        <v>11.534822</v>
      </c>
      <c r="AL58" s="59">
        <v>43.105243999999999</v>
      </c>
      <c r="AM58" s="59">
        <v>37.672728999999997</v>
      </c>
      <c r="AN58" s="59">
        <v>12.060503000000001</v>
      </c>
      <c r="AO58" s="59">
        <v>19.769506</v>
      </c>
      <c r="AP58" s="59">
        <v>38.500377999999998</v>
      </c>
      <c r="AQ58" s="59">
        <v>39.906573999999999</v>
      </c>
      <c r="AR58" s="59">
        <v>16.71114</v>
      </c>
      <c r="AS58" s="59">
        <v>28.443508000000001</v>
      </c>
      <c r="AT58" s="59">
        <v>55.323653999999998</v>
      </c>
      <c r="AU58" s="59">
        <v>14.001764</v>
      </c>
      <c r="AV58" s="59">
        <v>21.374592</v>
      </c>
      <c r="AW58" s="59">
        <v>29.134819</v>
      </c>
      <c r="AX58" s="59">
        <v>32.932609999999997</v>
      </c>
      <c r="AY58" s="59">
        <v>36.011589000000001</v>
      </c>
      <c r="AZ58" s="59">
        <v>36.376658999999997</v>
      </c>
      <c r="BA58" s="59">
        <v>16.957412999999999</v>
      </c>
      <c r="BB58" s="59">
        <v>18.410568000000001</v>
      </c>
      <c r="BC58" s="59">
        <v>10.646849</v>
      </c>
      <c r="BD58" s="59">
        <v>18.517247999999999</v>
      </c>
      <c r="BE58" s="53">
        <v>19.131696999999999</v>
      </c>
      <c r="BF58" s="59">
        <v>23.402062999999998</v>
      </c>
      <c r="BG58" s="59">
        <v>28.342295</v>
      </c>
      <c r="BH58" s="59">
        <v>13.316951</v>
      </c>
      <c r="BI58" s="59">
        <v>13.429619000000001</v>
      </c>
      <c r="BJ58" s="59">
        <v>11.629794</v>
      </c>
      <c r="BK58" s="59">
        <v>7.4580039999999999</v>
      </c>
      <c r="BL58" s="59">
        <v>7.4668299999999999</v>
      </c>
      <c r="BM58" s="59">
        <v>17.206361999999999</v>
      </c>
      <c r="BN58" s="59">
        <v>10.807722</v>
      </c>
      <c r="BO58" s="59">
        <v>7.6528239999999998</v>
      </c>
      <c r="BP58" s="59">
        <v>18.370671999999999</v>
      </c>
      <c r="BQ58" s="59">
        <v>46.513751999999997</v>
      </c>
      <c r="BR58" s="59">
        <v>15.863318</v>
      </c>
      <c r="BS58" s="59">
        <v>11.009926999999999</v>
      </c>
      <c r="BT58" s="59">
        <v>28.202414999999998</v>
      </c>
    </row>
    <row r="59" spans="1:72">
      <c r="A59" s="61">
        <v>48</v>
      </c>
      <c r="B59" s="54">
        <v>37987</v>
      </c>
      <c r="C59" s="58">
        <v>1131.1300000000001</v>
      </c>
      <c r="D59" s="55">
        <v>10488.07</v>
      </c>
      <c r="E59" s="55">
        <v>11029.200194999999</v>
      </c>
      <c r="F59" s="59">
        <v>4.8010419999999998</v>
      </c>
      <c r="G59" s="59">
        <v>5.1093330000000003</v>
      </c>
      <c r="H59" s="59">
        <v>21.502704999999999</v>
      </c>
      <c r="I59" s="59">
        <v>14.536085999999999</v>
      </c>
      <c r="J59" s="59">
        <v>19.142683000000002</v>
      </c>
      <c r="K59" s="59">
        <v>23.796385000000001</v>
      </c>
      <c r="L59" s="59">
        <v>29.005754</v>
      </c>
      <c r="M59" s="59">
        <v>12.668932</v>
      </c>
      <c r="N59" s="59">
        <v>28.146205999999999</v>
      </c>
      <c r="O59" s="59">
        <v>13.054937000000001</v>
      </c>
      <c r="P59" s="59">
        <v>26.480440000000002</v>
      </c>
      <c r="Q59" s="59">
        <v>11.793039</v>
      </c>
      <c r="R59" s="59">
        <v>24.747973999999999</v>
      </c>
      <c r="S59" s="59">
        <v>27.035388999999999</v>
      </c>
      <c r="T59" s="59">
        <v>19.920833999999999</v>
      </c>
      <c r="U59" s="59">
        <v>22.913588000000001</v>
      </c>
      <c r="V59" s="59">
        <v>20.320974</v>
      </c>
      <c r="W59" s="59">
        <v>19.458157</v>
      </c>
      <c r="X59" s="59">
        <v>12.625233</v>
      </c>
      <c r="Y59" s="60">
        <v>20.028161999999998</v>
      </c>
      <c r="Z59" s="59">
        <v>14.406644</v>
      </c>
      <c r="AA59" s="59">
        <v>7.9587659999999998</v>
      </c>
      <c r="AB59" s="59">
        <v>21.671896</v>
      </c>
      <c r="AC59" s="59">
        <v>59.619999</v>
      </c>
      <c r="AD59" s="59">
        <v>15.831897</v>
      </c>
      <c r="AE59" s="59">
        <v>33.262546999999998</v>
      </c>
      <c r="AF59" s="59">
        <v>14.004391999999999</v>
      </c>
      <c r="AG59" s="59">
        <v>9.3256779999999999</v>
      </c>
      <c r="AH59" s="59">
        <v>29.409873999999999</v>
      </c>
      <c r="AI59" s="59">
        <v>21.144053</v>
      </c>
      <c r="AJ59" s="59">
        <v>14.882631</v>
      </c>
      <c r="AK59" s="59">
        <v>12.521238</v>
      </c>
      <c r="AL59" s="59">
        <v>45.107388</v>
      </c>
      <c r="AM59" s="59">
        <v>36.446067999999997</v>
      </c>
      <c r="AN59" s="59">
        <v>11.926944000000001</v>
      </c>
      <c r="AO59" s="59">
        <v>21.360289000000002</v>
      </c>
      <c r="AP59" s="59">
        <v>35.810833000000002</v>
      </c>
      <c r="AQ59" s="59">
        <v>38.150795000000002</v>
      </c>
      <c r="AR59" s="59">
        <v>15.672338</v>
      </c>
      <c r="AS59" s="59">
        <v>28.770775</v>
      </c>
      <c r="AT59" s="59">
        <v>55.189490999999997</v>
      </c>
      <c r="AU59" s="59">
        <v>12.973034</v>
      </c>
      <c r="AV59" s="59">
        <v>21.281089999999999</v>
      </c>
      <c r="AW59" s="59">
        <v>27.644300000000001</v>
      </c>
      <c r="AX59" s="59">
        <v>28.252562999999999</v>
      </c>
      <c r="AY59" s="59">
        <v>36.110019999999999</v>
      </c>
      <c r="AZ59" s="59">
        <v>35.625427000000002</v>
      </c>
      <c r="BA59" s="59">
        <v>17.130887999999999</v>
      </c>
      <c r="BB59" s="59">
        <v>17.531694000000002</v>
      </c>
      <c r="BC59" s="59">
        <v>11.153841999999999</v>
      </c>
      <c r="BD59" s="59">
        <v>19.758869000000001</v>
      </c>
      <c r="BE59" s="53">
        <v>20.723483999999999</v>
      </c>
      <c r="BF59" s="59">
        <v>22.299700000000001</v>
      </c>
      <c r="BG59" s="59">
        <v>29.708190999999999</v>
      </c>
      <c r="BH59" s="59">
        <v>14.150479000000001</v>
      </c>
      <c r="BI59" s="59">
        <v>13.49905</v>
      </c>
      <c r="BJ59" s="59">
        <v>11.456785999999999</v>
      </c>
      <c r="BK59" s="59">
        <v>7.7928839999999999</v>
      </c>
      <c r="BL59" s="59">
        <v>7.7850149999999996</v>
      </c>
      <c r="BM59" s="59">
        <v>17.534409</v>
      </c>
      <c r="BN59" s="59">
        <v>11.356127000000001</v>
      </c>
      <c r="BO59" s="59">
        <v>7.9585629999999998</v>
      </c>
      <c r="BP59" s="59">
        <v>19.077904</v>
      </c>
      <c r="BQ59" s="59">
        <v>45.713813999999999</v>
      </c>
      <c r="BR59" s="59">
        <v>17.078078999999999</v>
      </c>
      <c r="BS59" s="59">
        <v>11.016228</v>
      </c>
      <c r="BT59" s="59">
        <v>30.426283000000002</v>
      </c>
    </row>
    <row r="60" spans="1:72">
      <c r="A60" s="61">
        <v>49</v>
      </c>
      <c r="B60" s="54">
        <v>38018</v>
      </c>
      <c r="C60" s="58">
        <v>1144.94</v>
      </c>
      <c r="D60" s="55">
        <v>10583.92</v>
      </c>
      <c r="E60" s="55">
        <v>11172.889648</v>
      </c>
      <c r="F60" s="59">
        <v>4.8677229999999998</v>
      </c>
      <c r="G60" s="59">
        <v>5.1633490000000002</v>
      </c>
      <c r="H60" s="59">
        <v>22.011927</v>
      </c>
      <c r="I60" s="59">
        <v>15.981797</v>
      </c>
      <c r="J60" s="59">
        <v>20.029964</v>
      </c>
      <c r="K60" s="59">
        <v>27.557680000000001</v>
      </c>
      <c r="L60" s="59">
        <v>28.973112</v>
      </c>
      <c r="M60" s="59">
        <v>13.003965000000001</v>
      </c>
      <c r="N60" s="59">
        <v>28.676635999999998</v>
      </c>
      <c r="O60" s="59">
        <v>13.24583</v>
      </c>
      <c r="P60" s="59">
        <v>29.080299</v>
      </c>
      <c r="Q60" s="59">
        <v>13.043514</v>
      </c>
      <c r="R60" s="59">
        <v>26.034271</v>
      </c>
      <c r="S60" s="59">
        <v>29.608013</v>
      </c>
      <c r="T60" s="59">
        <v>20.560827</v>
      </c>
      <c r="U60" s="59">
        <v>25.156088</v>
      </c>
      <c r="V60" s="59">
        <v>21.008462999999999</v>
      </c>
      <c r="W60" s="59">
        <v>19.908843999999998</v>
      </c>
      <c r="X60" s="59">
        <v>13.198238999999999</v>
      </c>
      <c r="Y60" s="60">
        <v>21.111736000000001</v>
      </c>
      <c r="Z60" s="59">
        <v>16.440283000000001</v>
      </c>
      <c r="AA60" s="59">
        <v>7.8250500000000001</v>
      </c>
      <c r="AB60" s="59">
        <v>23.072444999999998</v>
      </c>
      <c r="AC60" s="59">
        <v>62.66</v>
      </c>
      <c r="AD60" s="59">
        <v>15.815351</v>
      </c>
      <c r="AE60" s="59">
        <v>34.276336999999998</v>
      </c>
      <c r="AF60" s="59">
        <v>14.333411999999999</v>
      </c>
      <c r="AG60" s="59">
        <v>9.0664259999999999</v>
      </c>
      <c r="AH60" s="59">
        <v>29.679625999999999</v>
      </c>
      <c r="AI60" s="59">
        <v>21.357267</v>
      </c>
      <c r="AJ60" s="59">
        <v>14.890752000000001</v>
      </c>
      <c r="AK60" s="59">
        <v>10.939894000000001</v>
      </c>
      <c r="AL60" s="59">
        <v>44.319091999999998</v>
      </c>
      <c r="AM60" s="59">
        <v>39.606448999999998</v>
      </c>
      <c r="AN60" s="59">
        <v>12.544312</v>
      </c>
      <c r="AO60" s="59">
        <v>20.727535</v>
      </c>
      <c r="AP60" s="59">
        <v>35.326363000000001</v>
      </c>
      <c r="AQ60" s="59">
        <v>37.808197</v>
      </c>
      <c r="AR60" s="59">
        <v>16.090118</v>
      </c>
      <c r="AS60" s="59">
        <v>29.088905</v>
      </c>
      <c r="AT60" s="59">
        <v>56.337913999999998</v>
      </c>
      <c r="AU60" s="59">
        <v>11.983784</v>
      </c>
      <c r="AV60" s="59">
        <v>21.390730000000001</v>
      </c>
      <c r="AW60" s="59">
        <v>26.719318000000001</v>
      </c>
      <c r="AX60" s="59">
        <v>29.46649</v>
      </c>
      <c r="AY60" s="59">
        <v>35.807189999999999</v>
      </c>
      <c r="AZ60" s="59">
        <v>38.018559000000003</v>
      </c>
      <c r="BA60" s="59">
        <v>16.436975</v>
      </c>
      <c r="BB60" s="59">
        <v>16.773440999999998</v>
      </c>
      <c r="BC60" s="59">
        <v>10.357139999999999</v>
      </c>
      <c r="BD60" s="59">
        <v>19.330985999999999</v>
      </c>
      <c r="BE60" s="53">
        <v>20.578044999999999</v>
      </c>
      <c r="BF60" s="59">
        <v>19.665521999999999</v>
      </c>
      <c r="BG60" s="59">
        <v>30.980947</v>
      </c>
      <c r="BH60" s="59">
        <v>14.300257</v>
      </c>
      <c r="BI60" s="59">
        <v>13.219223</v>
      </c>
      <c r="BJ60" s="59">
        <v>11.792742000000001</v>
      </c>
      <c r="BK60" s="59">
        <v>7.9330230000000004</v>
      </c>
      <c r="BL60" s="59">
        <v>7.852436</v>
      </c>
      <c r="BM60" s="59">
        <v>17.670425000000002</v>
      </c>
      <c r="BN60" s="59">
        <v>11.933626</v>
      </c>
      <c r="BO60" s="59">
        <v>6.9899950000000004</v>
      </c>
      <c r="BP60" s="59">
        <v>21.089037000000001</v>
      </c>
      <c r="BQ60" s="59">
        <v>46.006473999999997</v>
      </c>
      <c r="BR60" s="59">
        <v>17.307741</v>
      </c>
      <c r="BS60" s="59">
        <v>11.262289000000001</v>
      </c>
      <c r="BT60" s="59">
        <v>30.195060999999999</v>
      </c>
    </row>
    <row r="61" spans="1:72">
      <c r="A61" s="61">
        <v>50</v>
      </c>
      <c r="B61" s="54">
        <v>38047</v>
      </c>
      <c r="C61" s="58">
        <v>1126.21</v>
      </c>
      <c r="D61" s="55">
        <v>10357.700000000001</v>
      </c>
      <c r="E61" s="55">
        <v>11039.419921999999</v>
      </c>
      <c r="F61" s="59">
        <v>4.8164300000000004</v>
      </c>
      <c r="G61" s="59">
        <v>5.1966710000000003</v>
      </c>
      <c r="H61" s="59">
        <v>22.648465999999999</v>
      </c>
      <c r="I61" s="59">
        <v>16.134266</v>
      </c>
      <c r="J61" s="59">
        <v>20.076467999999998</v>
      </c>
      <c r="K61" s="59">
        <v>28.281981999999999</v>
      </c>
      <c r="L61" s="59">
        <v>29.406269000000002</v>
      </c>
      <c r="M61" s="59">
        <v>13.113756</v>
      </c>
      <c r="N61" s="59">
        <v>29.339625999999999</v>
      </c>
      <c r="O61" s="59">
        <v>13.335969</v>
      </c>
      <c r="P61" s="59">
        <v>30.172895</v>
      </c>
      <c r="Q61" s="59">
        <v>13.071980999999999</v>
      </c>
      <c r="R61" s="59">
        <v>25.196843999999999</v>
      </c>
      <c r="S61" s="59">
        <v>28.884751999999999</v>
      </c>
      <c r="T61" s="59">
        <v>19.022038999999999</v>
      </c>
      <c r="U61" s="59">
        <v>25.260092</v>
      </c>
      <c r="V61" s="59">
        <v>20.848178999999998</v>
      </c>
      <c r="W61" s="59">
        <v>19.94697</v>
      </c>
      <c r="X61" s="59">
        <v>13.461828000000001</v>
      </c>
      <c r="Y61" s="60">
        <v>20.964682</v>
      </c>
      <c r="Z61" s="59">
        <v>16.677873999999999</v>
      </c>
      <c r="AA61" s="59">
        <v>8.0712869999999999</v>
      </c>
      <c r="AB61" s="59">
        <v>23.595526</v>
      </c>
      <c r="AC61" s="59">
        <v>62.220001000000003</v>
      </c>
      <c r="AD61" s="59">
        <v>15.750112</v>
      </c>
      <c r="AE61" s="59">
        <v>33.268951000000001</v>
      </c>
      <c r="AF61" s="59">
        <v>13.891304</v>
      </c>
      <c r="AG61" s="59">
        <v>8.6087260000000008</v>
      </c>
      <c r="AH61" s="59">
        <v>28.046582999999998</v>
      </c>
      <c r="AI61" s="59">
        <v>19.629314000000001</v>
      </c>
      <c r="AJ61" s="59">
        <v>14.304603999999999</v>
      </c>
      <c r="AK61" s="59">
        <v>14.811889000000001</v>
      </c>
      <c r="AL61" s="59">
        <v>40.565952000000003</v>
      </c>
      <c r="AM61" s="59">
        <v>36.006900999999999</v>
      </c>
      <c r="AN61" s="59">
        <v>11.808377</v>
      </c>
      <c r="AO61" s="59">
        <v>20.121638999999998</v>
      </c>
      <c r="AP61" s="59">
        <v>37.236477000000001</v>
      </c>
      <c r="AQ61" s="59">
        <v>37.532935999999999</v>
      </c>
      <c r="AR61" s="59">
        <v>17.149376</v>
      </c>
      <c r="AS61" s="59">
        <v>28.207899000000001</v>
      </c>
      <c r="AT61" s="59">
        <v>61.653404000000002</v>
      </c>
      <c r="AU61" s="59">
        <v>12.330887000000001</v>
      </c>
      <c r="AV61" s="59">
        <v>22.346299999999999</v>
      </c>
      <c r="AW61" s="59">
        <v>27.760607</v>
      </c>
      <c r="AX61" s="59">
        <v>31.623072000000001</v>
      </c>
      <c r="AY61" s="59">
        <v>36.115153999999997</v>
      </c>
      <c r="AZ61" s="59">
        <v>35.886420999999999</v>
      </c>
      <c r="BA61" s="59">
        <v>15.445679999999999</v>
      </c>
      <c r="BB61" s="59">
        <v>15.644506</v>
      </c>
      <c r="BC61" s="59">
        <v>9.6570049999999998</v>
      </c>
      <c r="BD61" s="59">
        <v>18.429086999999999</v>
      </c>
      <c r="BE61" s="53">
        <v>20.359912999999999</v>
      </c>
      <c r="BF61" s="59">
        <v>19.758505</v>
      </c>
      <c r="BG61" s="59">
        <v>29.831627000000001</v>
      </c>
      <c r="BH61" s="59">
        <v>14.901529</v>
      </c>
      <c r="BI61" s="59">
        <v>13.667778</v>
      </c>
      <c r="BJ61" s="59">
        <v>11.862762999999999</v>
      </c>
      <c r="BK61" s="59">
        <v>7.9580500000000001</v>
      </c>
      <c r="BL61" s="59">
        <v>8.0052590000000006</v>
      </c>
      <c r="BM61" s="59">
        <v>17.874966000000001</v>
      </c>
      <c r="BN61" s="59">
        <v>11.376331</v>
      </c>
      <c r="BO61" s="59">
        <v>6.7122659999999996</v>
      </c>
      <c r="BP61" s="59">
        <v>19.864871999999998</v>
      </c>
      <c r="BQ61" s="59">
        <v>52.425525999999998</v>
      </c>
      <c r="BR61" s="59">
        <v>18.162865</v>
      </c>
      <c r="BS61" s="59">
        <v>11.300148</v>
      </c>
      <c r="BT61" s="59">
        <v>30.991999</v>
      </c>
    </row>
    <row r="62" spans="1:72">
      <c r="A62" s="61">
        <v>51</v>
      </c>
      <c r="B62" s="54">
        <v>38078</v>
      </c>
      <c r="C62" s="58">
        <v>1107.3</v>
      </c>
      <c r="D62" s="55">
        <v>10225.57</v>
      </c>
      <c r="E62" s="55">
        <v>10793.660156</v>
      </c>
      <c r="F62" s="59">
        <v>4.7138419999999996</v>
      </c>
      <c r="G62" s="59">
        <v>5.0683689999999997</v>
      </c>
      <c r="H62" s="59">
        <v>21.373161</v>
      </c>
      <c r="I62" s="59">
        <v>15.377539000000001</v>
      </c>
      <c r="J62" s="59">
        <v>18.620722000000001</v>
      </c>
      <c r="K62" s="59">
        <v>27.233336999999999</v>
      </c>
      <c r="L62" s="59">
        <v>27.939544999999999</v>
      </c>
      <c r="M62" s="59">
        <v>15.148583</v>
      </c>
      <c r="N62" s="59">
        <v>29.594207999999998</v>
      </c>
      <c r="O62" s="59">
        <v>13.475069</v>
      </c>
      <c r="P62" s="59">
        <v>30.624403000000001</v>
      </c>
      <c r="Q62" s="59">
        <v>12.510933</v>
      </c>
      <c r="R62" s="59">
        <v>25.123156000000002</v>
      </c>
      <c r="S62" s="59">
        <v>30.146559</v>
      </c>
      <c r="T62" s="59">
        <v>19.9053</v>
      </c>
      <c r="U62" s="59">
        <v>27.101621999999999</v>
      </c>
      <c r="V62" s="59">
        <v>21.329395000000002</v>
      </c>
      <c r="W62" s="59">
        <v>20.792290000000001</v>
      </c>
      <c r="X62" s="59">
        <v>13.749146</v>
      </c>
      <c r="Y62" s="60">
        <v>19.217887999999999</v>
      </c>
      <c r="Z62" s="59">
        <v>18.256595999999998</v>
      </c>
      <c r="AA62" s="59">
        <v>8.6622599999999998</v>
      </c>
      <c r="AB62" s="59">
        <v>21.148796000000001</v>
      </c>
      <c r="AC62" s="59">
        <v>62.380001</v>
      </c>
      <c r="AD62" s="59">
        <v>15.691746999999999</v>
      </c>
      <c r="AE62" s="59">
        <v>31.468813000000001</v>
      </c>
      <c r="AF62" s="59">
        <v>12.994479999999999</v>
      </c>
      <c r="AG62" s="59">
        <v>7.6299539999999997</v>
      </c>
      <c r="AH62" s="59">
        <v>29.876911</v>
      </c>
      <c r="AI62" s="59">
        <v>21.040564</v>
      </c>
      <c r="AJ62" s="59">
        <v>14.594369</v>
      </c>
      <c r="AK62" s="59">
        <v>11.12383</v>
      </c>
      <c r="AL62" s="59">
        <v>39.352116000000002</v>
      </c>
      <c r="AM62" s="59">
        <v>39.726002000000001</v>
      </c>
      <c r="AN62" s="59">
        <v>12.922321</v>
      </c>
      <c r="AO62" s="59">
        <v>20.555582000000001</v>
      </c>
      <c r="AP62" s="59">
        <v>39.333224999999999</v>
      </c>
      <c r="AQ62" s="59">
        <v>37.699523999999997</v>
      </c>
      <c r="AR62" s="59">
        <v>16.137922</v>
      </c>
      <c r="AS62" s="59">
        <v>29.562570999999998</v>
      </c>
      <c r="AT62" s="59">
        <v>59.038811000000003</v>
      </c>
      <c r="AU62" s="59">
        <v>12.396068</v>
      </c>
      <c r="AV62" s="59">
        <v>23.408505999999999</v>
      </c>
      <c r="AW62" s="59">
        <v>27.716657999999999</v>
      </c>
      <c r="AX62" s="59">
        <v>25.392783999999999</v>
      </c>
      <c r="AY62" s="59">
        <v>35.201633000000001</v>
      </c>
      <c r="AZ62" s="59">
        <v>33.624080999999997</v>
      </c>
      <c r="BA62" s="59">
        <v>16.189152</v>
      </c>
      <c r="BB62" s="59">
        <v>14.799004</v>
      </c>
      <c r="BC62" s="59">
        <v>9.0534429999999997</v>
      </c>
      <c r="BD62" s="59">
        <v>15.8306</v>
      </c>
      <c r="BE62" s="53">
        <v>21.306526000000002</v>
      </c>
      <c r="BF62" s="59">
        <v>18.819931</v>
      </c>
      <c r="BG62" s="59">
        <v>26.470057000000001</v>
      </c>
      <c r="BH62" s="59">
        <v>13.886117</v>
      </c>
      <c r="BI62" s="59">
        <v>13.563617000000001</v>
      </c>
      <c r="BJ62" s="59">
        <v>11.185995999999999</v>
      </c>
      <c r="BK62" s="59">
        <v>8.0064100000000007</v>
      </c>
      <c r="BL62" s="59">
        <v>7.5991429999999998</v>
      </c>
      <c r="BM62" s="59">
        <v>16.703562000000002</v>
      </c>
      <c r="BN62" s="59">
        <v>11.749936</v>
      </c>
      <c r="BO62" s="59">
        <v>7.0390100000000002</v>
      </c>
      <c r="BP62" s="59">
        <v>18.306840999999999</v>
      </c>
      <c r="BQ62" s="59">
        <v>49.381832000000003</v>
      </c>
      <c r="BR62" s="59">
        <v>14.805884000000001</v>
      </c>
      <c r="BS62" s="59">
        <v>10.547668</v>
      </c>
      <c r="BT62" s="59">
        <v>28.219298999999999</v>
      </c>
    </row>
    <row r="63" spans="1:72">
      <c r="A63" s="61">
        <v>52</v>
      </c>
      <c r="B63" s="54">
        <v>38108</v>
      </c>
      <c r="C63" s="58">
        <v>1120.68</v>
      </c>
      <c r="D63" s="55">
        <v>10188.450000000001</v>
      </c>
      <c r="E63" s="55">
        <v>10926.360352</v>
      </c>
      <c r="F63" s="59">
        <v>4.7753959999999998</v>
      </c>
      <c r="G63" s="59">
        <v>5.0468510000000002</v>
      </c>
      <c r="H63" s="59">
        <v>21.816538000000001</v>
      </c>
      <c r="I63" s="59">
        <v>14.908809</v>
      </c>
      <c r="J63" s="59">
        <v>19.171633</v>
      </c>
      <c r="K63" s="59">
        <v>28.068472</v>
      </c>
      <c r="L63" s="59">
        <v>27.900269000000002</v>
      </c>
      <c r="M63" s="59">
        <v>16.808619</v>
      </c>
      <c r="N63" s="59">
        <v>30.306947999999998</v>
      </c>
      <c r="O63" s="59">
        <v>13.682911000000001</v>
      </c>
      <c r="P63" s="59">
        <v>29.994945999999999</v>
      </c>
      <c r="Q63" s="59">
        <v>12.232182999999999</v>
      </c>
      <c r="R63" s="59">
        <v>25.391127000000001</v>
      </c>
      <c r="S63" s="59">
        <v>30.353825000000001</v>
      </c>
      <c r="T63" s="59">
        <v>20.211269000000001</v>
      </c>
      <c r="U63" s="59">
        <v>27.052847</v>
      </c>
      <c r="V63" s="59">
        <v>21.680302000000001</v>
      </c>
      <c r="W63" s="59">
        <v>20.542331999999998</v>
      </c>
      <c r="X63" s="59">
        <v>14.140605000000001</v>
      </c>
      <c r="Y63" s="60">
        <v>18.771343000000002</v>
      </c>
      <c r="Z63" s="59">
        <v>18.117998</v>
      </c>
      <c r="AA63" s="59">
        <v>9.4093630000000008</v>
      </c>
      <c r="AB63" s="59">
        <v>20.889382999999999</v>
      </c>
      <c r="AC63" s="59">
        <v>59.439999</v>
      </c>
      <c r="AD63" s="59">
        <v>16.342098</v>
      </c>
      <c r="AE63" s="59">
        <v>32.593876000000002</v>
      </c>
      <c r="AF63" s="59">
        <v>14.24122</v>
      </c>
      <c r="AG63" s="59">
        <v>7.2666240000000002</v>
      </c>
      <c r="AH63" s="59">
        <v>30.805899</v>
      </c>
      <c r="AI63" s="59">
        <v>21.174866000000002</v>
      </c>
      <c r="AJ63" s="59">
        <v>14.422959000000001</v>
      </c>
      <c r="AK63" s="59">
        <v>13.076441000000001</v>
      </c>
      <c r="AL63" s="59">
        <v>38.159202999999998</v>
      </c>
      <c r="AM63" s="59">
        <v>39.650649999999999</v>
      </c>
      <c r="AN63" s="59">
        <v>13.966846</v>
      </c>
      <c r="AO63" s="59">
        <v>20.032475000000002</v>
      </c>
      <c r="AP63" s="59">
        <v>38.459949000000002</v>
      </c>
      <c r="AQ63" s="59">
        <v>38.54327</v>
      </c>
      <c r="AR63" s="59">
        <v>16.342485</v>
      </c>
      <c r="AS63" s="59">
        <v>30.315859</v>
      </c>
      <c r="AT63" s="59">
        <v>60.409843000000002</v>
      </c>
      <c r="AU63" s="59">
        <v>13.463801</v>
      </c>
      <c r="AV63" s="59">
        <v>23.966228000000001</v>
      </c>
      <c r="AW63" s="59">
        <v>27.805685</v>
      </c>
      <c r="AX63" s="59">
        <v>26.961148999999999</v>
      </c>
      <c r="AY63" s="59">
        <v>34.074955000000003</v>
      </c>
      <c r="AZ63" s="59">
        <v>33.297573</v>
      </c>
      <c r="BA63" s="59">
        <v>16.251106</v>
      </c>
      <c r="BB63" s="59">
        <v>16.420977000000001</v>
      </c>
      <c r="BC63" s="59">
        <v>9.1741530000000004</v>
      </c>
      <c r="BD63" s="59">
        <v>16.480374999999999</v>
      </c>
      <c r="BE63" s="53">
        <v>21.608053000000002</v>
      </c>
      <c r="BF63" s="59">
        <v>17.381098000000001</v>
      </c>
      <c r="BG63" s="59">
        <v>30.539971999999999</v>
      </c>
      <c r="BH63" s="59">
        <v>13.147627999999999</v>
      </c>
      <c r="BI63" s="59">
        <v>13.385064</v>
      </c>
      <c r="BJ63" s="59">
        <v>11.385163</v>
      </c>
      <c r="BK63" s="59">
        <v>8.4149250000000002</v>
      </c>
      <c r="BL63" s="59">
        <v>7.7172400000000003</v>
      </c>
      <c r="BM63" s="59">
        <v>15.913174</v>
      </c>
      <c r="BN63" s="59">
        <v>10.877335</v>
      </c>
      <c r="BO63" s="59">
        <v>6.7566090000000001</v>
      </c>
      <c r="BP63" s="59">
        <v>18.656604999999999</v>
      </c>
      <c r="BQ63" s="59">
        <v>49.5867</v>
      </c>
      <c r="BR63" s="59">
        <v>16.336449000000002</v>
      </c>
      <c r="BS63" s="59">
        <v>11.308209</v>
      </c>
      <c r="BT63" s="59">
        <v>27.290596000000001</v>
      </c>
    </row>
    <row r="64" spans="1:72">
      <c r="A64" s="61">
        <v>53</v>
      </c>
      <c r="B64" s="54">
        <v>38139</v>
      </c>
      <c r="C64" s="58">
        <v>1140.8399999999999</v>
      </c>
      <c r="D64" s="55">
        <v>10435.48</v>
      </c>
      <c r="E64" s="55">
        <v>11138.910156</v>
      </c>
      <c r="F64" s="59">
        <v>4.8728509999999998</v>
      </c>
      <c r="G64" s="59">
        <v>5.0754700000000001</v>
      </c>
      <c r="H64" s="59">
        <v>21.379231999999998</v>
      </c>
      <c r="I64" s="59">
        <v>14.682914</v>
      </c>
      <c r="J64" s="59">
        <v>18.806597</v>
      </c>
      <c r="K64" s="59">
        <v>26.712488</v>
      </c>
      <c r="L64" s="59">
        <v>30.870305999999999</v>
      </c>
      <c r="M64" s="59">
        <v>17.404875000000001</v>
      </c>
      <c r="N64" s="59">
        <v>30.604894999999999</v>
      </c>
      <c r="O64" s="59">
        <v>13.451079999999999</v>
      </c>
      <c r="P64" s="59">
        <v>30.281569000000001</v>
      </c>
      <c r="Q64" s="59">
        <v>11.550424</v>
      </c>
      <c r="R64" s="59">
        <v>27.662517999999999</v>
      </c>
      <c r="S64" s="59">
        <v>30.344618000000001</v>
      </c>
      <c r="T64" s="59">
        <v>20.930485000000001</v>
      </c>
      <c r="U64" s="59">
        <v>28.341111999999999</v>
      </c>
      <c r="V64" s="59">
        <v>22.405650999999999</v>
      </c>
      <c r="W64" s="59">
        <v>21.555147000000002</v>
      </c>
      <c r="X64" s="59">
        <v>14.798446999999999</v>
      </c>
      <c r="Y64" s="60">
        <v>20.922167000000002</v>
      </c>
      <c r="Z64" s="59">
        <v>20.325319</v>
      </c>
      <c r="AA64" s="59">
        <v>10.515305</v>
      </c>
      <c r="AB64" s="59">
        <v>21.983753</v>
      </c>
      <c r="AC64" s="59">
        <v>59.099997999999999</v>
      </c>
      <c r="AD64" s="59">
        <v>16.032207</v>
      </c>
      <c r="AE64" s="59">
        <v>33.031039999999997</v>
      </c>
      <c r="AF64" s="59">
        <v>13.967547</v>
      </c>
      <c r="AG64" s="59">
        <v>7.1396160000000002</v>
      </c>
      <c r="AH64" s="59">
        <v>30.961016000000001</v>
      </c>
      <c r="AI64" s="59">
        <v>21.264406000000001</v>
      </c>
      <c r="AJ64" s="59">
        <v>14.056899</v>
      </c>
      <c r="AK64" s="59">
        <v>9.2199460000000002</v>
      </c>
      <c r="AL64" s="59">
        <v>38.068508000000001</v>
      </c>
      <c r="AM64" s="59">
        <v>37.808708000000003</v>
      </c>
      <c r="AN64" s="59">
        <v>14.080773000000001</v>
      </c>
      <c r="AO64" s="59">
        <v>21.900473000000002</v>
      </c>
      <c r="AP64" s="59">
        <v>41.116829000000003</v>
      </c>
      <c r="AQ64" s="59">
        <v>40.560023999999999</v>
      </c>
      <c r="AR64" s="59">
        <v>17.530090000000001</v>
      </c>
      <c r="AS64" s="59">
        <v>31.479306999999999</v>
      </c>
      <c r="AT64" s="59">
        <v>67.068275</v>
      </c>
      <c r="AU64" s="59">
        <v>14.557573</v>
      </c>
      <c r="AV64" s="59">
        <v>24.900995000000002</v>
      </c>
      <c r="AW64" s="59">
        <v>29.185682</v>
      </c>
      <c r="AX64" s="59">
        <v>26.365383000000001</v>
      </c>
      <c r="AY64" s="59">
        <v>36.411121000000001</v>
      </c>
      <c r="AZ64" s="59">
        <v>34.607498</v>
      </c>
      <c r="BA64" s="59">
        <v>17.694690999999999</v>
      </c>
      <c r="BB64" s="59">
        <v>15.898769</v>
      </c>
      <c r="BC64" s="59">
        <v>9.6006730000000005</v>
      </c>
      <c r="BD64" s="59">
        <v>15.262178</v>
      </c>
      <c r="BE64" s="53">
        <v>20.36788</v>
      </c>
      <c r="BF64" s="59">
        <v>17.080055000000002</v>
      </c>
      <c r="BG64" s="59">
        <v>29.289856</v>
      </c>
      <c r="BH64" s="59">
        <v>13.569285000000001</v>
      </c>
      <c r="BI64" s="59">
        <v>13.546479</v>
      </c>
      <c r="BJ64" s="59">
        <v>11.475707</v>
      </c>
      <c r="BK64" s="59">
        <v>8.6822269999999993</v>
      </c>
      <c r="BL64" s="59">
        <v>7.5900600000000003</v>
      </c>
      <c r="BM64" s="59">
        <v>16.346855000000001</v>
      </c>
      <c r="BN64" s="59">
        <v>11.383768999999999</v>
      </c>
      <c r="BO64" s="59">
        <v>6.5582269999999996</v>
      </c>
      <c r="BP64" s="59">
        <v>20.262322999999999</v>
      </c>
      <c r="BQ64" s="59">
        <v>53.215710000000001</v>
      </c>
      <c r="BR64" s="59">
        <v>17.117433999999999</v>
      </c>
      <c r="BS64" s="59">
        <v>11.419600000000001</v>
      </c>
      <c r="BT64" s="59">
        <v>28.199444</v>
      </c>
    </row>
    <row r="65" spans="1:72">
      <c r="A65" s="61">
        <v>54</v>
      </c>
      <c r="B65" s="54">
        <v>38169</v>
      </c>
      <c r="C65" s="58">
        <v>1101.72</v>
      </c>
      <c r="D65" s="55">
        <v>10139.709999999999</v>
      </c>
      <c r="E65" s="55">
        <v>10701.650390999999</v>
      </c>
      <c r="F65" s="59">
        <v>4.6830670000000003</v>
      </c>
      <c r="G65" s="59">
        <v>5.1240259999999997</v>
      </c>
      <c r="H65" s="59">
        <v>20.529015999999999</v>
      </c>
      <c r="I65" s="59">
        <v>15.530011999999999</v>
      </c>
      <c r="J65" s="59">
        <v>17.435917</v>
      </c>
      <c r="K65" s="59">
        <v>27.423228999999999</v>
      </c>
      <c r="L65" s="59">
        <v>30.614141</v>
      </c>
      <c r="M65" s="59">
        <v>14.826795000000001</v>
      </c>
      <c r="N65" s="59">
        <v>29.317513999999999</v>
      </c>
      <c r="O65" s="59">
        <v>11.743961000000001</v>
      </c>
      <c r="P65" s="59">
        <v>28.219055000000001</v>
      </c>
      <c r="Q65" s="59">
        <v>11.66263</v>
      </c>
      <c r="R65" s="59">
        <v>27.346785000000001</v>
      </c>
      <c r="S65" s="59">
        <v>29.692039000000001</v>
      </c>
      <c r="T65" s="59">
        <v>21.040327000000001</v>
      </c>
      <c r="U65" s="59">
        <v>29.670258</v>
      </c>
      <c r="V65" s="59">
        <v>23.359200999999999</v>
      </c>
      <c r="W65" s="59">
        <v>21.907872999999999</v>
      </c>
      <c r="X65" s="59">
        <v>15.279503</v>
      </c>
      <c r="Y65" s="60">
        <v>21.189008999999999</v>
      </c>
      <c r="Z65" s="59">
        <v>21.483822</v>
      </c>
      <c r="AA65" s="59">
        <v>11.191563</v>
      </c>
      <c r="AB65" s="59">
        <v>21.167231000000001</v>
      </c>
      <c r="AC65" s="59">
        <v>57.880001</v>
      </c>
      <c r="AD65" s="59">
        <v>16.082642</v>
      </c>
      <c r="AE65" s="59">
        <v>32.367725</v>
      </c>
      <c r="AF65" s="59">
        <v>14.46753</v>
      </c>
      <c r="AG65" s="59">
        <v>6.5229800000000004</v>
      </c>
      <c r="AH65" s="59">
        <v>30.721996000000001</v>
      </c>
      <c r="AI65" s="59">
        <v>20.458427</v>
      </c>
      <c r="AJ65" s="59">
        <v>13.105560000000001</v>
      </c>
      <c r="AK65" s="59">
        <v>12.562435000000001</v>
      </c>
      <c r="AL65" s="59">
        <v>39.679980999999998</v>
      </c>
      <c r="AM65" s="59">
        <v>34.461024999999999</v>
      </c>
      <c r="AN65" s="59">
        <v>14.030517</v>
      </c>
      <c r="AO65" s="59">
        <v>22.486388999999999</v>
      </c>
      <c r="AP65" s="59">
        <v>37.622284000000001</v>
      </c>
      <c r="AQ65" s="59">
        <v>38.827972000000003</v>
      </c>
      <c r="AR65" s="59">
        <v>16.094508999999999</v>
      </c>
      <c r="AS65" s="59">
        <v>31.439723999999998</v>
      </c>
      <c r="AT65" s="59">
        <v>67.286468999999997</v>
      </c>
      <c r="AU65" s="59">
        <v>12.565047</v>
      </c>
      <c r="AV65" s="59">
        <v>24.019597999999998</v>
      </c>
      <c r="AW65" s="59">
        <v>28.958382</v>
      </c>
      <c r="AX65" s="59">
        <v>27.528552999999999</v>
      </c>
      <c r="AY65" s="59">
        <v>36.464722000000002</v>
      </c>
      <c r="AZ65" s="59">
        <v>34.154716000000001</v>
      </c>
      <c r="BA65" s="59">
        <v>17.651320999999999</v>
      </c>
      <c r="BB65" s="59">
        <v>14.043908999999999</v>
      </c>
      <c r="BC65" s="59">
        <v>8.4579269999999998</v>
      </c>
      <c r="BD65" s="59">
        <v>13.463293</v>
      </c>
      <c r="BE65" s="53">
        <v>20.480433999999999</v>
      </c>
      <c r="BF65" s="59">
        <v>16.575348000000002</v>
      </c>
      <c r="BG65" s="59">
        <v>24.698528</v>
      </c>
      <c r="BH65" s="59">
        <v>14.378489</v>
      </c>
      <c r="BI65" s="59">
        <v>13.628087000000001</v>
      </c>
      <c r="BJ65" s="59">
        <v>11.526884000000001</v>
      </c>
      <c r="BK65" s="59">
        <v>9.0807070000000003</v>
      </c>
      <c r="BL65" s="59">
        <v>7.863937</v>
      </c>
      <c r="BM65" s="59">
        <v>16.844334</v>
      </c>
      <c r="BN65" s="59">
        <v>12.122973</v>
      </c>
      <c r="BO65" s="59">
        <v>6.394857</v>
      </c>
      <c r="BP65" s="59">
        <v>18.35454</v>
      </c>
      <c r="BQ65" s="59">
        <v>48.903824</v>
      </c>
      <c r="BR65" s="59">
        <v>17.583715000000002</v>
      </c>
      <c r="BS65" s="59">
        <v>11.520071</v>
      </c>
      <c r="BT65" s="59">
        <v>30.175039000000002</v>
      </c>
    </row>
    <row r="66" spans="1:72">
      <c r="A66" s="61">
        <v>55</v>
      </c>
      <c r="B66" s="54">
        <v>38200</v>
      </c>
      <c r="C66" s="58">
        <v>1104.24</v>
      </c>
      <c r="D66" s="55">
        <v>10173.92</v>
      </c>
      <c r="E66" s="55">
        <v>10719.150390999999</v>
      </c>
      <c r="F66" s="59">
        <v>4.6933259999999999</v>
      </c>
      <c r="G66" s="59">
        <v>5.2239149999999999</v>
      </c>
      <c r="H66" s="59">
        <v>22.258040999999999</v>
      </c>
      <c r="I66" s="59">
        <v>15.258945000000001</v>
      </c>
      <c r="J66" s="59">
        <v>17.800173000000001</v>
      </c>
      <c r="K66" s="59">
        <v>28.039621</v>
      </c>
      <c r="L66" s="59">
        <v>30.075558000000001</v>
      </c>
      <c r="M66" s="59">
        <v>16.380835999999999</v>
      </c>
      <c r="N66" s="59">
        <v>31.610018</v>
      </c>
      <c r="O66" s="59">
        <v>11.971558</v>
      </c>
      <c r="P66" s="59">
        <v>28.219055000000001</v>
      </c>
      <c r="Q66" s="59">
        <v>11.587828999999999</v>
      </c>
      <c r="R66" s="59">
        <v>27.723381</v>
      </c>
      <c r="S66" s="59">
        <v>30.910865999999999</v>
      </c>
      <c r="T66" s="59">
        <v>21.069216000000001</v>
      </c>
      <c r="U66" s="59">
        <v>29.572251999999999</v>
      </c>
      <c r="V66" s="59">
        <v>23.258286999999999</v>
      </c>
      <c r="W66" s="59">
        <v>22.331600000000002</v>
      </c>
      <c r="X66" s="59">
        <v>14.518831</v>
      </c>
      <c r="Y66" s="60">
        <v>20.358841000000002</v>
      </c>
      <c r="Z66" s="59">
        <v>20.749217999999999</v>
      </c>
      <c r="AA66" s="59">
        <v>10.183565</v>
      </c>
      <c r="AB66" s="59">
        <v>22.6416</v>
      </c>
      <c r="AC66" s="59">
        <v>57.880001</v>
      </c>
      <c r="AD66" s="59">
        <v>16.458012</v>
      </c>
      <c r="AE66" s="59">
        <v>32.219558999999997</v>
      </c>
      <c r="AF66" s="59">
        <v>15.080987</v>
      </c>
      <c r="AG66" s="59">
        <v>7.0207480000000002</v>
      </c>
      <c r="AH66" s="59">
        <v>32.295051999999998</v>
      </c>
      <c r="AI66" s="59">
        <v>20.287008</v>
      </c>
      <c r="AJ66" s="59">
        <v>13.396698000000001</v>
      </c>
      <c r="AK66" s="59">
        <v>13.819642</v>
      </c>
      <c r="AL66" s="59">
        <v>41.361217000000003</v>
      </c>
      <c r="AM66" s="59">
        <v>34.315005999999997</v>
      </c>
      <c r="AN66" s="59">
        <v>13.424499000000001</v>
      </c>
      <c r="AO66" s="59">
        <v>21.511842999999999</v>
      </c>
      <c r="AP66" s="59">
        <v>37.622284000000001</v>
      </c>
      <c r="AQ66" s="59">
        <v>39.416114999999998</v>
      </c>
      <c r="AR66" s="59">
        <v>15.894330999999999</v>
      </c>
      <c r="AS66" s="59">
        <v>31.064302000000001</v>
      </c>
      <c r="AT66" s="59">
        <v>67.376839000000004</v>
      </c>
      <c r="AU66" s="59">
        <v>12.868975000000001</v>
      </c>
      <c r="AV66" s="59">
        <v>23.562837999999999</v>
      </c>
      <c r="AW66" s="59">
        <v>29.310936000000002</v>
      </c>
      <c r="AX66" s="59">
        <v>30.195015000000001</v>
      </c>
      <c r="AY66" s="59">
        <v>36.502994999999999</v>
      </c>
      <c r="AZ66" s="59">
        <v>35.122760999999997</v>
      </c>
      <c r="BA66" s="59">
        <v>16.91404</v>
      </c>
      <c r="BB66" s="59">
        <v>12.263935999999999</v>
      </c>
      <c r="BC66" s="59">
        <v>8.0233640000000008</v>
      </c>
      <c r="BD66" s="59">
        <v>12.347253</v>
      </c>
      <c r="BE66" s="53">
        <v>19.402262</v>
      </c>
      <c r="BF66" s="59">
        <v>18.722539999999999</v>
      </c>
      <c r="BG66" s="59">
        <v>21.600328000000001</v>
      </c>
      <c r="BH66" s="59">
        <v>14.806499000000001</v>
      </c>
      <c r="BI66" s="59">
        <v>13.935179</v>
      </c>
      <c r="BJ66" s="59">
        <v>12.094897</v>
      </c>
      <c r="BK66" s="59">
        <v>9.1823060000000005</v>
      </c>
      <c r="BL66" s="59">
        <v>8.116873</v>
      </c>
      <c r="BM66" s="59">
        <v>17.350031000000001</v>
      </c>
      <c r="BN66" s="59">
        <v>12.47955</v>
      </c>
      <c r="BO66" s="59">
        <v>6.574567</v>
      </c>
      <c r="BP66" s="59">
        <v>17.845793</v>
      </c>
      <c r="BQ66" s="59">
        <v>48.562389000000003</v>
      </c>
      <c r="BR66" s="59">
        <v>18.689581</v>
      </c>
      <c r="BS66" s="59">
        <v>12.627238</v>
      </c>
      <c r="BT66" s="59">
        <v>32.540236999999998</v>
      </c>
    </row>
    <row r="67" spans="1:72">
      <c r="A67" s="61">
        <v>56</v>
      </c>
      <c r="B67" s="54">
        <v>38231</v>
      </c>
      <c r="C67" s="58">
        <v>1114.58</v>
      </c>
      <c r="D67" s="55">
        <v>10080.27</v>
      </c>
      <c r="E67" s="55">
        <v>10895.480469</v>
      </c>
      <c r="F67" s="59">
        <v>4.7702650000000002</v>
      </c>
      <c r="G67" s="59">
        <v>5.2326139999999999</v>
      </c>
      <c r="H67" s="59">
        <v>23.920953999999998</v>
      </c>
      <c r="I67" s="59">
        <v>15.829325000000001</v>
      </c>
      <c r="J67" s="59">
        <v>19.465575999999999</v>
      </c>
      <c r="K67" s="59">
        <v>28.512905</v>
      </c>
      <c r="L67" s="59">
        <v>31.148588</v>
      </c>
      <c r="M67" s="59">
        <v>17.402982999999999</v>
      </c>
      <c r="N67" s="59">
        <v>30.56521</v>
      </c>
      <c r="O67" s="59">
        <v>10.723789999999999</v>
      </c>
      <c r="P67" s="59">
        <v>27.457138</v>
      </c>
      <c r="Q67" s="59">
        <v>11.732181000000001</v>
      </c>
      <c r="R67" s="59">
        <v>27.952324000000001</v>
      </c>
      <c r="S67" s="59">
        <v>29.933031</v>
      </c>
      <c r="T67" s="59">
        <v>20.740416</v>
      </c>
      <c r="U67" s="59">
        <v>28.742826000000001</v>
      </c>
      <c r="V67" s="59">
        <v>24.529598</v>
      </c>
      <c r="W67" s="59">
        <v>24.776696999999999</v>
      </c>
      <c r="X67" s="59">
        <v>16.161289</v>
      </c>
      <c r="Y67" s="60">
        <v>22.241154000000002</v>
      </c>
      <c r="Z67" s="59">
        <v>22.940142000000002</v>
      </c>
      <c r="AA67" s="59">
        <v>11.607888000000001</v>
      </c>
      <c r="AB67" s="59">
        <v>22.727404</v>
      </c>
      <c r="AC67" s="59">
        <v>57.419998</v>
      </c>
      <c r="AD67" s="59">
        <v>16.845206999999998</v>
      </c>
      <c r="AE67" s="59">
        <v>33.147106000000001</v>
      </c>
      <c r="AF67" s="59">
        <v>14.774259000000001</v>
      </c>
      <c r="AG67" s="59">
        <v>6.8432589999999998</v>
      </c>
      <c r="AH67" s="59">
        <v>31.470517999999998</v>
      </c>
      <c r="AI67" s="59">
        <v>14.887062</v>
      </c>
      <c r="AJ67" s="59">
        <v>12.616009999999999</v>
      </c>
      <c r="AK67" s="59">
        <v>10.712275999999999</v>
      </c>
      <c r="AL67" s="59">
        <v>39.631168000000002</v>
      </c>
      <c r="AM67" s="59">
        <v>32.666145</v>
      </c>
      <c r="AN67" s="59">
        <v>14.139364</v>
      </c>
      <c r="AO67" s="59">
        <v>21.55545</v>
      </c>
      <c r="AP67" s="59">
        <v>36.698436999999998</v>
      </c>
      <c r="AQ67" s="59">
        <v>41.126311999999999</v>
      </c>
      <c r="AR67" s="59">
        <v>15.741498999999999</v>
      </c>
      <c r="AS67" s="59">
        <v>32.483246000000001</v>
      </c>
      <c r="AT67" s="59">
        <v>70.417389</v>
      </c>
      <c r="AU67" s="59">
        <v>11.830919</v>
      </c>
      <c r="AV67" s="59">
        <v>24.759888</v>
      </c>
      <c r="AW67" s="59">
        <v>30.43009</v>
      </c>
      <c r="AX67" s="59">
        <v>30.970476000000001</v>
      </c>
      <c r="AY67" s="59">
        <v>39.228737000000002</v>
      </c>
      <c r="AZ67" s="59">
        <v>35.496966999999998</v>
      </c>
      <c r="BA67" s="59">
        <v>17.181421</v>
      </c>
      <c r="BB67" s="59">
        <v>11.574562999999999</v>
      </c>
      <c r="BC67" s="59">
        <v>9.0775830000000006</v>
      </c>
      <c r="BD67" s="59">
        <v>13.446756000000001</v>
      </c>
      <c r="BE67" s="53">
        <v>20.158439999999999</v>
      </c>
      <c r="BF67" s="59">
        <v>20.09939</v>
      </c>
      <c r="BG67" s="59">
        <v>24.166885000000001</v>
      </c>
      <c r="BH67" s="59">
        <v>15.498516</v>
      </c>
      <c r="BI67" s="59">
        <v>14.15375</v>
      </c>
      <c r="BJ67" s="59">
        <v>11.947449000000001</v>
      </c>
      <c r="BK67" s="59">
        <v>9.1924650000000003</v>
      </c>
      <c r="BL67" s="59">
        <v>7.9651110000000003</v>
      </c>
      <c r="BM67" s="59">
        <v>17.522120999999999</v>
      </c>
      <c r="BN67" s="59">
        <v>12.520882</v>
      </c>
      <c r="BO67" s="59">
        <v>6.5908990000000003</v>
      </c>
      <c r="BP67" s="59">
        <v>17.925280000000001</v>
      </c>
      <c r="BQ67" s="59">
        <v>44.865088999999998</v>
      </c>
      <c r="BR67" s="59">
        <v>18.524439000000001</v>
      </c>
      <c r="BS67" s="59">
        <v>12.085352</v>
      </c>
      <c r="BT67" s="59">
        <v>33.002231999999999</v>
      </c>
    </row>
    <row r="68" spans="1:72">
      <c r="A68" s="61">
        <v>57</v>
      </c>
      <c r="B68" s="54">
        <v>38261</v>
      </c>
      <c r="C68" s="58">
        <v>1130.2</v>
      </c>
      <c r="D68" s="55">
        <v>10027.469999999999</v>
      </c>
      <c r="E68" s="55">
        <v>11068.950194999999</v>
      </c>
      <c r="F68" s="59">
        <v>4.8420759999999996</v>
      </c>
      <c r="G68" s="59">
        <v>5.2769789999999999</v>
      </c>
      <c r="H68" s="59">
        <v>25.068183999999999</v>
      </c>
      <c r="I68" s="59">
        <v>16.461812999999999</v>
      </c>
      <c r="J68" s="59">
        <v>20.156815000000002</v>
      </c>
      <c r="K68" s="59">
        <v>31.518587</v>
      </c>
      <c r="L68" s="59">
        <v>33.302436999999998</v>
      </c>
      <c r="M68" s="59">
        <v>18.480018999999999</v>
      </c>
      <c r="N68" s="59">
        <v>28.904786999999999</v>
      </c>
      <c r="O68" s="59">
        <v>10.950850000000001</v>
      </c>
      <c r="P68" s="59">
        <v>28.108647999999999</v>
      </c>
      <c r="Q68" s="59">
        <v>11.890962999999999</v>
      </c>
      <c r="R68" s="59">
        <v>32.282218999999998</v>
      </c>
      <c r="S68" s="59">
        <v>27.816334000000001</v>
      </c>
      <c r="T68" s="59">
        <v>20.77515</v>
      </c>
      <c r="U68" s="59">
        <v>31.191932999999999</v>
      </c>
      <c r="V68" s="59">
        <v>24.981304000000002</v>
      </c>
      <c r="W68" s="59">
        <v>24.508790999999999</v>
      </c>
      <c r="X68" s="59">
        <v>16.446096000000001</v>
      </c>
      <c r="Y68" s="60">
        <v>20.797184000000001</v>
      </c>
      <c r="Z68" s="59">
        <v>20.879694000000001</v>
      </c>
      <c r="AA68" s="59">
        <v>11.733043</v>
      </c>
      <c r="AB68" s="59">
        <v>22.080991999999998</v>
      </c>
      <c r="AC68" s="59">
        <v>56.080002</v>
      </c>
      <c r="AD68" s="59">
        <v>16.870628</v>
      </c>
      <c r="AE68" s="59">
        <v>34.184173999999999</v>
      </c>
      <c r="AF68" s="59">
        <v>14.750439999999999</v>
      </c>
      <c r="AG68" s="59">
        <v>6.8134769999999998</v>
      </c>
      <c r="AH68" s="59">
        <v>32.615822000000001</v>
      </c>
      <c r="AI68" s="59">
        <v>14.245035</v>
      </c>
      <c r="AJ68" s="59">
        <v>11.935731000000001</v>
      </c>
      <c r="AK68" s="59">
        <v>15.307323</v>
      </c>
      <c r="AL68" s="59">
        <v>39.624180000000003</v>
      </c>
      <c r="AM68" s="59">
        <v>29.870058</v>
      </c>
      <c r="AN68" s="59">
        <v>14.585718999999999</v>
      </c>
      <c r="AO68" s="59">
        <v>20.245045000000001</v>
      </c>
      <c r="AP68" s="59">
        <v>35.597065000000001</v>
      </c>
      <c r="AQ68" s="59">
        <v>42.892283999999997</v>
      </c>
      <c r="AR68" s="59">
        <v>16.397863000000001</v>
      </c>
      <c r="AS68" s="59">
        <v>32.489623999999999</v>
      </c>
      <c r="AT68" s="59">
        <v>74.941947999999996</v>
      </c>
      <c r="AU68" s="59">
        <v>13.698504</v>
      </c>
      <c r="AV68" s="59">
        <v>26.7272</v>
      </c>
      <c r="AW68" s="59">
        <v>29.918146</v>
      </c>
      <c r="AX68" s="59">
        <v>32.378825999999997</v>
      </c>
      <c r="AY68" s="59">
        <v>38.327908000000001</v>
      </c>
      <c r="AZ68" s="59">
        <v>35.700836000000002</v>
      </c>
      <c r="BA68" s="59">
        <v>17.38026</v>
      </c>
      <c r="BB68" s="59">
        <v>12.843953000000001</v>
      </c>
      <c r="BC68" s="59">
        <v>10.188139</v>
      </c>
      <c r="BD68" s="59">
        <v>15.449863000000001</v>
      </c>
      <c r="BE68" s="53">
        <v>21.240680999999999</v>
      </c>
      <c r="BF68" s="59">
        <v>20.081686000000001</v>
      </c>
      <c r="BG68" s="59">
        <v>25.089205</v>
      </c>
      <c r="BH68" s="59">
        <v>16.60894</v>
      </c>
      <c r="BI68" s="59">
        <v>13.952007</v>
      </c>
      <c r="BJ68" s="59">
        <v>12.589055</v>
      </c>
      <c r="BK68" s="59">
        <v>8.5790970000000009</v>
      </c>
      <c r="BL68" s="59">
        <v>7.9587479999999999</v>
      </c>
      <c r="BM68" s="59">
        <v>18.109797</v>
      </c>
      <c r="BN68" s="59">
        <v>12.431855000000001</v>
      </c>
      <c r="BO68" s="59">
        <v>6.8849720000000003</v>
      </c>
      <c r="BP68" s="59">
        <v>20.047699000000001</v>
      </c>
      <c r="BQ68" s="59">
        <v>43.821255000000001</v>
      </c>
      <c r="BR68" s="59">
        <v>18.764637</v>
      </c>
      <c r="BS68" s="59">
        <v>13.184001</v>
      </c>
      <c r="BT68" s="59">
        <v>33.497760999999997</v>
      </c>
    </row>
    <row r="69" spans="1:72">
      <c r="A69" s="61">
        <v>58</v>
      </c>
      <c r="B69" s="54">
        <v>38292</v>
      </c>
      <c r="C69" s="58">
        <v>1173.82</v>
      </c>
      <c r="D69" s="55">
        <v>10428.02</v>
      </c>
      <c r="E69" s="55">
        <v>11568.540039</v>
      </c>
      <c r="F69" s="59">
        <v>5.0575080000000003</v>
      </c>
      <c r="G69" s="59">
        <v>5.2345059999999997</v>
      </c>
      <c r="H69" s="59">
        <v>25.477029999999999</v>
      </c>
      <c r="I69" s="59">
        <v>17.359729999999999</v>
      </c>
      <c r="J69" s="59">
        <v>19.830997</v>
      </c>
      <c r="K69" s="59">
        <v>32.274723000000002</v>
      </c>
      <c r="L69" s="59">
        <v>34.916182999999997</v>
      </c>
      <c r="M69" s="59">
        <v>21.256848999999999</v>
      </c>
      <c r="N69" s="59">
        <v>30.346900999999999</v>
      </c>
      <c r="O69" s="59">
        <v>10.587267000000001</v>
      </c>
      <c r="P69" s="59">
        <v>28.295738</v>
      </c>
      <c r="Q69" s="59">
        <v>11.480776000000001</v>
      </c>
      <c r="R69" s="59">
        <v>32.726654000000003</v>
      </c>
      <c r="S69" s="59">
        <v>29.653030000000001</v>
      </c>
      <c r="T69" s="59">
        <v>22.100733000000002</v>
      </c>
      <c r="U69" s="59">
        <v>31.874962</v>
      </c>
      <c r="V69" s="59">
        <v>26.011623</v>
      </c>
      <c r="W69" s="59">
        <v>25.220134999999999</v>
      </c>
      <c r="X69" s="59">
        <v>17.852415000000001</v>
      </c>
      <c r="Y69" s="60">
        <v>21.686035</v>
      </c>
      <c r="Z69" s="59">
        <v>22.985516000000001</v>
      </c>
      <c r="AA69" s="59">
        <v>13.244825000000001</v>
      </c>
      <c r="AB69" s="59">
        <v>21.720617000000001</v>
      </c>
      <c r="AC69" s="59">
        <v>55.599997999999999</v>
      </c>
      <c r="AD69" s="59">
        <v>17.449750999999999</v>
      </c>
      <c r="AE69" s="59">
        <v>35.966479999999997</v>
      </c>
      <c r="AF69" s="59">
        <v>15.276315</v>
      </c>
      <c r="AG69" s="59">
        <v>8.0346910000000005</v>
      </c>
      <c r="AH69" s="59">
        <v>33.699649999999998</v>
      </c>
      <c r="AI69" s="59">
        <v>12.748191</v>
      </c>
      <c r="AJ69" s="59">
        <v>11.449225</v>
      </c>
      <c r="AK69" s="59">
        <v>16.742280999999998</v>
      </c>
      <c r="AL69" s="59">
        <v>41.884430000000002</v>
      </c>
      <c r="AM69" s="59">
        <v>29.010570999999999</v>
      </c>
      <c r="AN69" s="59">
        <v>15.250498</v>
      </c>
      <c r="AO69" s="59">
        <v>21.236865999999999</v>
      </c>
      <c r="AP69" s="59">
        <v>36.524051999999998</v>
      </c>
      <c r="AQ69" s="59">
        <v>45.584583000000002</v>
      </c>
      <c r="AR69" s="59">
        <v>17.163644999999999</v>
      </c>
      <c r="AS69" s="59">
        <v>34.596882000000001</v>
      </c>
      <c r="AT69" s="59">
        <v>78.157700000000006</v>
      </c>
      <c r="AU69" s="59">
        <v>13.663760999999999</v>
      </c>
      <c r="AV69" s="59">
        <v>27.619436</v>
      </c>
      <c r="AW69" s="59">
        <v>32.207850999999998</v>
      </c>
      <c r="AX69" s="59">
        <v>32.262985</v>
      </c>
      <c r="AY69" s="59">
        <v>39.921672999999998</v>
      </c>
      <c r="AZ69" s="59">
        <v>39.401862999999999</v>
      </c>
      <c r="BA69" s="59">
        <v>16.659447</v>
      </c>
      <c r="BB69" s="59">
        <v>12.913192</v>
      </c>
      <c r="BC69" s="59">
        <v>10.252520000000001</v>
      </c>
      <c r="BD69" s="59">
        <v>15.295337</v>
      </c>
      <c r="BE69" s="53">
        <v>22.288269</v>
      </c>
      <c r="BF69" s="59">
        <v>18.523316999999999</v>
      </c>
      <c r="BG69" s="59">
        <v>23.026468000000001</v>
      </c>
      <c r="BH69" s="59">
        <v>17.116751000000001</v>
      </c>
      <c r="BI69" s="59">
        <v>14.201459</v>
      </c>
      <c r="BJ69" s="59">
        <v>13.215400000000001</v>
      </c>
      <c r="BK69" s="59">
        <v>9.4590029999999992</v>
      </c>
      <c r="BL69" s="59">
        <v>8.4055560000000007</v>
      </c>
      <c r="BM69" s="59">
        <v>18.276509999999998</v>
      </c>
      <c r="BN69" s="59">
        <v>13.232815</v>
      </c>
      <c r="BO69" s="59">
        <v>7.0110029999999997</v>
      </c>
      <c r="BP69" s="59">
        <v>21.367252000000001</v>
      </c>
      <c r="BQ69" s="59">
        <v>47.703918000000002</v>
      </c>
      <c r="BR69" s="59">
        <v>20.222754999999999</v>
      </c>
      <c r="BS69" s="59">
        <v>13.326320000000001</v>
      </c>
      <c r="BT69" s="59">
        <v>36.413936999999997</v>
      </c>
    </row>
    <row r="70" spans="1:72">
      <c r="A70" s="61">
        <v>59</v>
      </c>
      <c r="B70" s="54">
        <v>38322</v>
      </c>
      <c r="C70" s="58">
        <v>1211.92</v>
      </c>
      <c r="D70" s="55">
        <v>10783.01</v>
      </c>
      <c r="E70" s="55">
        <v>11971.139648</v>
      </c>
      <c r="F70" s="59">
        <v>5.1754819999999997</v>
      </c>
      <c r="G70" s="59">
        <v>5.2792029999999999</v>
      </c>
      <c r="H70" s="59">
        <v>26.13278</v>
      </c>
      <c r="I70" s="59">
        <v>18.441241999999999</v>
      </c>
      <c r="J70" s="59">
        <v>20.641016</v>
      </c>
      <c r="K70" s="59">
        <v>32.773060000000001</v>
      </c>
      <c r="L70" s="59">
        <v>38.068961999999999</v>
      </c>
      <c r="M70" s="59">
        <v>22.021566</v>
      </c>
      <c r="N70" s="59">
        <v>31.254818</v>
      </c>
      <c r="O70" s="59">
        <v>11.285583000000001</v>
      </c>
      <c r="P70" s="59">
        <v>29.59403</v>
      </c>
      <c r="Q70" s="59">
        <v>11.648375</v>
      </c>
      <c r="R70" s="59">
        <v>32.666023000000003</v>
      </c>
      <c r="S70" s="59">
        <v>30.678630999999999</v>
      </c>
      <c r="T70" s="59">
        <v>22.240933999999999</v>
      </c>
      <c r="U70" s="59">
        <v>34.322429999999997</v>
      </c>
      <c r="V70" s="59">
        <v>26.157478000000001</v>
      </c>
      <c r="W70" s="59">
        <v>24.439301</v>
      </c>
      <c r="X70" s="59">
        <v>17.036214999999999</v>
      </c>
      <c r="Y70" s="60">
        <v>22.122204</v>
      </c>
      <c r="Z70" s="59">
        <v>21.311722</v>
      </c>
      <c r="AA70" s="59">
        <v>12.590261</v>
      </c>
      <c r="AB70" s="59">
        <v>22.505220000000001</v>
      </c>
      <c r="AC70" s="59">
        <v>58.720001000000003</v>
      </c>
      <c r="AD70" s="59">
        <v>17.699171</v>
      </c>
      <c r="AE70" s="59">
        <v>36.392589999999998</v>
      </c>
      <c r="AF70" s="59">
        <v>16.147628999999998</v>
      </c>
      <c r="AG70" s="59">
        <v>8.9247890000000005</v>
      </c>
      <c r="AH70" s="59">
        <v>35.598976</v>
      </c>
      <c r="AI70" s="59">
        <v>14.622655</v>
      </c>
      <c r="AJ70" s="59">
        <v>11.153153</v>
      </c>
      <c r="AK70" s="59">
        <v>17.120749</v>
      </c>
      <c r="AL70" s="59">
        <v>44.751601999999998</v>
      </c>
      <c r="AM70" s="59">
        <v>31.066088000000001</v>
      </c>
      <c r="AN70" s="59">
        <v>15.149656</v>
      </c>
      <c r="AO70" s="59">
        <v>21.397518000000002</v>
      </c>
      <c r="AP70" s="59">
        <v>37.828667000000003</v>
      </c>
      <c r="AQ70" s="59">
        <v>46.449413</v>
      </c>
      <c r="AR70" s="59">
        <v>17.347597</v>
      </c>
      <c r="AS70" s="59">
        <v>33.396397</v>
      </c>
      <c r="AT70" s="59">
        <v>81.003426000000005</v>
      </c>
      <c r="AU70" s="59">
        <v>14.141512000000001</v>
      </c>
      <c r="AV70" s="59">
        <v>27.737869</v>
      </c>
      <c r="AW70" s="59">
        <v>32.612900000000003</v>
      </c>
      <c r="AX70" s="59">
        <v>30.321650000000002</v>
      </c>
      <c r="AY70" s="59">
        <v>42.258159999999997</v>
      </c>
      <c r="AZ70" s="59">
        <v>42.244576000000002</v>
      </c>
      <c r="BA70" s="59">
        <v>18.505310000000001</v>
      </c>
      <c r="BB70" s="59">
        <v>13.519876</v>
      </c>
      <c r="BC70" s="59">
        <v>11.041176</v>
      </c>
      <c r="BD70" s="59">
        <v>15.573664000000001</v>
      </c>
      <c r="BE70" s="53">
        <v>21.710621</v>
      </c>
      <c r="BF70" s="59">
        <v>19.484009</v>
      </c>
      <c r="BG70" s="59">
        <v>23.00778</v>
      </c>
      <c r="BH70" s="59">
        <v>17.337804999999999</v>
      </c>
      <c r="BI70" s="59">
        <v>14.840607</v>
      </c>
      <c r="BJ70" s="59">
        <v>13.509612000000001</v>
      </c>
      <c r="BK70" s="59">
        <v>9.3822700000000001</v>
      </c>
      <c r="BL70" s="59">
        <v>8.4707170000000005</v>
      </c>
      <c r="BM70" s="59">
        <v>18.466484000000001</v>
      </c>
      <c r="BN70" s="59">
        <v>13.001716</v>
      </c>
      <c r="BO70" s="59">
        <v>7.7671859999999997</v>
      </c>
      <c r="BP70" s="59">
        <v>22.098576000000001</v>
      </c>
      <c r="BQ70" s="59">
        <v>60.171309999999998</v>
      </c>
      <c r="BR70" s="59">
        <v>20.445473</v>
      </c>
      <c r="BS70" s="59">
        <v>14.302762</v>
      </c>
      <c r="BT70" s="59">
        <v>37.742686999999997</v>
      </c>
    </row>
    <row r="71" spans="1:72">
      <c r="A71" s="61">
        <v>60</v>
      </c>
      <c r="B71" s="54">
        <v>38353</v>
      </c>
      <c r="C71" s="58">
        <v>1181.27</v>
      </c>
      <c r="D71" s="55">
        <v>10489.94</v>
      </c>
      <c r="E71" s="55">
        <v>11642.570313</v>
      </c>
      <c r="F71" s="59">
        <v>5.0940070000000004</v>
      </c>
      <c r="G71" s="59">
        <v>5.3174299999999999</v>
      </c>
      <c r="H71" s="59">
        <v>25.227855999999999</v>
      </c>
      <c r="I71" s="59">
        <v>18.631062</v>
      </c>
      <c r="J71" s="59">
        <v>20.425968000000001</v>
      </c>
      <c r="K71" s="59">
        <v>32.040976999999998</v>
      </c>
      <c r="L71" s="59">
        <v>38.049137000000002</v>
      </c>
      <c r="M71" s="59">
        <v>15.426833</v>
      </c>
      <c r="N71" s="59">
        <v>30.205030000000001</v>
      </c>
      <c r="O71" s="59">
        <v>11.244932</v>
      </c>
      <c r="P71" s="59">
        <v>30.583738</v>
      </c>
      <c r="Q71" s="59">
        <v>11.583895</v>
      </c>
      <c r="R71" s="59">
        <v>31.896774000000001</v>
      </c>
      <c r="S71" s="59">
        <v>31.256844000000001</v>
      </c>
      <c r="T71" s="59">
        <v>24.698623999999999</v>
      </c>
      <c r="U71" s="59">
        <v>36.145470000000003</v>
      </c>
      <c r="V71" s="59">
        <v>26.330967000000001</v>
      </c>
      <c r="W71" s="59">
        <v>25.318944999999999</v>
      </c>
      <c r="X71" s="59">
        <v>18.205576000000001</v>
      </c>
      <c r="Y71" s="60">
        <v>22.547008999999999</v>
      </c>
      <c r="Z71" s="59">
        <v>22.498631</v>
      </c>
      <c r="AA71" s="59">
        <v>13.100149</v>
      </c>
      <c r="AB71" s="59">
        <v>21.536016</v>
      </c>
      <c r="AC71" s="59">
        <v>59.880001</v>
      </c>
      <c r="AD71" s="59">
        <v>17.457094000000001</v>
      </c>
      <c r="AE71" s="59">
        <v>34.442863000000003</v>
      </c>
      <c r="AF71" s="59">
        <v>15.641686999999999</v>
      </c>
      <c r="AG71" s="59">
        <v>8.3875100000000007</v>
      </c>
      <c r="AH71" s="59">
        <v>36.317470999999998</v>
      </c>
      <c r="AI71" s="59">
        <v>12.937295000000001</v>
      </c>
      <c r="AJ71" s="59">
        <v>10.020832</v>
      </c>
      <c r="AK71" s="59">
        <v>15.779655</v>
      </c>
      <c r="AL71" s="59">
        <v>43.419181999999999</v>
      </c>
      <c r="AM71" s="59">
        <v>29.692063999999998</v>
      </c>
      <c r="AN71" s="59">
        <v>15.579921000000001</v>
      </c>
      <c r="AO71" s="59">
        <v>21.741955000000001</v>
      </c>
      <c r="AP71" s="59">
        <v>38.884208999999998</v>
      </c>
      <c r="AQ71" s="59">
        <v>40.590240000000001</v>
      </c>
      <c r="AR71" s="59">
        <v>16.802954</v>
      </c>
      <c r="AS71" s="59">
        <v>32.965366000000003</v>
      </c>
      <c r="AT71" s="59">
        <v>78.723251000000005</v>
      </c>
      <c r="AU71" s="59">
        <v>12.581924000000001</v>
      </c>
      <c r="AV71" s="59">
        <v>26.636939999999999</v>
      </c>
      <c r="AW71" s="59">
        <v>33.306415999999999</v>
      </c>
      <c r="AX71" s="59">
        <v>28.396249999999998</v>
      </c>
      <c r="AY71" s="59">
        <v>43.705173000000002</v>
      </c>
      <c r="AZ71" s="59">
        <v>42.527999999999999</v>
      </c>
      <c r="BA71" s="59">
        <v>18.200576999999999</v>
      </c>
      <c r="BB71" s="59">
        <v>12.976547</v>
      </c>
      <c r="BC71" s="59">
        <v>11.081416000000001</v>
      </c>
      <c r="BD71" s="59">
        <v>14.681744</v>
      </c>
      <c r="BE71" s="53">
        <v>21.357779000000001</v>
      </c>
      <c r="BF71" s="59">
        <v>17.265991</v>
      </c>
      <c r="BG71" s="59">
        <v>22.402273000000001</v>
      </c>
      <c r="BH71" s="59">
        <v>18.337143000000001</v>
      </c>
      <c r="BI71" s="59">
        <v>15.199903000000001</v>
      </c>
      <c r="BJ71" s="59">
        <v>13.610367</v>
      </c>
      <c r="BK71" s="59">
        <v>9.5851570000000006</v>
      </c>
      <c r="BL71" s="59">
        <v>8.5628080000000004</v>
      </c>
      <c r="BM71" s="59">
        <v>18.517147000000001</v>
      </c>
      <c r="BN71" s="59">
        <v>11.422644</v>
      </c>
      <c r="BO71" s="59">
        <v>7.512785</v>
      </c>
      <c r="BP71" s="59">
        <v>22.961701999999999</v>
      </c>
      <c r="BQ71" s="59">
        <v>62.766254000000004</v>
      </c>
      <c r="BR71" s="59">
        <v>19.046241999999999</v>
      </c>
      <c r="BS71" s="59">
        <v>12.620177</v>
      </c>
      <c r="BT71" s="59">
        <v>34.05827</v>
      </c>
    </row>
    <row r="72" spans="1:72">
      <c r="A72" s="61">
        <v>61</v>
      </c>
      <c r="B72" s="54">
        <v>38384</v>
      </c>
      <c r="C72" s="58">
        <v>1203.5999999999999</v>
      </c>
      <c r="D72" s="55">
        <v>10766.23</v>
      </c>
      <c r="E72" s="55">
        <v>11863.480469</v>
      </c>
      <c r="F72" s="59">
        <v>5.1976490000000002</v>
      </c>
      <c r="G72" s="59">
        <v>5.2847900000000001</v>
      </c>
      <c r="H72" s="59">
        <v>24.469667000000001</v>
      </c>
      <c r="I72" s="59">
        <v>19.027964000000001</v>
      </c>
      <c r="J72" s="59">
        <v>21.082169</v>
      </c>
      <c r="K72" s="59">
        <v>32.072533</v>
      </c>
      <c r="L72" s="59">
        <v>35.9221</v>
      </c>
      <c r="M72" s="59">
        <v>16.218048</v>
      </c>
      <c r="N72" s="59">
        <v>30.260708000000001</v>
      </c>
      <c r="O72" s="59">
        <v>11.599973</v>
      </c>
      <c r="P72" s="59">
        <v>30.674868</v>
      </c>
      <c r="Q72" s="59">
        <v>11.40925</v>
      </c>
      <c r="R72" s="59">
        <v>31.437919999999998</v>
      </c>
      <c r="S72" s="59">
        <v>31.481103999999998</v>
      </c>
      <c r="T72" s="59">
        <v>24.826142999999998</v>
      </c>
      <c r="U72" s="59">
        <v>38.932552000000001</v>
      </c>
      <c r="V72" s="59">
        <v>32.306472999999997</v>
      </c>
      <c r="W72" s="59">
        <v>28.893394000000001</v>
      </c>
      <c r="X72" s="59">
        <v>21.756841999999999</v>
      </c>
      <c r="Y72" s="60">
        <v>25.002516</v>
      </c>
      <c r="Z72" s="59">
        <v>26.068812999999999</v>
      </c>
      <c r="AA72" s="59">
        <v>16.091004999999999</v>
      </c>
      <c r="AB72" s="59">
        <v>21.270755999999999</v>
      </c>
      <c r="AC72" s="59">
        <v>60.299999</v>
      </c>
      <c r="AD72" s="59">
        <v>16.910318</v>
      </c>
      <c r="AE72" s="59">
        <v>35.035690000000002</v>
      </c>
      <c r="AF72" s="59">
        <v>15.485529</v>
      </c>
      <c r="AG72" s="59">
        <v>7.8353060000000001</v>
      </c>
      <c r="AH72" s="59">
        <v>36.822662000000001</v>
      </c>
      <c r="AI72" s="59">
        <v>14.620753000000001</v>
      </c>
      <c r="AJ72" s="59">
        <v>10.90429</v>
      </c>
      <c r="AK72" s="59">
        <v>12.885331000000001</v>
      </c>
      <c r="AL72" s="59">
        <v>42.979675</v>
      </c>
      <c r="AM72" s="59">
        <v>30.655514</v>
      </c>
      <c r="AN72" s="59">
        <v>16.775579</v>
      </c>
      <c r="AO72" s="59">
        <v>22.944465999999998</v>
      </c>
      <c r="AP72" s="59">
        <v>38.690609000000002</v>
      </c>
      <c r="AQ72" s="59">
        <v>42.117527000000003</v>
      </c>
      <c r="AR72" s="59">
        <v>16.942019999999999</v>
      </c>
      <c r="AS72" s="59">
        <v>33.755561999999998</v>
      </c>
      <c r="AT72" s="59">
        <v>80.476356999999993</v>
      </c>
      <c r="AU72" s="59">
        <v>12.034504999999999</v>
      </c>
      <c r="AV72" s="59">
        <v>25.101258999999999</v>
      </c>
      <c r="AW72" s="59">
        <v>35.403956999999998</v>
      </c>
      <c r="AX72" s="59">
        <v>30.72447</v>
      </c>
      <c r="AY72" s="59">
        <v>44.773060000000001</v>
      </c>
      <c r="AZ72" s="59">
        <v>45.409396999999998</v>
      </c>
      <c r="BA72" s="59">
        <v>17.424901999999999</v>
      </c>
      <c r="BB72" s="59">
        <v>13.866686</v>
      </c>
      <c r="BC72" s="59">
        <v>10.421518000000001</v>
      </c>
      <c r="BD72" s="59">
        <v>16.762391999999998</v>
      </c>
      <c r="BE72" s="53">
        <v>21.102345</v>
      </c>
      <c r="BF72" s="59">
        <v>18.948328</v>
      </c>
      <c r="BG72" s="59">
        <v>22.920355000000001</v>
      </c>
      <c r="BH72" s="59">
        <v>18.474039000000001</v>
      </c>
      <c r="BI72" s="59">
        <v>15.780474</v>
      </c>
      <c r="BJ72" s="59">
        <v>12.945373999999999</v>
      </c>
      <c r="BK72" s="59">
        <v>10.301081</v>
      </c>
      <c r="BL72" s="59">
        <v>8.3415560000000006</v>
      </c>
      <c r="BM72" s="59">
        <v>18.044405000000001</v>
      </c>
      <c r="BN72" s="59">
        <v>11.656746</v>
      </c>
      <c r="BO72" s="59">
        <v>7.5758049999999999</v>
      </c>
      <c r="BP72" s="59">
        <v>22.408314000000001</v>
      </c>
      <c r="BQ72" s="59">
        <v>62.912579000000001</v>
      </c>
      <c r="BR72" s="59">
        <v>19.859659000000001</v>
      </c>
      <c r="BS72" s="59">
        <v>13.128352</v>
      </c>
      <c r="BT72" s="59">
        <v>34.273181999999998</v>
      </c>
    </row>
    <row r="73" spans="1:72">
      <c r="A73" s="61">
        <v>62</v>
      </c>
      <c r="B73" s="54">
        <v>38412</v>
      </c>
      <c r="C73" s="58">
        <v>1180.5899999999999</v>
      </c>
      <c r="D73" s="55">
        <v>10503.76</v>
      </c>
      <c r="E73" s="55">
        <v>11638.269531</v>
      </c>
      <c r="F73" s="59">
        <v>5.1043710000000004</v>
      </c>
      <c r="G73" s="59">
        <v>5.2566379999999997</v>
      </c>
      <c r="H73" s="59">
        <v>23.381319000000001</v>
      </c>
      <c r="I73" s="59">
        <v>17.912051999999999</v>
      </c>
      <c r="J73" s="59">
        <v>20.476036000000001</v>
      </c>
      <c r="K73" s="59">
        <v>31.618427000000001</v>
      </c>
      <c r="L73" s="59">
        <v>34.315452999999998</v>
      </c>
      <c r="M73" s="59">
        <v>14.105612000000001</v>
      </c>
      <c r="N73" s="59">
        <v>30.209420999999999</v>
      </c>
      <c r="O73" s="59">
        <v>11.293703000000001</v>
      </c>
      <c r="P73" s="59">
        <v>30.202168</v>
      </c>
      <c r="Q73" s="59">
        <v>11.077650999999999</v>
      </c>
      <c r="R73" s="59">
        <v>29.876131000000001</v>
      </c>
      <c r="S73" s="59">
        <v>31.361823999999999</v>
      </c>
      <c r="T73" s="59">
        <v>25.780017999999998</v>
      </c>
      <c r="U73" s="59">
        <v>37.496231000000002</v>
      </c>
      <c r="V73" s="59">
        <v>30.562227</v>
      </c>
      <c r="W73" s="59">
        <v>27.326681000000001</v>
      </c>
      <c r="X73" s="59">
        <v>21.265314</v>
      </c>
      <c r="Y73" s="60">
        <v>23.420649999999998</v>
      </c>
      <c r="Z73" s="59">
        <v>24.980888</v>
      </c>
      <c r="AA73" s="59">
        <v>17.214113000000001</v>
      </c>
      <c r="AB73" s="59">
        <v>20.135930999999999</v>
      </c>
      <c r="AC73" s="59">
        <v>57.119999</v>
      </c>
      <c r="AD73" s="59">
        <v>17.163229000000001</v>
      </c>
      <c r="AE73" s="59">
        <v>33.236995999999998</v>
      </c>
      <c r="AF73" s="59">
        <v>15.001441</v>
      </c>
      <c r="AG73" s="59">
        <v>7.8579080000000001</v>
      </c>
      <c r="AH73" s="59">
        <v>37.861496000000002</v>
      </c>
      <c r="AI73" s="59">
        <v>14.929771000000001</v>
      </c>
      <c r="AJ73" s="59">
        <v>10.977629</v>
      </c>
      <c r="AK73" s="59">
        <v>11.318101</v>
      </c>
      <c r="AL73" s="59">
        <v>40.607815000000002</v>
      </c>
      <c r="AM73" s="59">
        <v>28.719738</v>
      </c>
      <c r="AN73" s="59">
        <v>17.714846000000001</v>
      </c>
      <c r="AO73" s="59">
        <v>22.604465000000001</v>
      </c>
      <c r="AP73" s="59">
        <v>39.695594999999997</v>
      </c>
      <c r="AQ73" s="59">
        <v>39.701915999999997</v>
      </c>
      <c r="AR73" s="59">
        <v>16.830458</v>
      </c>
      <c r="AS73" s="59">
        <v>34.300266000000001</v>
      </c>
      <c r="AT73" s="59">
        <v>77.324089000000001</v>
      </c>
      <c r="AU73" s="59">
        <v>12.373386999999999</v>
      </c>
      <c r="AV73" s="59">
        <v>26.161992999999999</v>
      </c>
      <c r="AW73" s="59">
        <v>35.782772000000001</v>
      </c>
      <c r="AX73" s="59">
        <v>28.846872000000001</v>
      </c>
      <c r="AY73" s="59">
        <v>44.206679999999999</v>
      </c>
      <c r="AZ73" s="59">
        <v>44.178505000000001</v>
      </c>
      <c r="BA73" s="59">
        <v>16.790914999999998</v>
      </c>
      <c r="BB73" s="59">
        <v>13.475135999999999</v>
      </c>
      <c r="BC73" s="59">
        <v>10.043284999999999</v>
      </c>
      <c r="BD73" s="59">
        <v>16.141805999999999</v>
      </c>
      <c r="BE73" s="53">
        <v>22.079857000000001</v>
      </c>
      <c r="BF73" s="59">
        <v>19.377766000000001</v>
      </c>
      <c r="BG73" s="59">
        <v>22.595466999999999</v>
      </c>
      <c r="BH73" s="59">
        <v>19.368172000000001</v>
      </c>
      <c r="BI73" s="59">
        <v>16.463854000000001</v>
      </c>
      <c r="BJ73" s="59">
        <v>12.965202</v>
      </c>
      <c r="BK73" s="59">
        <v>10.259874999999999</v>
      </c>
      <c r="BL73" s="59">
        <v>8.087358</v>
      </c>
      <c r="BM73" s="59">
        <v>18.034288</v>
      </c>
      <c r="BN73" s="59">
        <v>11.504431</v>
      </c>
      <c r="BO73" s="59">
        <v>7.8838780000000002</v>
      </c>
      <c r="BP73" s="59">
        <v>23.041903999999999</v>
      </c>
      <c r="BQ73" s="59">
        <v>50.513466000000001</v>
      </c>
      <c r="BR73" s="59">
        <v>19.337854</v>
      </c>
      <c r="BS73" s="59">
        <v>12.888261999999999</v>
      </c>
      <c r="BT73" s="59">
        <v>32.942779999999999</v>
      </c>
    </row>
    <row r="74" spans="1:72">
      <c r="A74" s="61">
        <v>63</v>
      </c>
      <c r="B74" s="54">
        <v>38443</v>
      </c>
      <c r="C74" s="58">
        <v>1156.8499999999999</v>
      </c>
      <c r="D74" s="55">
        <v>10192.51</v>
      </c>
      <c r="E74" s="55">
        <v>11363.519531</v>
      </c>
      <c r="F74" s="59">
        <v>4.9851809999999999</v>
      </c>
      <c r="G74" s="59">
        <v>5.3297840000000001</v>
      </c>
      <c r="H74" s="59">
        <v>21.680869999999999</v>
      </c>
      <c r="I74" s="59">
        <v>16.859414999999998</v>
      </c>
      <c r="J74" s="59">
        <v>18.689903000000001</v>
      </c>
      <c r="K74" s="59">
        <v>29.336500000000001</v>
      </c>
      <c r="L74" s="59">
        <v>32.374813000000003</v>
      </c>
      <c r="M74" s="59">
        <v>12.004536</v>
      </c>
      <c r="N74" s="59">
        <v>30.864913999999999</v>
      </c>
      <c r="O74" s="59">
        <v>11.850474</v>
      </c>
      <c r="P74" s="59">
        <v>31.824573999999998</v>
      </c>
      <c r="Q74" s="59">
        <v>10.451805</v>
      </c>
      <c r="R74" s="59">
        <v>27.475508000000001</v>
      </c>
      <c r="S74" s="59">
        <v>29.999969</v>
      </c>
      <c r="T74" s="59">
        <v>24.990722999999999</v>
      </c>
      <c r="U74" s="59">
        <v>39.629662000000003</v>
      </c>
      <c r="V74" s="59">
        <v>29.244371000000001</v>
      </c>
      <c r="W74" s="59">
        <v>24.369534999999999</v>
      </c>
      <c r="X74" s="59">
        <v>20.675713999999999</v>
      </c>
      <c r="Y74" s="60">
        <v>22.732790000000001</v>
      </c>
      <c r="Z74" s="59">
        <v>24.390757000000001</v>
      </c>
      <c r="AA74" s="59">
        <v>16.793837</v>
      </c>
      <c r="AB74" s="59">
        <v>20.653877000000001</v>
      </c>
      <c r="AC74" s="59">
        <v>55.959999000000003</v>
      </c>
      <c r="AD74" s="59">
        <v>17.203415</v>
      </c>
      <c r="AE74" s="59">
        <v>34.178069999999998</v>
      </c>
      <c r="AF74" s="59">
        <v>14.677331000000001</v>
      </c>
      <c r="AG74" s="59">
        <v>7.7382860000000004</v>
      </c>
      <c r="AH74" s="59">
        <v>38.690204999999999</v>
      </c>
      <c r="AI74" s="59">
        <v>15.822576</v>
      </c>
      <c r="AJ74" s="59">
        <v>11.353724</v>
      </c>
      <c r="AK74" s="59">
        <v>12.909067</v>
      </c>
      <c r="AL74" s="59">
        <v>40.607815000000002</v>
      </c>
      <c r="AM74" s="59">
        <v>32.231155000000001</v>
      </c>
      <c r="AN74" s="59">
        <v>17.364726999999998</v>
      </c>
      <c r="AO74" s="59">
        <v>21.723610000000001</v>
      </c>
      <c r="AP74" s="59">
        <v>35.424464999999998</v>
      </c>
      <c r="AQ74" s="59">
        <v>38.921393999999999</v>
      </c>
      <c r="AR74" s="59">
        <v>16.620439999999999</v>
      </c>
      <c r="AS74" s="59">
        <v>33.659430999999998</v>
      </c>
      <c r="AT74" s="59">
        <v>69.965416000000005</v>
      </c>
      <c r="AU74" s="59">
        <v>12.934161</v>
      </c>
      <c r="AV74" s="59">
        <v>25.963031999999998</v>
      </c>
      <c r="AW74" s="59">
        <v>33.375954</v>
      </c>
      <c r="AX74" s="59">
        <v>25.98237</v>
      </c>
      <c r="AY74" s="59">
        <v>41.25853</v>
      </c>
      <c r="AZ74" s="59">
        <v>43.443778999999999</v>
      </c>
      <c r="BA74" s="59">
        <v>17.575925999999999</v>
      </c>
      <c r="BB74" s="59">
        <v>13.643364</v>
      </c>
      <c r="BC74" s="59">
        <v>9.302918</v>
      </c>
      <c r="BD74" s="59">
        <v>15.806174</v>
      </c>
      <c r="BE74" s="53">
        <v>21.414857999999999</v>
      </c>
      <c r="BF74" s="59">
        <v>17.841532000000001</v>
      </c>
      <c r="BG74" s="59">
        <v>21.326273</v>
      </c>
      <c r="BH74" s="59">
        <v>20.184104999999999</v>
      </c>
      <c r="BI74" s="59">
        <v>16.67841</v>
      </c>
      <c r="BJ74" s="59">
        <v>13.421412</v>
      </c>
      <c r="BK74" s="59">
        <v>10.473329</v>
      </c>
      <c r="BL74" s="59">
        <v>8.1880129999999998</v>
      </c>
      <c r="BM74" s="59">
        <v>18.504604</v>
      </c>
      <c r="BN74" s="59">
        <v>11.601656999999999</v>
      </c>
      <c r="BO74" s="59">
        <v>7.4917850000000001</v>
      </c>
      <c r="BP74" s="59">
        <v>21.173207999999999</v>
      </c>
      <c r="BQ74" s="59">
        <v>52.084083999999997</v>
      </c>
      <c r="BR74" s="59">
        <v>19.946639999999999</v>
      </c>
      <c r="BS74" s="59">
        <v>13.92563</v>
      </c>
      <c r="BT74" s="59">
        <v>35.576205999999999</v>
      </c>
    </row>
    <row r="75" spans="1:72">
      <c r="A75" s="61">
        <v>64</v>
      </c>
      <c r="B75" s="54">
        <v>38473</v>
      </c>
      <c r="C75" s="58">
        <v>1191.5</v>
      </c>
      <c r="D75" s="55">
        <v>10467.48</v>
      </c>
      <c r="E75" s="55">
        <v>11787.809569999999</v>
      </c>
      <c r="F75" s="59">
        <v>5.1717380000000004</v>
      </c>
      <c r="G75" s="59">
        <v>5.3858249999999996</v>
      </c>
      <c r="H75" s="59">
        <v>24.120498999999999</v>
      </c>
      <c r="I75" s="59">
        <v>17.797007000000001</v>
      </c>
      <c r="J75" s="59">
        <v>20.533916000000001</v>
      </c>
      <c r="K75" s="59">
        <v>33.944617999999998</v>
      </c>
      <c r="L75" s="59">
        <v>35.037394999999997</v>
      </c>
      <c r="M75" s="59">
        <v>14.385757999999999</v>
      </c>
      <c r="N75" s="59">
        <v>31.597740000000002</v>
      </c>
      <c r="O75" s="59">
        <v>12.175102000000001</v>
      </c>
      <c r="P75" s="59">
        <v>32.179222000000003</v>
      </c>
      <c r="Q75" s="59">
        <v>10.471762999999999</v>
      </c>
      <c r="R75" s="59">
        <v>30.687624</v>
      </c>
      <c r="S75" s="59">
        <v>30.903082000000001</v>
      </c>
      <c r="T75" s="59">
        <v>26.313967000000002</v>
      </c>
      <c r="U75" s="59">
        <v>39.821925999999998</v>
      </c>
      <c r="V75" s="59">
        <v>28.818760000000001</v>
      </c>
      <c r="W75" s="59">
        <v>25.203721999999999</v>
      </c>
      <c r="X75" s="59">
        <v>21.265314</v>
      </c>
      <c r="Y75" s="60">
        <v>22.719491999999999</v>
      </c>
      <c r="Z75" s="59">
        <v>24.182404999999999</v>
      </c>
      <c r="AA75" s="59">
        <v>17.635159999999999</v>
      </c>
      <c r="AB75" s="59">
        <v>21.013781000000002</v>
      </c>
      <c r="AC75" s="59">
        <v>56.200001</v>
      </c>
      <c r="AD75" s="59">
        <v>17.338311999999998</v>
      </c>
      <c r="AE75" s="59">
        <v>34.923901000000001</v>
      </c>
      <c r="AF75" s="59">
        <v>15.429618</v>
      </c>
      <c r="AG75" s="59">
        <v>8.4784659999999992</v>
      </c>
      <c r="AH75" s="59">
        <v>37.827660000000002</v>
      </c>
      <c r="AI75" s="59">
        <v>15.141132000000001</v>
      </c>
      <c r="AJ75" s="59">
        <v>11.658766</v>
      </c>
      <c r="AK75" s="59">
        <v>14.008957000000001</v>
      </c>
      <c r="AL75" s="59">
        <v>43.656360999999997</v>
      </c>
      <c r="AM75" s="59">
        <v>32.137424000000003</v>
      </c>
      <c r="AN75" s="59">
        <v>18.491240999999999</v>
      </c>
      <c r="AO75" s="59">
        <v>22.009129999999999</v>
      </c>
      <c r="AP75" s="59">
        <v>35.507851000000002</v>
      </c>
      <c r="AQ75" s="59">
        <v>40.198605000000001</v>
      </c>
      <c r="AR75" s="59">
        <v>17.203814999999999</v>
      </c>
      <c r="AS75" s="59">
        <v>34.726821999999999</v>
      </c>
      <c r="AT75" s="59">
        <v>73.646941999999996</v>
      </c>
      <c r="AU75" s="59">
        <v>12.647316</v>
      </c>
      <c r="AV75" s="59">
        <v>25.661422999999999</v>
      </c>
      <c r="AW75" s="59">
        <v>34.228400999999998</v>
      </c>
      <c r="AX75" s="59">
        <v>25.482849000000002</v>
      </c>
      <c r="AY75" s="59">
        <v>46.618102999999998</v>
      </c>
      <c r="AZ75" s="59">
        <v>48.231358</v>
      </c>
      <c r="BA75" s="59">
        <v>17.923271</v>
      </c>
      <c r="BB75" s="59">
        <v>15.638807</v>
      </c>
      <c r="BC75" s="59">
        <v>10.300806</v>
      </c>
      <c r="BD75" s="59">
        <v>17.521038000000001</v>
      </c>
      <c r="BE75" s="53">
        <v>21.592331000000001</v>
      </c>
      <c r="BF75" s="59">
        <v>19.156406</v>
      </c>
      <c r="BG75" s="59">
        <v>23.183176</v>
      </c>
      <c r="BH75" s="59">
        <v>19.00169</v>
      </c>
      <c r="BI75" s="59">
        <v>15.552516000000001</v>
      </c>
      <c r="BJ75" s="59">
        <v>13.986542</v>
      </c>
      <c r="BK75" s="59">
        <v>10.289173999999999</v>
      </c>
      <c r="BL75" s="59">
        <v>8.783766</v>
      </c>
      <c r="BM75" s="59">
        <v>19.458044000000001</v>
      </c>
      <c r="BN75" s="59">
        <v>11.596847</v>
      </c>
      <c r="BO75" s="59">
        <v>7.5151240000000001</v>
      </c>
      <c r="BP75" s="59">
        <v>22.007300999999998</v>
      </c>
      <c r="BQ75" s="59">
        <v>51.254883</v>
      </c>
      <c r="BR75" s="59">
        <v>20.864794</v>
      </c>
      <c r="BS75" s="59">
        <v>14.554005</v>
      </c>
      <c r="BT75" s="59">
        <v>35.824340999999997</v>
      </c>
    </row>
    <row r="76" spans="1:72">
      <c r="A76" s="61">
        <v>65</v>
      </c>
      <c r="B76" s="54">
        <v>38504</v>
      </c>
      <c r="C76" s="58">
        <v>1191.33</v>
      </c>
      <c r="D76" s="55">
        <v>10274.969999999999</v>
      </c>
      <c r="E76" s="55">
        <v>11876.740234000001</v>
      </c>
      <c r="F76" s="59">
        <v>5.2131959999999999</v>
      </c>
      <c r="G76" s="59">
        <v>5.4163810000000003</v>
      </c>
      <c r="H76" s="59">
        <v>23.844660000000001</v>
      </c>
      <c r="I76" s="59">
        <v>15.962087</v>
      </c>
      <c r="J76" s="59">
        <v>20.896431</v>
      </c>
      <c r="K76" s="59">
        <v>34.448157999999999</v>
      </c>
      <c r="L76" s="59">
        <v>36.269748999999997</v>
      </c>
      <c r="M76" s="59">
        <v>12.496682</v>
      </c>
      <c r="N76" s="59">
        <v>30.222671999999999</v>
      </c>
      <c r="O76" s="59">
        <v>11.389431</v>
      </c>
      <c r="P76" s="59">
        <v>30.846509999999999</v>
      </c>
      <c r="Q76" s="59">
        <v>10.721043</v>
      </c>
      <c r="R76" s="59">
        <v>30.331036000000001</v>
      </c>
      <c r="S76" s="59">
        <v>30.067211</v>
      </c>
      <c r="T76" s="59">
        <v>26.722321000000001</v>
      </c>
      <c r="U76" s="59">
        <v>38.644199</v>
      </c>
      <c r="V76" s="59">
        <v>29.620089</v>
      </c>
      <c r="W76" s="59">
        <v>26.442184000000001</v>
      </c>
      <c r="X76" s="59">
        <v>22.806706999999999</v>
      </c>
      <c r="Y76" s="60">
        <v>25.235022000000001</v>
      </c>
      <c r="Z76" s="59">
        <v>27.740091</v>
      </c>
      <c r="AA76" s="59">
        <v>20.077717</v>
      </c>
      <c r="AB76" s="59">
        <v>20.761023000000002</v>
      </c>
      <c r="AC76" s="59">
        <v>55.669998</v>
      </c>
      <c r="AD76" s="59">
        <v>17.815956</v>
      </c>
      <c r="AE76" s="59">
        <v>34.521790000000003</v>
      </c>
      <c r="AF76" s="59">
        <v>15.361224</v>
      </c>
      <c r="AG76" s="59">
        <v>8.4516100000000005</v>
      </c>
      <c r="AH76" s="59">
        <v>36.823414</v>
      </c>
      <c r="AI76" s="59">
        <v>14.375674</v>
      </c>
      <c r="AJ76" s="59">
        <v>11.604763999999999</v>
      </c>
      <c r="AK76" s="59">
        <v>13.453457</v>
      </c>
      <c r="AL76" s="59">
        <v>42.177428999999997</v>
      </c>
      <c r="AM76" s="59">
        <v>30.908365</v>
      </c>
      <c r="AN76" s="59">
        <v>19.600380000000001</v>
      </c>
      <c r="AO76" s="59">
        <v>22.379507</v>
      </c>
      <c r="AP76" s="59">
        <v>33.676364999999997</v>
      </c>
      <c r="AQ76" s="59">
        <v>37.917377000000002</v>
      </c>
      <c r="AR76" s="59">
        <v>16.645664</v>
      </c>
      <c r="AS76" s="59">
        <v>35.228504000000001</v>
      </c>
      <c r="AT76" s="59">
        <v>66.720398000000003</v>
      </c>
      <c r="AU76" s="59">
        <v>12.108389000000001</v>
      </c>
      <c r="AV76" s="59">
        <v>25.685231999999999</v>
      </c>
      <c r="AW76" s="59">
        <v>34.268185000000003</v>
      </c>
      <c r="AX76" s="59">
        <v>26.781088</v>
      </c>
      <c r="AY76" s="59">
        <v>50.799469000000002</v>
      </c>
      <c r="AZ76" s="59">
        <v>54.784306000000001</v>
      </c>
      <c r="BA76" s="59">
        <v>17.311102000000002</v>
      </c>
      <c r="BB76" s="59">
        <v>15.144392</v>
      </c>
      <c r="BC76" s="59">
        <v>10.622707</v>
      </c>
      <c r="BD76" s="59">
        <v>17.793614999999999</v>
      </c>
      <c r="BE76" s="53">
        <v>20.690183999999999</v>
      </c>
      <c r="BF76" s="59">
        <v>19.970998999999999</v>
      </c>
      <c r="BG76" s="59">
        <v>23.390447999999999</v>
      </c>
      <c r="BH76" s="59">
        <v>20.761268999999999</v>
      </c>
      <c r="BI76" s="59">
        <v>16.38879</v>
      </c>
      <c r="BJ76" s="59">
        <v>14.283160000000001</v>
      </c>
      <c r="BK76" s="59">
        <v>10.714546</v>
      </c>
      <c r="BL76" s="59">
        <v>9.3032590000000006</v>
      </c>
      <c r="BM76" s="59">
        <v>20.281383999999999</v>
      </c>
      <c r="BN76" s="59">
        <v>11.324788</v>
      </c>
      <c r="BO76" s="59">
        <v>7.1580380000000003</v>
      </c>
      <c r="BP76" s="59">
        <v>20.194752000000001</v>
      </c>
      <c r="BQ76" s="59">
        <v>55.225318999999999</v>
      </c>
      <c r="BR76" s="59">
        <v>22.479731000000001</v>
      </c>
      <c r="BS76" s="59">
        <v>14.926973</v>
      </c>
      <c r="BT76" s="59">
        <v>37.969645999999997</v>
      </c>
    </row>
    <row r="77" spans="1:72">
      <c r="A77" s="61">
        <v>66</v>
      </c>
      <c r="B77" s="54">
        <v>38534</v>
      </c>
      <c r="C77" s="58">
        <v>1234.18</v>
      </c>
      <c r="D77" s="55">
        <v>10640.91</v>
      </c>
      <c r="E77" s="55">
        <v>12360.809569999999</v>
      </c>
      <c r="F77" s="59">
        <v>5.4204790000000003</v>
      </c>
      <c r="G77" s="59">
        <v>5.3620609999999997</v>
      </c>
      <c r="H77" s="59">
        <v>26.737396</v>
      </c>
      <c r="I77" s="59">
        <v>17.929303999999998</v>
      </c>
      <c r="J77" s="59">
        <v>23.767807000000001</v>
      </c>
      <c r="K77" s="59">
        <v>37.195903999999999</v>
      </c>
      <c r="L77" s="59">
        <v>34.840229000000001</v>
      </c>
      <c r="M77" s="59">
        <v>15.816758</v>
      </c>
      <c r="N77" s="59">
        <v>31.87274</v>
      </c>
      <c r="O77" s="59">
        <v>12.014305999999999</v>
      </c>
      <c r="P77" s="59">
        <v>31.335450999999999</v>
      </c>
      <c r="Q77" s="59">
        <v>10.976839</v>
      </c>
      <c r="R77" s="59">
        <v>31.171859999999999</v>
      </c>
      <c r="S77" s="59">
        <v>30.841732</v>
      </c>
      <c r="T77" s="59">
        <v>27.808893000000001</v>
      </c>
      <c r="U77" s="59">
        <v>39.745640000000002</v>
      </c>
      <c r="V77" s="59">
        <v>30.279807999999999</v>
      </c>
      <c r="W77" s="59">
        <v>27.430454000000001</v>
      </c>
      <c r="X77" s="59">
        <v>24.829906000000001</v>
      </c>
      <c r="Y77" s="60">
        <v>27.909395</v>
      </c>
      <c r="Z77" s="59">
        <v>30.785233000000002</v>
      </c>
      <c r="AA77" s="59">
        <v>21.597688999999999</v>
      </c>
      <c r="AB77" s="59">
        <v>20.655225999999999</v>
      </c>
      <c r="AC77" s="59">
        <v>55.639999000000003</v>
      </c>
      <c r="AD77" s="59">
        <v>17.746518999999999</v>
      </c>
      <c r="AE77" s="59">
        <v>35.749164999999998</v>
      </c>
      <c r="AF77" s="59">
        <v>15.977235</v>
      </c>
      <c r="AG77" s="59">
        <v>10.264811999999999</v>
      </c>
      <c r="AH77" s="59">
        <v>36.234237999999998</v>
      </c>
      <c r="AI77" s="59">
        <v>14.668851</v>
      </c>
      <c r="AJ77" s="59">
        <v>11.150335</v>
      </c>
      <c r="AK77" s="59">
        <v>17.008621000000002</v>
      </c>
      <c r="AL77" s="59">
        <v>55.648251000000002</v>
      </c>
      <c r="AM77" s="59">
        <v>31.246786</v>
      </c>
      <c r="AN77" s="59">
        <v>20.921906</v>
      </c>
      <c r="AO77" s="59">
        <v>23.998557999999999</v>
      </c>
      <c r="AP77" s="59">
        <v>34.934005999999997</v>
      </c>
      <c r="AQ77" s="59">
        <v>40.006228999999998</v>
      </c>
      <c r="AR77" s="59">
        <v>16.516455000000001</v>
      </c>
      <c r="AS77" s="59">
        <v>37.179240999999998</v>
      </c>
      <c r="AT77" s="59">
        <v>69.318770999999998</v>
      </c>
      <c r="AU77" s="59">
        <v>12.338601000000001</v>
      </c>
      <c r="AV77" s="59">
        <v>26.725580000000001</v>
      </c>
      <c r="AW77" s="59">
        <v>34.141834000000003</v>
      </c>
      <c r="AX77" s="59">
        <v>25.765557999999999</v>
      </c>
      <c r="AY77" s="59">
        <v>54.903122000000003</v>
      </c>
      <c r="AZ77" s="59">
        <v>57.613872999999998</v>
      </c>
      <c r="BA77" s="59">
        <v>17.847712000000001</v>
      </c>
      <c r="BB77" s="59">
        <v>15.796258999999999</v>
      </c>
      <c r="BC77" s="59">
        <v>10.920462000000001</v>
      </c>
      <c r="BD77" s="59">
        <v>20.132715000000001</v>
      </c>
      <c r="BE77" s="53">
        <v>21.970956999999999</v>
      </c>
      <c r="BF77" s="59">
        <v>21.250451999999999</v>
      </c>
      <c r="BG77" s="59">
        <v>24.575333000000001</v>
      </c>
      <c r="BH77" s="59">
        <v>20.628582000000002</v>
      </c>
      <c r="BI77" s="59">
        <v>16.493748</v>
      </c>
      <c r="BJ77" s="59">
        <v>14.414992</v>
      </c>
      <c r="BK77" s="59">
        <v>11.103472</v>
      </c>
      <c r="BL77" s="59">
        <v>9.3539150000000006</v>
      </c>
      <c r="BM77" s="59">
        <v>20.852931999999999</v>
      </c>
      <c r="BN77" s="59">
        <v>11.219900000000001</v>
      </c>
      <c r="BO77" s="59">
        <v>7.1720420000000003</v>
      </c>
      <c r="BP77" s="59">
        <v>20.563679</v>
      </c>
      <c r="BQ77" s="59">
        <v>56.191105</v>
      </c>
      <c r="BR77" s="59">
        <v>23.804818999999998</v>
      </c>
      <c r="BS77" s="59">
        <v>16.572783999999999</v>
      </c>
      <c r="BT77" s="59">
        <v>41.973090999999997</v>
      </c>
    </row>
    <row r="78" spans="1:72">
      <c r="A78" s="61">
        <v>67</v>
      </c>
      <c r="B78" s="54">
        <v>38565</v>
      </c>
      <c r="C78" s="58">
        <v>1220.33</v>
      </c>
      <c r="D78" s="55">
        <v>10481.6</v>
      </c>
      <c r="E78" s="55">
        <v>12217.129883</v>
      </c>
      <c r="F78" s="59">
        <v>5.3686579999999999</v>
      </c>
      <c r="G78" s="59">
        <v>5.4350829999999997</v>
      </c>
      <c r="H78" s="59">
        <v>24.777108999999999</v>
      </c>
      <c r="I78" s="59">
        <v>18.665581</v>
      </c>
      <c r="J78" s="59">
        <v>23.104476999999999</v>
      </c>
      <c r="K78" s="59">
        <v>34.030293</v>
      </c>
      <c r="L78" s="59">
        <v>32.805660000000003</v>
      </c>
      <c r="M78" s="59">
        <v>15.328405</v>
      </c>
      <c r="N78" s="59">
        <v>31.949822999999999</v>
      </c>
      <c r="O78" s="59">
        <v>12.080197</v>
      </c>
      <c r="P78" s="59">
        <v>31.519317999999998</v>
      </c>
      <c r="Q78" s="59">
        <v>10.000379000000001</v>
      </c>
      <c r="R78" s="59">
        <v>29.429183999999999</v>
      </c>
      <c r="S78" s="59">
        <v>30.145192999999999</v>
      </c>
      <c r="T78" s="59">
        <v>26.919882000000001</v>
      </c>
      <c r="U78" s="59">
        <v>36.771095000000003</v>
      </c>
      <c r="V78" s="59">
        <v>30.872515</v>
      </c>
      <c r="W78" s="59">
        <v>29.033472</v>
      </c>
      <c r="X78" s="59">
        <v>26.290901000000002</v>
      </c>
      <c r="Y78" s="60">
        <v>28.739270999999999</v>
      </c>
      <c r="Z78" s="59">
        <v>33.198708000000003</v>
      </c>
      <c r="AA78" s="59">
        <v>22.577397999999999</v>
      </c>
      <c r="AB78" s="59">
        <v>20.114091999999999</v>
      </c>
      <c r="AC78" s="59">
        <v>55.52</v>
      </c>
      <c r="AD78" s="59">
        <v>17.248899000000002</v>
      </c>
      <c r="AE78" s="59">
        <v>35.905155000000001</v>
      </c>
      <c r="AF78" s="59">
        <v>15.530763</v>
      </c>
      <c r="AG78" s="59">
        <v>10.137430999999999</v>
      </c>
      <c r="AH78" s="59">
        <v>35.911327</v>
      </c>
      <c r="AI78" s="59">
        <v>13.332323000000001</v>
      </c>
      <c r="AJ78" s="59">
        <v>10.72115</v>
      </c>
      <c r="AK78" s="59">
        <v>15.855687</v>
      </c>
      <c r="AL78" s="59">
        <v>55.738917999999998</v>
      </c>
      <c r="AM78" s="59">
        <v>30.525535999999999</v>
      </c>
      <c r="AN78" s="59">
        <v>19.825831999999998</v>
      </c>
      <c r="AO78" s="59">
        <v>23.387587</v>
      </c>
      <c r="AP78" s="59">
        <v>33.140720000000002</v>
      </c>
      <c r="AQ78" s="59">
        <v>38.865856000000001</v>
      </c>
      <c r="AR78" s="59">
        <v>16.111177000000001</v>
      </c>
      <c r="AS78" s="59">
        <v>36.985588</v>
      </c>
      <c r="AT78" s="59">
        <v>67.134262000000007</v>
      </c>
      <c r="AU78" s="59">
        <v>11.582113</v>
      </c>
      <c r="AV78" s="59">
        <v>26.263966</v>
      </c>
      <c r="AW78" s="59">
        <v>31.650887999999998</v>
      </c>
      <c r="AX78" s="59">
        <v>27.158493</v>
      </c>
      <c r="AY78" s="59">
        <v>56.161574999999999</v>
      </c>
      <c r="AZ78" s="59">
        <v>57.320652000000003</v>
      </c>
      <c r="BA78" s="59">
        <v>19.081236000000001</v>
      </c>
      <c r="BB78" s="59">
        <v>14.969782</v>
      </c>
      <c r="BC78" s="59">
        <v>10.453709</v>
      </c>
      <c r="BD78" s="59">
        <v>20.732199000000001</v>
      </c>
      <c r="BE78" s="53">
        <v>21.149704</v>
      </c>
      <c r="BF78" s="59">
        <v>20.294186</v>
      </c>
      <c r="BG78" s="59">
        <v>22.851295</v>
      </c>
      <c r="BH78" s="59">
        <v>20.244505</v>
      </c>
      <c r="BI78" s="59">
        <v>17.078818999999999</v>
      </c>
      <c r="BJ78" s="59">
        <v>14.323060999999999</v>
      </c>
      <c r="BK78" s="59">
        <v>11.709588999999999</v>
      </c>
      <c r="BL78" s="59">
        <v>9.2719850000000008</v>
      </c>
      <c r="BM78" s="59">
        <v>20.311693000000002</v>
      </c>
      <c r="BN78" s="59">
        <v>10.847483</v>
      </c>
      <c r="BO78" s="59">
        <v>7.1743759999999996</v>
      </c>
      <c r="BP78" s="59">
        <v>20.202767999999999</v>
      </c>
      <c r="BQ78" s="59">
        <v>55.878937000000001</v>
      </c>
      <c r="BR78" s="59">
        <v>23.180434999999999</v>
      </c>
      <c r="BS78" s="59">
        <v>15.493922</v>
      </c>
      <c r="BT78" s="59">
        <v>42.755679999999998</v>
      </c>
    </row>
    <row r="79" spans="1:72">
      <c r="A79" s="61">
        <v>68</v>
      </c>
      <c r="B79" s="54">
        <v>38596</v>
      </c>
      <c r="C79" s="58">
        <v>1228.81</v>
      </c>
      <c r="D79" s="55">
        <v>10568.7</v>
      </c>
      <c r="E79" s="55">
        <v>12289.259765999999</v>
      </c>
      <c r="F79" s="59">
        <v>5.4101169999999996</v>
      </c>
      <c r="G79" s="59">
        <v>5.3755889999999997</v>
      </c>
      <c r="H79" s="59">
        <v>23.495424</v>
      </c>
      <c r="I79" s="59">
        <v>19.263795999999999</v>
      </c>
      <c r="J79" s="59">
        <v>23.13682</v>
      </c>
      <c r="K79" s="59">
        <v>32.937140999999997</v>
      </c>
      <c r="L79" s="59">
        <v>33.366539000000003</v>
      </c>
      <c r="M79" s="59">
        <v>15.597187999999999</v>
      </c>
      <c r="N79" s="59">
        <v>34.241824999999999</v>
      </c>
      <c r="O79" s="59">
        <v>11.857813999999999</v>
      </c>
      <c r="P79" s="59">
        <v>32.588172999999998</v>
      </c>
      <c r="Q79" s="59">
        <v>9.7776359999999993</v>
      </c>
      <c r="R79" s="59">
        <v>29.293198</v>
      </c>
      <c r="S79" s="59">
        <v>28.795618000000001</v>
      </c>
      <c r="T79" s="59">
        <v>25.281143</v>
      </c>
      <c r="U79" s="59">
        <v>35.182865</v>
      </c>
      <c r="V79" s="59">
        <v>32.909081</v>
      </c>
      <c r="W79" s="59">
        <v>30.835764000000001</v>
      </c>
      <c r="X79" s="59">
        <v>27.873783</v>
      </c>
      <c r="Y79" s="60">
        <v>28.122698</v>
      </c>
      <c r="Z79" s="59">
        <v>35.915191999999998</v>
      </c>
      <c r="AA79" s="59">
        <v>26.492989999999999</v>
      </c>
      <c r="AB79" s="59">
        <v>20.137841999999999</v>
      </c>
      <c r="AC79" s="59">
        <v>54.619999</v>
      </c>
      <c r="AD79" s="59">
        <v>17.089102</v>
      </c>
      <c r="AE79" s="59">
        <v>37.335132999999999</v>
      </c>
      <c r="AF79" s="59">
        <v>14.924841000000001</v>
      </c>
      <c r="AG79" s="59">
        <v>10.829347</v>
      </c>
      <c r="AH79" s="59">
        <v>36.034092000000001</v>
      </c>
      <c r="AI79" s="59">
        <v>13.025566</v>
      </c>
      <c r="AJ79" s="59">
        <v>10.581860000000001</v>
      </c>
      <c r="AK79" s="59">
        <v>14.772207</v>
      </c>
      <c r="AL79" s="59">
        <v>55.578502999999998</v>
      </c>
      <c r="AM79" s="59">
        <v>29.904147999999999</v>
      </c>
      <c r="AN79" s="59">
        <v>19.582816999999999</v>
      </c>
      <c r="AO79" s="59">
        <v>23.035820000000001</v>
      </c>
      <c r="AP79" s="59">
        <v>34.371566999999999</v>
      </c>
      <c r="AQ79" s="59">
        <v>38.074683999999998</v>
      </c>
      <c r="AR79" s="59">
        <v>16.927858000000001</v>
      </c>
      <c r="AS79" s="59">
        <v>38.586486999999998</v>
      </c>
      <c r="AT79" s="59">
        <v>71.824744999999993</v>
      </c>
      <c r="AU79" s="59">
        <v>12.917298000000001</v>
      </c>
      <c r="AV79" s="59">
        <v>25.412372999999999</v>
      </c>
      <c r="AW79" s="59">
        <v>31.502341999999999</v>
      </c>
      <c r="AX79" s="59">
        <v>32.366497000000003</v>
      </c>
      <c r="AY79" s="59">
        <v>58.256701999999997</v>
      </c>
      <c r="AZ79" s="59">
        <v>62.404178999999999</v>
      </c>
      <c r="BA79" s="59">
        <v>17.984539000000002</v>
      </c>
      <c r="BB79" s="59">
        <v>14.388780000000001</v>
      </c>
      <c r="BC79" s="59">
        <v>9.9789060000000003</v>
      </c>
      <c r="BD79" s="59">
        <v>21.506167999999999</v>
      </c>
      <c r="BE79" s="53">
        <v>21.293167</v>
      </c>
      <c r="BF79" s="59">
        <v>19.838186</v>
      </c>
      <c r="BG79" s="59">
        <v>23.347702000000002</v>
      </c>
      <c r="BH79" s="59">
        <v>21.057333</v>
      </c>
      <c r="BI79" s="59">
        <v>19.406635000000001</v>
      </c>
      <c r="BJ79" s="59">
        <v>14.889324</v>
      </c>
      <c r="BK79" s="59">
        <v>12.29481</v>
      </c>
      <c r="BL79" s="59">
        <v>9.4502989999999993</v>
      </c>
      <c r="BM79" s="59">
        <v>21.27713</v>
      </c>
      <c r="BN79" s="59">
        <v>10.84085</v>
      </c>
      <c r="BO79" s="59">
        <v>6.8569630000000004</v>
      </c>
      <c r="BP79" s="59">
        <v>19.352629</v>
      </c>
      <c r="BQ79" s="59">
        <v>55.498482000000003</v>
      </c>
      <c r="BR79" s="59">
        <v>23.478493</v>
      </c>
      <c r="BS79" s="59">
        <v>15.526731</v>
      </c>
      <c r="BT79" s="59">
        <v>43.141765999999997</v>
      </c>
    </row>
    <row r="80" spans="1:72">
      <c r="A80" s="61">
        <v>69</v>
      </c>
      <c r="B80" s="54">
        <v>38626</v>
      </c>
      <c r="C80" s="58">
        <v>1207.01</v>
      </c>
      <c r="D80" s="55">
        <v>10440.07</v>
      </c>
      <c r="E80" s="55">
        <v>12063.240234000001</v>
      </c>
      <c r="F80" s="59">
        <v>5.3064739999999997</v>
      </c>
      <c r="G80" s="59">
        <v>5.3312590000000002</v>
      </c>
      <c r="H80" s="59">
        <v>25.281918999999998</v>
      </c>
      <c r="I80" s="59">
        <v>18.176646999999999</v>
      </c>
      <c r="J80" s="59">
        <v>21.832671999999999</v>
      </c>
      <c r="K80" s="59">
        <v>35.321956999999998</v>
      </c>
      <c r="L80" s="59">
        <v>33.159587999999999</v>
      </c>
      <c r="M80" s="59">
        <v>14.995262</v>
      </c>
      <c r="N80" s="59">
        <v>32.243526000000003</v>
      </c>
      <c r="O80" s="59">
        <v>11.820043</v>
      </c>
      <c r="P80" s="59">
        <v>34.110764000000003</v>
      </c>
      <c r="Q80" s="59">
        <v>10.556371</v>
      </c>
      <c r="R80" s="59">
        <v>32.882626000000002</v>
      </c>
      <c r="S80" s="59">
        <v>27.692668999999999</v>
      </c>
      <c r="T80" s="59">
        <v>26.433197</v>
      </c>
      <c r="U80" s="59">
        <v>35.507762999999997</v>
      </c>
      <c r="V80" s="59">
        <v>29.076418</v>
      </c>
      <c r="W80" s="59">
        <v>27.186741000000001</v>
      </c>
      <c r="X80" s="59">
        <v>26.067629</v>
      </c>
      <c r="Y80" s="60">
        <v>30.325697000000002</v>
      </c>
      <c r="Z80" s="59">
        <v>32.749671999999997</v>
      </c>
      <c r="AA80" s="59">
        <v>23.974578999999999</v>
      </c>
      <c r="AB80" s="59">
        <v>21.734386000000001</v>
      </c>
      <c r="AC80" s="59">
        <v>56.299999</v>
      </c>
      <c r="AD80" s="59">
        <v>17.564689999999999</v>
      </c>
      <c r="AE80" s="59">
        <v>36.958469000000001</v>
      </c>
      <c r="AF80" s="59">
        <v>15.887373</v>
      </c>
      <c r="AG80" s="59">
        <v>11.407213</v>
      </c>
      <c r="AH80" s="59">
        <v>35.658264000000003</v>
      </c>
      <c r="AI80" s="59">
        <v>13.509057</v>
      </c>
      <c r="AJ80" s="59">
        <v>9.2130449999999993</v>
      </c>
      <c r="AK80" s="59">
        <v>13.714974</v>
      </c>
      <c r="AL80" s="59">
        <v>52.753174000000001</v>
      </c>
      <c r="AM80" s="59">
        <v>27.820036000000002</v>
      </c>
      <c r="AN80" s="59">
        <v>16.477641999999999</v>
      </c>
      <c r="AO80" s="59">
        <v>21.008671</v>
      </c>
      <c r="AP80" s="59">
        <v>35.599128999999998</v>
      </c>
      <c r="AQ80" s="59">
        <v>40.173110999999999</v>
      </c>
      <c r="AR80" s="59">
        <v>17.460373000000001</v>
      </c>
      <c r="AS80" s="59">
        <v>37.537506</v>
      </c>
      <c r="AT80" s="59">
        <v>75.856369000000001</v>
      </c>
      <c r="AU80" s="59">
        <v>13.926325</v>
      </c>
      <c r="AV80" s="59">
        <v>26.398873999999999</v>
      </c>
      <c r="AW80" s="59">
        <v>32.894669</v>
      </c>
      <c r="AX80" s="59">
        <v>29.302295999999998</v>
      </c>
      <c r="AY80" s="59">
        <v>51.026611000000003</v>
      </c>
      <c r="AZ80" s="59">
        <v>62.762127</v>
      </c>
      <c r="BA80" s="59">
        <v>17.963566</v>
      </c>
      <c r="BB80" s="59">
        <v>13.717502</v>
      </c>
      <c r="BC80" s="59">
        <v>10.204236999999999</v>
      </c>
      <c r="BD80" s="59">
        <v>18.112123</v>
      </c>
      <c r="BE80" s="53">
        <v>23.167974000000001</v>
      </c>
      <c r="BF80" s="59">
        <v>20.334029999999998</v>
      </c>
      <c r="BG80" s="59">
        <v>21.864113</v>
      </c>
      <c r="BH80" s="59">
        <v>19.115469000000001</v>
      </c>
      <c r="BI80" s="59">
        <v>17.140203</v>
      </c>
      <c r="BJ80" s="59">
        <v>14.568721999999999</v>
      </c>
      <c r="BK80" s="59">
        <v>11.647712</v>
      </c>
      <c r="BL80" s="59">
        <v>8.9313179999999992</v>
      </c>
      <c r="BM80" s="59">
        <v>19.940462</v>
      </c>
      <c r="BN80" s="59">
        <v>10.449534999999999</v>
      </c>
      <c r="BO80" s="59">
        <v>6.4905460000000001</v>
      </c>
      <c r="BP80" s="59">
        <v>19.545117999999999</v>
      </c>
      <c r="BQ80" s="59">
        <v>55.488720000000001</v>
      </c>
      <c r="BR80" s="59">
        <v>23.101986</v>
      </c>
      <c r="BS80" s="59">
        <v>16.283224000000001</v>
      </c>
      <c r="BT80" s="59">
        <v>42.536045000000001</v>
      </c>
    </row>
    <row r="81" spans="1:72">
      <c r="A81" s="61">
        <v>70</v>
      </c>
      <c r="B81" s="54">
        <v>38657</v>
      </c>
      <c r="C81" s="58">
        <v>1249.48</v>
      </c>
      <c r="D81" s="55">
        <v>10805.87</v>
      </c>
      <c r="E81" s="55">
        <v>12521.919921999999</v>
      </c>
      <c r="F81" s="59">
        <v>5.5137559999999999</v>
      </c>
      <c r="G81" s="59">
        <v>5.3569719999999998</v>
      </c>
      <c r="H81" s="59">
        <v>25.737774000000002</v>
      </c>
      <c r="I81" s="59">
        <v>19.470869</v>
      </c>
      <c r="J81" s="59">
        <v>24.267195000000001</v>
      </c>
      <c r="K81" s="59">
        <v>33.939266000000003</v>
      </c>
      <c r="L81" s="59">
        <v>36.377383999999999</v>
      </c>
      <c r="M81" s="59">
        <v>16.963839</v>
      </c>
      <c r="N81" s="59">
        <v>33.102032000000001</v>
      </c>
      <c r="O81" s="59">
        <v>11.795171</v>
      </c>
      <c r="P81" s="59">
        <v>34.180069000000003</v>
      </c>
      <c r="Q81" s="59">
        <v>10.835283</v>
      </c>
      <c r="R81" s="59">
        <v>33.956721999999999</v>
      </c>
      <c r="S81" s="59">
        <v>28.735287</v>
      </c>
      <c r="T81" s="59">
        <v>26.578658999999998</v>
      </c>
      <c r="U81" s="59">
        <v>33.877014000000003</v>
      </c>
      <c r="V81" s="59">
        <v>30.055292000000001</v>
      </c>
      <c r="W81" s="59">
        <v>27.301065000000001</v>
      </c>
      <c r="X81" s="59">
        <v>24.245594000000001</v>
      </c>
      <c r="Y81" s="60">
        <v>31.982818999999999</v>
      </c>
      <c r="Z81" s="59">
        <v>32.074275999999998</v>
      </c>
      <c r="AA81" s="59">
        <v>25.393673</v>
      </c>
      <c r="AB81" s="59">
        <v>22.930309000000001</v>
      </c>
      <c r="AC81" s="59">
        <v>59.099997999999999</v>
      </c>
      <c r="AD81" s="59">
        <v>18.337880999999999</v>
      </c>
      <c r="AE81" s="59">
        <v>38.275719000000002</v>
      </c>
      <c r="AF81" s="59">
        <v>16.263342000000002</v>
      </c>
      <c r="AG81" s="59">
        <v>11.444737</v>
      </c>
      <c r="AH81" s="59">
        <v>35.162849000000001</v>
      </c>
      <c r="AI81" s="59">
        <v>14.073926999999999</v>
      </c>
      <c r="AJ81" s="59">
        <v>8.9842019999999998</v>
      </c>
      <c r="AK81" s="59">
        <v>16.896276</v>
      </c>
      <c r="AL81" s="59">
        <v>56.457496999999996</v>
      </c>
      <c r="AM81" s="59">
        <v>28.216721</v>
      </c>
      <c r="AN81" s="59">
        <v>18.265347999999999</v>
      </c>
      <c r="AO81" s="59">
        <v>22.446100000000001</v>
      </c>
      <c r="AP81" s="59">
        <v>36.770457999999998</v>
      </c>
      <c r="AQ81" s="59">
        <v>42.904941999999998</v>
      </c>
      <c r="AR81" s="59">
        <v>17.697037000000002</v>
      </c>
      <c r="AS81" s="59">
        <v>37.014640999999997</v>
      </c>
      <c r="AT81" s="59">
        <v>80.551497999999995</v>
      </c>
      <c r="AU81" s="59">
        <v>14.352553</v>
      </c>
      <c r="AV81" s="59">
        <v>26.550498999999999</v>
      </c>
      <c r="AW81" s="59">
        <v>34.003754000000001</v>
      </c>
      <c r="AX81" s="59">
        <v>31.72353</v>
      </c>
      <c r="AY81" s="59">
        <v>52.361148999999997</v>
      </c>
      <c r="AZ81" s="59">
        <v>59.739722999999998</v>
      </c>
      <c r="BA81" s="59">
        <v>19.347526999999999</v>
      </c>
      <c r="BB81" s="59">
        <v>15.573736999999999</v>
      </c>
      <c r="BC81" s="59">
        <v>10.139855000000001</v>
      </c>
      <c r="BD81" s="59">
        <v>20.627234000000001</v>
      </c>
      <c r="BE81" s="53">
        <v>23.336798000000002</v>
      </c>
      <c r="BF81" s="59">
        <v>23.716398000000002</v>
      </c>
      <c r="BG81" s="59">
        <v>23.838034</v>
      </c>
      <c r="BH81" s="59">
        <v>19.389790000000001</v>
      </c>
      <c r="BI81" s="59">
        <v>17.11092</v>
      </c>
      <c r="BJ81" s="59">
        <v>14.452133999999999</v>
      </c>
      <c r="BK81" s="59">
        <v>11.555693</v>
      </c>
      <c r="BL81" s="59">
        <v>9.0190230000000007</v>
      </c>
      <c r="BM81" s="59">
        <v>19.957992999999998</v>
      </c>
      <c r="BN81" s="59">
        <v>10.740398000000001</v>
      </c>
      <c r="BO81" s="59">
        <v>6.1614680000000002</v>
      </c>
      <c r="BP81" s="59">
        <v>19.994249</v>
      </c>
      <c r="BQ81" s="59">
        <v>54.981440999999997</v>
      </c>
      <c r="BR81" s="59">
        <v>24.693076999999999</v>
      </c>
      <c r="BS81" s="59">
        <v>16.909666000000001</v>
      </c>
      <c r="BT81" s="59">
        <v>44.193291000000002</v>
      </c>
    </row>
    <row r="82" spans="1:72">
      <c r="A82" s="61">
        <v>71</v>
      </c>
      <c r="B82" s="54">
        <v>38687</v>
      </c>
      <c r="C82" s="58">
        <v>1248.29</v>
      </c>
      <c r="D82" s="55">
        <v>10717.5</v>
      </c>
      <c r="E82" s="55">
        <v>12517.690430000001</v>
      </c>
      <c r="F82" s="59">
        <v>5.4878460000000002</v>
      </c>
      <c r="G82" s="59">
        <v>5.4096520000000003</v>
      </c>
      <c r="H82" s="59">
        <v>24.996946000000001</v>
      </c>
      <c r="I82" s="59">
        <v>19.794001000000002</v>
      </c>
      <c r="J82" s="59">
        <v>23.972307000000001</v>
      </c>
      <c r="K82" s="59">
        <v>34.929614999999998</v>
      </c>
      <c r="L82" s="59">
        <v>35.863976000000001</v>
      </c>
      <c r="M82" s="59">
        <v>16.361903999999999</v>
      </c>
      <c r="N82" s="59">
        <v>33.501407999999998</v>
      </c>
      <c r="O82" s="59">
        <v>11.210963</v>
      </c>
      <c r="P82" s="59">
        <v>34.110764000000003</v>
      </c>
      <c r="Q82" s="59">
        <v>10.442572999999999</v>
      </c>
      <c r="R82" s="59">
        <v>33.709136999999998</v>
      </c>
      <c r="S82" s="59">
        <v>29.061710000000001</v>
      </c>
      <c r="T82" s="59">
        <v>25.788627999999999</v>
      </c>
      <c r="U82" s="59">
        <v>34.676876</v>
      </c>
      <c r="V82" s="59">
        <v>29.240458</v>
      </c>
      <c r="W82" s="59">
        <v>27.260216</v>
      </c>
      <c r="X82" s="59">
        <v>23.311979000000001</v>
      </c>
      <c r="Y82" s="60">
        <v>32.457233000000002</v>
      </c>
      <c r="Z82" s="59">
        <v>33.199950999999999</v>
      </c>
      <c r="AA82" s="59">
        <v>25.967026000000001</v>
      </c>
      <c r="AB82" s="59">
        <v>23.793568</v>
      </c>
      <c r="AC82" s="59">
        <v>58.709999000000003</v>
      </c>
      <c r="AD82" s="59">
        <v>18.492616999999999</v>
      </c>
      <c r="AE82" s="59">
        <v>38.305489000000001</v>
      </c>
      <c r="AF82" s="59">
        <v>16.053872999999999</v>
      </c>
      <c r="AG82" s="59">
        <v>11.027696000000001</v>
      </c>
      <c r="AH82" s="59">
        <v>34.402507999999997</v>
      </c>
      <c r="AI82" s="59">
        <v>15.422831</v>
      </c>
      <c r="AJ82" s="59">
        <v>9.9676639999999992</v>
      </c>
      <c r="AK82" s="59">
        <v>15.300974</v>
      </c>
      <c r="AL82" s="59">
        <v>55.013415999999999</v>
      </c>
      <c r="AM82" s="59">
        <v>31.852126999999999</v>
      </c>
      <c r="AN82" s="59">
        <v>17.859757999999999</v>
      </c>
      <c r="AO82" s="59">
        <v>23.011944</v>
      </c>
      <c r="AP82" s="59">
        <v>36.504807</v>
      </c>
      <c r="AQ82" s="59">
        <v>41.562232999999999</v>
      </c>
      <c r="AR82" s="59">
        <v>18.077089000000001</v>
      </c>
      <c r="AS82" s="59">
        <v>36.933681</v>
      </c>
      <c r="AT82" s="59">
        <v>85.312607</v>
      </c>
      <c r="AU82" s="59">
        <v>14.291665</v>
      </c>
      <c r="AV82" s="59">
        <v>28.944579999999998</v>
      </c>
      <c r="AW82" s="59">
        <v>34.015255000000003</v>
      </c>
      <c r="AX82" s="59">
        <v>36.808239</v>
      </c>
      <c r="AY82" s="59">
        <v>53.415160999999998</v>
      </c>
      <c r="AZ82" s="59">
        <v>61.210991</v>
      </c>
      <c r="BA82" s="59">
        <v>18.331678</v>
      </c>
      <c r="BB82" s="59">
        <v>14.619776999999999</v>
      </c>
      <c r="BC82" s="59">
        <v>9.8260039999999993</v>
      </c>
      <c r="BD82" s="59">
        <v>20.366861</v>
      </c>
      <c r="BE82" s="53">
        <v>22.790613</v>
      </c>
      <c r="BF82" s="59">
        <v>23.596865000000001</v>
      </c>
      <c r="BG82" s="59">
        <v>22.609321999999999</v>
      </c>
      <c r="BH82" s="59">
        <v>20.052955999999998</v>
      </c>
      <c r="BI82" s="59">
        <v>17.5443</v>
      </c>
      <c r="BJ82" s="59">
        <v>14.532375</v>
      </c>
      <c r="BK82" s="59">
        <v>11.789699000000001</v>
      </c>
      <c r="BL82" s="59">
        <v>8.9946629999999992</v>
      </c>
      <c r="BM82" s="59">
        <v>20.559526000000002</v>
      </c>
      <c r="BN82" s="59">
        <v>10.115724999999999</v>
      </c>
      <c r="BO82" s="59">
        <v>6.0494430000000001</v>
      </c>
      <c r="BP82" s="59">
        <v>19.224312000000001</v>
      </c>
      <c r="BQ82" s="59">
        <v>51.030498999999999</v>
      </c>
      <c r="BR82" s="59">
        <v>25.965748000000001</v>
      </c>
      <c r="BS82" s="59">
        <v>16.229293999999999</v>
      </c>
      <c r="BT82" s="59">
        <v>42.351902000000003</v>
      </c>
    </row>
    <row r="83" spans="1:72">
      <c r="A83" s="61">
        <v>72</v>
      </c>
      <c r="B83" s="54">
        <v>38718</v>
      </c>
      <c r="C83" s="58">
        <v>1280.08</v>
      </c>
      <c r="D83" s="55">
        <v>10864.86</v>
      </c>
      <c r="E83" s="55">
        <v>12953.629883</v>
      </c>
      <c r="F83" s="59">
        <v>5.7106279999999998</v>
      </c>
      <c r="G83" s="59">
        <v>5.4037119999999996</v>
      </c>
      <c r="H83" s="59">
        <v>25.040175999999999</v>
      </c>
      <c r="I83" s="59">
        <v>20.551241000000001</v>
      </c>
      <c r="J83" s="59">
        <v>22.853888000000001</v>
      </c>
      <c r="K83" s="59">
        <v>34.789810000000003</v>
      </c>
      <c r="L83" s="59">
        <v>34.717007000000002</v>
      </c>
      <c r="M83" s="59">
        <v>16.316476999999999</v>
      </c>
      <c r="N83" s="59">
        <v>34.282783999999999</v>
      </c>
      <c r="O83" s="59">
        <v>11.508551000000001</v>
      </c>
      <c r="P83" s="59">
        <v>33.158154000000003</v>
      </c>
      <c r="Q83" s="59">
        <v>10.319906</v>
      </c>
      <c r="R83" s="59">
        <v>33.995316000000003</v>
      </c>
      <c r="S83" s="59">
        <v>28.040665000000001</v>
      </c>
      <c r="T83" s="59">
        <v>25.217623</v>
      </c>
      <c r="U83" s="59">
        <v>32.134974999999997</v>
      </c>
      <c r="V83" s="59">
        <v>32.665821000000001</v>
      </c>
      <c r="W83" s="59">
        <v>28.513511999999999</v>
      </c>
      <c r="X83" s="59">
        <v>25.924484</v>
      </c>
      <c r="Y83" s="60">
        <v>42.670802999999999</v>
      </c>
      <c r="Z83" s="59">
        <v>40.622245999999997</v>
      </c>
      <c r="AA83" s="59">
        <v>29.920304999999999</v>
      </c>
      <c r="AB83" s="59">
        <v>23.829529000000001</v>
      </c>
      <c r="AC83" s="59">
        <v>58.639999000000003</v>
      </c>
      <c r="AD83" s="59">
        <v>18.354278999999998</v>
      </c>
      <c r="AE83" s="59">
        <v>39.042453999999999</v>
      </c>
      <c r="AF83" s="59">
        <v>16.238146</v>
      </c>
      <c r="AG83" s="59">
        <v>11.117907000000001</v>
      </c>
      <c r="AH83" s="59">
        <v>32.937122000000002</v>
      </c>
      <c r="AI83" s="59">
        <v>16.727055</v>
      </c>
      <c r="AJ83" s="59">
        <v>10.976397</v>
      </c>
      <c r="AK83" s="59">
        <v>12.544359999999999</v>
      </c>
      <c r="AL83" s="59">
        <v>50.848712999999996</v>
      </c>
      <c r="AM83" s="59">
        <v>31.868998999999999</v>
      </c>
      <c r="AN83" s="59">
        <v>18.765591000000001</v>
      </c>
      <c r="AO83" s="59">
        <v>23.734734</v>
      </c>
      <c r="AP83" s="59">
        <v>34.267417999999999</v>
      </c>
      <c r="AQ83" s="59">
        <v>41.429512000000003</v>
      </c>
      <c r="AR83" s="59">
        <v>18.809708000000001</v>
      </c>
      <c r="AS83" s="59">
        <v>37.681739999999998</v>
      </c>
      <c r="AT83" s="59">
        <v>83.532700000000006</v>
      </c>
      <c r="AU83" s="59">
        <v>14.322072</v>
      </c>
      <c r="AV83" s="59">
        <v>28.658633999999999</v>
      </c>
      <c r="AW83" s="59">
        <v>35.641402999999997</v>
      </c>
      <c r="AX83" s="59">
        <v>42.598315999999997</v>
      </c>
      <c r="AY83" s="59">
        <v>56.671317999999999</v>
      </c>
      <c r="AZ83" s="59">
        <v>67.641623999999993</v>
      </c>
      <c r="BA83" s="59">
        <v>19.733726999999998</v>
      </c>
      <c r="BB83" s="59">
        <v>12.452586</v>
      </c>
      <c r="BC83" s="59">
        <v>10.115710999999999</v>
      </c>
      <c r="BD83" s="59">
        <v>18.56324</v>
      </c>
      <c r="BE83" s="53">
        <v>21.903638999999998</v>
      </c>
      <c r="BF83" s="59">
        <v>23.167425000000001</v>
      </c>
      <c r="BG83" s="59">
        <v>25.067537000000002</v>
      </c>
      <c r="BH83" s="59">
        <v>20.710438</v>
      </c>
      <c r="BI83" s="59">
        <v>17.164781999999999</v>
      </c>
      <c r="BJ83" s="59">
        <v>14.646006</v>
      </c>
      <c r="BK83" s="59">
        <v>12.714141</v>
      </c>
      <c r="BL83" s="59">
        <v>9.5714220000000001</v>
      </c>
      <c r="BM83" s="59">
        <v>20.861280000000001</v>
      </c>
      <c r="BN83" s="59">
        <v>10.632933</v>
      </c>
      <c r="BO83" s="59">
        <v>6.4928780000000001</v>
      </c>
      <c r="BP83" s="59">
        <v>20.514790999999999</v>
      </c>
      <c r="BQ83" s="59">
        <v>53.244984000000002</v>
      </c>
      <c r="BR83" s="59">
        <v>27.816431000000001</v>
      </c>
      <c r="BS83" s="59">
        <v>17.787931</v>
      </c>
      <c r="BT83" s="59">
        <v>46.834201999999998</v>
      </c>
    </row>
    <row r="84" spans="1:72">
      <c r="A84" s="61">
        <v>73</v>
      </c>
      <c r="B84" s="54">
        <v>38749</v>
      </c>
      <c r="C84" s="58">
        <v>1280.6600000000001</v>
      </c>
      <c r="D84" s="55">
        <v>10993.41</v>
      </c>
      <c r="E84" s="55">
        <v>12922.269531</v>
      </c>
      <c r="F84" s="59">
        <v>5.7054119999999999</v>
      </c>
      <c r="G84" s="59">
        <v>5.4248469999999998</v>
      </c>
      <c r="H84" s="59">
        <v>26.028199999999998</v>
      </c>
      <c r="I84" s="59">
        <v>20.492531</v>
      </c>
      <c r="J84" s="59">
        <v>24.541466</v>
      </c>
      <c r="K84" s="59">
        <v>34.567405999999998</v>
      </c>
      <c r="L84" s="59">
        <v>34.643245999999998</v>
      </c>
      <c r="M84" s="59">
        <v>15.165616999999999</v>
      </c>
      <c r="N84" s="59">
        <v>34.854354999999998</v>
      </c>
      <c r="O84" s="59">
        <v>11.672637999999999</v>
      </c>
      <c r="P84" s="59">
        <v>34.277351000000003</v>
      </c>
      <c r="Q84" s="59">
        <v>10.152046</v>
      </c>
      <c r="R84" s="59">
        <v>34.881138</v>
      </c>
      <c r="S84" s="59">
        <v>29.051928</v>
      </c>
      <c r="T84" s="59">
        <v>26.138217999999998</v>
      </c>
      <c r="U84" s="59">
        <v>32.103569</v>
      </c>
      <c r="V84" s="59">
        <v>30.906292000000001</v>
      </c>
      <c r="W84" s="59">
        <v>27.120956</v>
      </c>
      <c r="X84" s="59">
        <v>24.425901</v>
      </c>
      <c r="Y84" s="60">
        <v>38.502490999999999</v>
      </c>
      <c r="Z84" s="59">
        <v>36.294991000000003</v>
      </c>
      <c r="AA84" s="59">
        <v>23.866304</v>
      </c>
      <c r="AB84" s="59">
        <v>24.873239999999999</v>
      </c>
      <c r="AC84" s="59">
        <v>57.759998000000003</v>
      </c>
      <c r="AD84" s="59">
        <v>18.895838000000001</v>
      </c>
      <c r="AE84" s="59">
        <v>40.198624000000002</v>
      </c>
      <c r="AF84" s="59">
        <v>16.781041999999999</v>
      </c>
      <c r="AG84" s="59">
        <v>12.185342</v>
      </c>
      <c r="AH84" s="59">
        <v>33.000087999999998</v>
      </c>
      <c r="AI84" s="59">
        <v>16.901593999999999</v>
      </c>
      <c r="AJ84" s="59">
        <v>11.194383</v>
      </c>
      <c r="AK84" s="59">
        <v>15.091977</v>
      </c>
      <c r="AL84" s="59">
        <v>52.655513999999997</v>
      </c>
      <c r="AM84" s="59">
        <v>31.306159999999998</v>
      </c>
      <c r="AN84" s="59">
        <v>19.178404</v>
      </c>
      <c r="AO84" s="59">
        <v>25.297688000000001</v>
      </c>
      <c r="AP84" s="59">
        <v>34.663086</v>
      </c>
      <c r="AQ84" s="59">
        <v>41.318890000000003</v>
      </c>
      <c r="AR84" s="59">
        <v>19.810352000000002</v>
      </c>
      <c r="AS84" s="59">
        <v>40.057766000000001</v>
      </c>
      <c r="AT84" s="59">
        <v>88.561995999999994</v>
      </c>
      <c r="AU84" s="59">
        <v>14.591811</v>
      </c>
      <c r="AV84" s="59">
        <v>28.962744000000001</v>
      </c>
      <c r="AW84" s="59">
        <v>37.068427999999997</v>
      </c>
      <c r="AX84" s="59">
        <v>36.477383000000003</v>
      </c>
      <c r="AY84" s="59">
        <v>62.284827999999997</v>
      </c>
      <c r="AZ84" s="59">
        <v>77.790298000000007</v>
      </c>
      <c r="BA84" s="59">
        <v>18.836425999999999</v>
      </c>
      <c r="BB84" s="59">
        <v>12.066001</v>
      </c>
      <c r="BC84" s="59">
        <v>9.9950019999999995</v>
      </c>
      <c r="BD84" s="59">
        <v>18.975863</v>
      </c>
      <c r="BE84" s="53">
        <v>23.025248000000001</v>
      </c>
      <c r="BF84" s="59">
        <v>21.520517000000002</v>
      </c>
      <c r="BG84" s="59">
        <v>24.040129</v>
      </c>
      <c r="BH84" s="59">
        <v>20.746963999999998</v>
      </c>
      <c r="BI84" s="59">
        <v>17.067059</v>
      </c>
      <c r="BJ84" s="59">
        <v>14.321939</v>
      </c>
      <c r="BK84" s="59">
        <v>12.658581</v>
      </c>
      <c r="BL84" s="59">
        <v>9.1475589999999993</v>
      </c>
      <c r="BM84" s="59">
        <v>20.355388999999999</v>
      </c>
      <c r="BN84" s="59">
        <v>11.46486</v>
      </c>
      <c r="BO84" s="59">
        <v>6.2618229999999997</v>
      </c>
      <c r="BP84" s="59">
        <v>22.687042000000002</v>
      </c>
      <c r="BQ84" s="59">
        <v>50.698825999999997</v>
      </c>
      <c r="BR84" s="59">
        <v>28.589113000000001</v>
      </c>
      <c r="BS84" s="59">
        <v>18.991695</v>
      </c>
      <c r="BT84" s="59">
        <v>46.712131999999997</v>
      </c>
    </row>
    <row r="85" spans="1:72">
      <c r="A85" s="61">
        <v>74</v>
      </c>
      <c r="B85" s="54">
        <v>38777</v>
      </c>
      <c r="C85" s="58">
        <v>1294.8699999999999</v>
      </c>
      <c r="D85" s="55">
        <v>11109.32</v>
      </c>
      <c r="E85" s="55">
        <v>13155.440430000001</v>
      </c>
      <c r="F85" s="59">
        <v>5.7992850000000002</v>
      </c>
      <c r="G85" s="59">
        <v>5.3693980000000003</v>
      </c>
      <c r="H85" s="59">
        <v>26.120832</v>
      </c>
      <c r="I85" s="59">
        <v>20.169674000000001</v>
      </c>
      <c r="J85" s="59">
        <v>23.195255</v>
      </c>
      <c r="K85" s="59">
        <v>33.108474999999999</v>
      </c>
      <c r="L85" s="59">
        <v>31.925505000000001</v>
      </c>
      <c r="M85" s="59">
        <v>14.764329999999999</v>
      </c>
      <c r="N85" s="59">
        <v>33.516711999999998</v>
      </c>
      <c r="O85" s="59">
        <v>11.644826999999999</v>
      </c>
      <c r="P85" s="59">
        <v>33.511901999999999</v>
      </c>
      <c r="Q85" s="59">
        <v>10.572811</v>
      </c>
      <c r="R85" s="59">
        <v>36.991256999999997</v>
      </c>
      <c r="S85" s="59">
        <v>28.374476999999999</v>
      </c>
      <c r="T85" s="59">
        <v>25.166706000000001</v>
      </c>
      <c r="U85" s="59">
        <v>32.933922000000003</v>
      </c>
      <c r="V85" s="59">
        <v>31.850263999999999</v>
      </c>
      <c r="W85" s="59">
        <v>28.059449999999998</v>
      </c>
      <c r="X85" s="59">
        <v>25.459631000000002</v>
      </c>
      <c r="Y85" s="60">
        <v>42.465843</v>
      </c>
      <c r="Z85" s="59">
        <v>37.368271</v>
      </c>
      <c r="AA85" s="59">
        <v>25.495173000000001</v>
      </c>
      <c r="AB85" s="59">
        <v>25.175549</v>
      </c>
      <c r="AC85" s="59">
        <v>60.240001999999997</v>
      </c>
      <c r="AD85" s="59">
        <v>18.956789000000001</v>
      </c>
      <c r="AE85" s="59">
        <v>39.206325999999997</v>
      </c>
      <c r="AF85" s="59">
        <v>16.558447000000001</v>
      </c>
      <c r="AG85" s="59">
        <v>12.959251999999999</v>
      </c>
      <c r="AH85" s="59">
        <v>34.090781999999997</v>
      </c>
      <c r="AI85" s="59">
        <v>17.080995999999999</v>
      </c>
      <c r="AJ85" s="59">
        <v>10.754049999999999</v>
      </c>
      <c r="AK85" s="59">
        <v>13.91113</v>
      </c>
      <c r="AL85" s="59">
        <v>50.751057000000003</v>
      </c>
      <c r="AM85" s="59">
        <v>31.349250999999999</v>
      </c>
      <c r="AN85" s="59">
        <v>20.220934</v>
      </c>
      <c r="AO85" s="59">
        <v>26.565511999999998</v>
      </c>
      <c r="AP85" s="59">
        <v>35.877707999999998</v>
      </c>
      <c r="AQ85" s="59">
        <v>44.121406999999998</v>
      </c>
      <c r="AR85" s="59">
        <v>21.025421000000001</v>
      </c>
      <c r="AS85" s="59">
        <v>41.581843999999997</v>
      </c>
      <c r="AT85" s="59">
        <v>93.269249000000002</v>
      </c>
      <c r="AU85" s="59">
        <v>15.657995</v>
      </c>
      <c r="AV85" s="59">
        <v>30.571341</v>
      </c>
      <c r="AW85" s="59">
        <v>38.819007999999997</v>
      </c>
      <c r="AX85" s="59">
        <v>35.767409999999998</v>
      </c>
      <c r="AY85" s="59">
        <v>68.644599999999997</v>
      </c>
      <c r="AZ85" s="59">
        <v>85.593451999999999</v>
      </c>
      <c r="BA85" s="59">
        <v>19.139408</v>
      </c>
      <c r="BB85" s="59">
        <v>11.452291000000001</v>
      </c>
      <c r="BC85" s="59">
        <v>11.017034000000001</v>
      </c>
      <c r="BD85" s="59">
        <v>20.641418000000002</v>
      </c>
      <c r="BE85" s="53">
        <v>22.771014999999998</v>
      </c>
      <c r="BF85" s="59">
        <v>23.548162000000001</v>
      </c>
      <c r="BG85" s="59">
        <v>24.211383999999999</v>
      </c>
      <c r="BH85" s="59">
        <v>21.530702999999999</v>
      </c>
      <c r="BI85" s="59">
        <v>15.83197</v>
      </c>
      <c r="BJ85" s="59">
        <v>13.941519</v>
      </c>
      <c r="BK85" s="59">
        <v>12.293430000000001</v>
      </c>
      <c r="BL85" s="59">
        <v>8.9454829999999994</v>
      </c>
      <c r="BM85" s="59">
        <v>19.547274000000002</v>
      </c>
      <c r="BN85" s="59">
        <v>11.58733</v>
      </c>
      <c r="BO85" s="59">
        <v>6.1054529999999998</v>
      </c>
      <c r="BP85" s="59">
        <v>22.605983999999999</v>
      </c>
      <c r="BQ85" s="59">
        <v>53.381554000000001</v>
      </c>
      <c r="BR85" s="59">
        <v>28.919499999999999</v>
      </c>
      <c r="BS85" s="59">
        <v>19.625036000000001</v>
      </c>
      <c r="BT85" s="59">
        <v>50.591549000000001</v>
      </c>
    </row>
    <row r="86" spans="1:72">
      <c r="A86" s="61">
        <v>75</v>
      </c>
      <c r="B86" s="54">
        <v>38808</v>
      </c>
      <c r="C86" s="58">
        <v>1310.6099999999999</v>
      </c>
      <c r="D86" s="55">
        <v>11367.14</v>
      </c>
      <c r="E86" s="55">
        <v>13280.929688</v>
      </c>
      <c r="F86" s="59">
        <v>5.8618670000000002</v>
      </c>
      <c r="G86" s="59">
        <v>5.3584759999999996</v>
      </c>
      <c r="H86" s="59">
        <v>24.746120000000001</v>
      </c>
      <c r="I86" s="59">
        <v>20.292957000000001</v>
      </c>
      <c r="J86" s="59">
        <v>22.694921000000001</v>
      </c>
      <c r="K86" s="59">
        <v>33.802326000000001</v>
      </c>
      <c r="L86" s="59">
        <v>31.554829000000002</v>
      </c>
      <c r="M86" s="59">
        <v>13.026683</v>
      </c>
      <c r="N86" s="59">
        <v>33.854038000000003</v>
      </c>
      <c r="O86" s="59">
        <v>11.755053999999999</v>
      </c>
      <c r="P86" s="59">
        <v>33.920433000000003</v>
      </c>
      <c r="Q86" s="59">
        <v>10.115504</v>
      </c>
      <c r="R86" s="59">
        <v>37.175682000000002</v>
      </c>
      <c r="S86" s="59">
        <v>28.974121</v>
      </c>
      <c r="T86" s="59">
        <v>24.466495999999999</v>
      </c>
      <c r="U86" s="59">
        <v>33.633845999999998</v>
      </c>
      <c r="V86" s="59">
        <v>33.012076999999998</v>
      </c>
      <c r="W86" s="59">
        <v>29.535753</v>
      </c>
      <c r="X86" s="59">
        <v>26.971481000000001</v>
      </c>
      <c r="Y86" s="60">
        <v>46.394691000000002</v>
      </c>
      <c r="Z86" s="59">
        <v>37.678333000000002</v>
      </c>
      <c r="AA86" s="59">
        <v>24.868407999999999</v>
      </c>
      <c r="AB86" s="59">
        <v>27.436748999999999</v>
      </c>
      <c r="AC86" s="59">
        <v>59.040000999999997</v>
      </c>
      <c r="AD86" s="59">
        <v>20.387378999999999</v>
      </c>
      <c r="AE86" s="59">
        <v>40.1464</v>
      </c>
      <c r="AF86" s="59">
        <v>17.254125999999999</v>
      </c>
      <c r="AG86" s="59">
        <v>13.478823</v>
      </c>
      <c r="AH86" s="59">
        <v>33.739638999999997</v>
      </c>
      <c r="AI86" s="59">
        <v>16.871967000000001</v>
      </c>
      <c r="AJ86" s="59">
        <v>10.930984</v>
      </c>
      <c r="AK86" s="59">
        <v>14.657014</v>
      </c>
      <c r="AL86" s="59">
        <v>47.228119</v>
      </c>
      <c r="AM86" s="59">
        <v>30.000050000000002</v>
      </c>
      <c r="AN86" s="59">
        <v>20.119385000000001</v>
      </c>
      <c r="AO86" s="59">
        <v>26.397811999999998</v>
      </c>
      <c r="AP86" s="59">
        <v>40.494534000000002</v>
      </c>
      <c r="AQ86" s="59">
        <v>45.060744999999997</v>
      </c>
      <c r="AR86" s="59">
        <v>22.458569000000001</v>
      </c>
      <c r="AS86" s="59">
        <v>42.647689999999997</v>
      </c>
      <c r="AT86" s="59">
        <v>95.145904999999999</v>
      </c>
      <c r="AU86" s="59">
        <v>14.117430000000001</v>
      </c>
      <c r="AV86" s="59">
        <v>30.329056000000001</v>
      </c>
      <c r="AW86" s="59">
        <v>39.789906000000002</v>
      </c>
      <c r="AX86" s="59">
        <v>40.302807000000001</v>
      </c>
      <c r="AY86" s="59">
        <v>67.305808999999996</v>
      </c>
      <c r="AZ86" s="59">
        <v>84.897720000000007</v>
      </c>
      <c r="BA86" s="59">
        <v>16.987009</v>
      </c>
      <c r="BB86" s="59">
        <v>11.758314</v>
      </c>
      <c r="BC86" s="59">
        <v>11.741306</v>
      </c>
      <c r="BD86" s="59">
        <v>22.065404999999998</v>
      </c>
      <c r="BE86" s="53">
        <v>22.062550000000002</v>
      </c>
      <c r="BF86" s="59">
        <v>23.982029000000001</v>
      </c>
      <c r="BG86" s="59">
        <v>23.977412999999999</v>
      </c>
      <c r="BH86" s="59">
        <v>21.508545000000002</v>
      </c>
      <c r="BI86" s="59">
        <v>17.171365999999999</v>
      </c>
      <c r="BJ86" s="59">
        <v>13.711781</v>
      </c>
      <c r="BK86" s="59">
        <v>12.255566</v>
      </c>
      <c r="BL86" s="59">
        <v>9.3954000000000004</v>
      </c>
      <c r="BM86" s="59">
        <v>19.376522000000001</v>
      </c>
      <c r="BN86" s="59">
        <v>11.236924999999999</v>
      </c>
      <c r="BO86" s="59">
        <v>7.2233830000000001</v>
      </c>
      <c r="BP86" s="59">
        <v>22.662721999999999</v>
      </c>
      <c r="BQ86" s="59">
        <v>55.410682999999999</v>
      </c>
      <c r="BR86" s="59">
        <v>26.638756000000001</v>
      </c>
      <c r="BS86" s="59">
        <v>19.003215999999998</v>
      </c>
      <c r="BT86" s="59">
        <v>48.430855000000001</v>
      </c>
    </row>
    <row r="87" spans="1:72">
      <c r="A87" s="61">
        <v>76</v>
      </c>
      <c r="B87" s="54">
        <v>38838</v>
      </c>
      <c r="C87" s="58">
        <v>1270.0899999999999</v>
      </c>
      <c r="D87" s="55">
        <v>11168.31</v>
      </c>
      <c r="E87" s="55">
        <v>12841.690430000001</v>
      </c>
      <c r="F87" s="59">
        <v>5.6689040000000004</v>
      </c>
      <c r="G87" s="59">
        <v>5.3530139999999999</v>
      </c>
      <c r="H87" s="59">
        <v>23.624396999999998</v>
      </c>
      <c r="I87" s="59">
        <v>19.471129999999999</v>
      </c>
      <c r="J87" s="59">
        <v>22.438759000000001</v>
      </c>
      <c r="K87" s="59">
        <v>31.141428000000001</v>
      </c>
      <c r="L87" s="59">
        <v>26.897753000000002</v>
      </c>
      <c r="M87" s="59">
        <v>12.420965000000001</v>
      </c>
      <c r="N87" s="59">
        <v>31.726088000000001</v>
      </c>
      <c r="O87" s="59">
        <v>12.334968</v>
      </c>
      <c r="P87" s="59">
        <v>35.213397999999998</v>
      </c>
      <c r="Q87" s="59">
        <v>10.88377</v>
      </c>
      <c r="R87" s="59">
        <v>36.151169000000003</v>
      </c>
      <c r="S87" s="59">
        <v>30.033493</v>
      </c>
      <c r="T87" s="59">
        <v>23.690429999999999</v>
      </c>
      <c r="U87" s="59">
        <v>35.884932999999997</v>
      </c>
      <c r="V87" s="59">
        <v>31.876442000000001</v>
      </c>
      <c r="W87" s="59">
        <v>28.940394999999999</v>
      </c>
      <c r="X87" s="59">
        <v>25.516075000000001</v>
      </c>
      <c r="Y87" s="60">
        <v>43.999141999999999</v>
      </c>
      <c r="Z87" s="59">
        <v>39.448250000000002</v>
      </c>
      <c r="AA87" s="59">
        <v>23.269065999999999</v>
      </c>
      <c r="AB87" s="59">
        <v>25.990905999999999</v>
      </c>
      <c r="AC87" s="59">
        <v>61.380001</v>
      </c>
      <c r="AD87" s="59">
        <v>19.698792999999998</v>
      </c>
      <c r="AE87" s="59">
        <v>40.648380000000003</v>
      </c>
      <c r="AF87" s="59">
        <v>16.941313000000001</v>
      </c>
      <c r="AG87" s="59">
        <v>12.545095</v>
      </c>
      <c r="AH87" s="59">
        <v>34.666446999999998</v>
      </c>
      <c r="AI87" s="59">
        <v>16.318072999999998</v>
      </c>
      <c r="AJ87" s="59">
        <v>10.210309000000001</v>
      </c>
      <c r="AK87" s="59">
        <v>16.211556999999999</v>
      </c>
      <c r="AL87" s="59">
        <v>47.151378999999999</v>
      </c>
      <c r="AM87" s="59">
        <v>29.274419999999999</v>
      </c>
      <c r="AN87" s="59">
        <v>18.911899999999999</v>
      </c>
      <c r="AO87" s="59">
        <v>25.577922999999998</v>
      </c>
      <c r="AP87" s="59">
        <v>39.655555999999997</v>
      </c>
      <c r="AQ87" s="59">
        <v>44.771729000000001</v>
      </c>
      <c r="AR87" s="59">
        <v>21.954965999999999</v>
      </c>
      <c r="AS87" s="59">
        <v>41.507530000000003</v>
      </c>
      <c r="AT87" s="59">
        <v>90.303039999999996</v>
      </c>
      <c r="AU87" s="59">
        <v>14.012988</v>
      </c>
      <c r="AV87" s="59">
        <v>31.059204000000001</v>
      </c>
      <c r="AW87" s="59">
        <v>37.658740999999999</v>
      </c>
      <c r="AX87" s="59">
        <v>36.014256000000003</v>
      </c>
      <c r="AY87" s="59">
        <v>61.831631000000002</v>
      </c>
      <c r="AZ87" s="59">
        <v>73.181877</v>
      </c>
      <c r="BA87" s="59">
        <v>15.931917</v>
      </c>
      <c r="BB87" s="59">
        <v>10.604844</v>
      </c>
      <c r="BC87" s="59">
        <v>11.443554000000001</v>
      </c>
      <c r="BD87" s="59">
        <v>19.870266000000001</v>
      </c>
      <c r="BE87" s="53">
        <v>22.758253</v>
      </c>
      <c r="BF87" s="59">
        <v>24.477871</v>
      </c>
      <c r="BG87" s="59">
        <v>21.328009000000002</v>
      </c>
      <c r="BH87" s="59">
        <v>20.843800000000002</v>
      </c>
      <c r="BI87" s="59">
        <v>16.646153999999999</v>
      </c>
      <c r="BJ87" s="59">
        <v>13.769973</v>
      </c>
      <c r="BK87" s="59">
        <v>11.975942999999999</v>
      </c>
      <c r="BL87" s="59">
        <v>9.3604950000000002</v>
      </c>
      <c r="BM87" s="59">
        <v>19.816893</v>
      </c>
      <c r="BN87" s="59">
        <v>10.744097999999999</v>
      </c>
      <c r="BO87" s="59">
        <v>7.4987839999999997</v>
      </c>
      <c r="BP87" s="59">
        <v>24.721495000000001</v>
      </c>
      <c r="BQ87" s="59">
        <v>41.040970000000002</v>
      </c>
      <c r="BR87" s="59">
        <v>26.571493</v>
      </c>
      <c r="BS87" s="59">
        <v>18.677106999999999</v>
      </c>
      <c r="BT87" s="59">
        <v>44.881385999999999</v>
      </c>
    </row>
    <row r="88" spans="1:72">
      <c r="A88" s="61">
        <v>77</v>
      </c>
      <c r="B88" s="54">
        <v>38869</v>
      </c>
      <c r="C88" s="58">
        <v>1270.2</v>
      </c>
      <c r="D88" s="55">
        <v>11150.22</v>
      </c>
      <c r="E88" s="55">
        <v>12849.290039</v>
      </c>
      <c r="F88" s="59">
        <v>5.6741210000000004</v>
      </c>
      <c r="G88" s="59">
        <v>5.3590249999999999</v>
      </c>
      <c r="H88" s="59">
        <v>22.180408</v>
      </c>
      <c r="I88" s="59">
        <v>19.723548999999998</v>
      </c>
      <c r="J88" s="59">
        <v>21.858681000000001</v>
      </c>
      <c r="K88" s="59">
        <v>31.172794</v>
      </c>
      <c r="L88" s="59">
        <v>28.297173000000001</v>
      </c>
      <c r="M88" s="59">
        <v>11.088392000000001</v>
      </c>
      <c r="N88" s="59">
        <v>32.515579000000002</v>
      </c>
      <c r="O88" s="59">
        <v>12.052014</v>
      </c>
      <c r="P88" s="59">
        <v>34.968795999999998</v>
      </c>
      <c r="Q88" s="59">
        <v>10.858826000000001</v>
      </c>
      <c r="R88" s="59">
        <v>39.109439999999999</v>
      </c>
      <c r="S88" s="59">
        <v>30.543368999999998</v>
      </c>
      <c r="T88" s="59">
        <v>26.207108000000002</v>
      </c>
      <c r="U88" s="59">
        <v>34.876766000000003</v>
      </c>
      <c r="V88" s="59">
        <v>32.268208000000001</v>
      </c>
      <c r="W88" s="59">
        <v>30.297336999999999</v>
      </c>
      <c r="X88" s="59">
        <v>26.569748000000001</v>
      </c>
      <c r="Y88" s="60">
        <v>43.690479000000003</v>
      </c>
      <c r="Z88" s="59">
        <v>41.696804</v>
      </c>
      <c r="AA88" s="59">
        <v>24.573208000000001</v>
      </c>
      <c r="AB88" s="59">
        <v>25.600801000000001</v>
      </c>
      <c r="AC88" s="59">
        <v>60.860000999999997</v>
      </c>
      <c r="AD88" s="59">
        <v>20.063192000000001</v>
      </c>
      <c r="AE88" s="59">
        <v>39.795921</v>
      </c>
      <c r="AF88" s="59">
        <v>16.946805999999999</v>
      </c>
      <c r="AG88" s="59">
        <v>12.053566</v>
      </c>
      <c r="AH88" s="59">
        <v>34.707850999999998</v>
      </c>
      <c r="AI88" s="59">
        <v>18.064377</v>
      </c>
      <c r="AJ88" s="59">
        <v>10.224506999999999</v>
      </c>
      <c r="AK88" s="59">
        <v>15.200889</v>
      </c>
      <c r="AL88" s="59">
        <v>45.505028000000003</v>
      </c>
      <c r="AM88" s="59">
        <v>31.574850000000001</v>
      </c>
      <c r="AN88" s="59">
        <v>20.80987</v>
      </c>
      <c r="AO88" s="59">
        <v>25.163444999999999</v>
      </c>
      <c r="AP88" s="59">
        <v>38.489722999999998</v>
      </c>
      <c r="AQ88" s="59">
        <v>45.971943000000003</v>
      </c>
      <c r="AR88" s="59">
        <v>21.511310999999999</v>
      </c>
      <c r="AS88" s="59">
        <v>42.694569000000001</v>
      </c>
      <c r="AT88" s="59">
        <v>96.575630000000004</v>
      </c>
      <c r="AU88" s="59">
        <v>14.24799</v>
      </c>
      <c r="AV88" s="59">
        <v>32.559607999999997</v>
      </c>
      <c r="AW88" s="59">
        <v>37.118670999999999</v>
      </c>
      <c r="AX88" s="59">
        <v>36.552894999999999</v>
      </c>
      <c r="AY88" s="59">
        <v>62.085602000000002</v>
      </c>
      <c r="AZ88" s="59">
        <v>73.074607999999998</v>
      </c>
      <c r="BA88" s="59">
        <v>16.453036999999998</v>
      </c>
      <c r="BB88" s="59">
        <v>11.238951999999999</v>
      </c>
      <c r="BC88" s="59">
        <v>11.660835000000001</v>
      </c>
      <c r="BD88" s="59">
        <v>19.272186000000001</v>
      </c>
      <c r="BE88" s="53">
        <v>22.6982</v>
      </c>
      <c r="BF88" s="59">
        <v>26.802139</v>
      </c>
      <c r="BG88" s="59">
        <v>20.419756</v>
      </c>
      <c r="BH88" s="59">
        <v>21.928421</v>
      </c>
      <c r="BI88" s="59">
        <v>17.318413</v>
      </c>
      <c r="BJ88" s="59">
        <v>13.804437</v>
      </c>
      <c r="BK88" s="59">
        <v>12.111758</v>
      </c>
      <c r="BL88" s="59">
        <v>9.5649569999999997</v>
      </c>
      <c r="BM88" s="59">
        <v>20.236055</v>
      </c>
      <c r="BN88" s="59">
        <v>11.528994000000001</v>
      </c>
      <c r="BO88" s="59">
        <v>7.6411540000000002</v>
      </c>
      <c r="BP88" s="59">
        <v>24.316224999999999</v>
      </c>
      <c r="BQ88" s="59">
        <v>41.987251000000001</v>
      </c>
      <c r="BR88" s="59">
        <v>27.173548</v>
      </c>
      <c r="BS88" s="59">
        <v>18.943916000000002</v>
      </c>
      <c r="BT88" s="59">
        <v>47.404525999999997</v>
      </c>
    </row>
    <row r="89" spans="1:72">
      <c r="A89" s="61">
        <v>78</v>
      </c>
      <c r="B89" s="54">
        <v>38899</v>
      </c>
      <c r="C89" s="58">
        <v>1276.6600000000001</v>
      </c>
      <c r="D89" s="55">
        <v>11185.68</v>
      </c>
      <c r="E89" s="55">
        <v>12789.669921999999</v>
      </c>
      <c r="F89" s="59">
        <v>5.663691</v>
      </c>
      <c r="G89" s="59">
        <v>5.4309890000000003</v>
      </c>
      <c r="H89" s="59">
        <v>21.597569</v>
      </c>
      <c r="I89" s="59">
        <v>20.7743</v>
      </c>
      <c r="J89" s="59">
        <v>20.428349000000001</v>
      </c>
      <c r="K89" s="59">
        <v>29.291080000000001</v>
      </c>
      <c r="L89" s="59">
        <v>26.412495</v>
      </c>
      <c r="M89" s="59">
        <v>9.1122409999999991</v>
      </c>
      <c r="N89" s="59">
        <v>32.866481999999998</v>
      </c>
      <c r="O89" s="59">
        <v>12.556514</v>
      </c>
      <c r="P89" s="59">
        <v>37.097983999999997</v>
      </c>
      <c r="Q89" s="59">
        <v>10.031502</v>
      </c>
      <c r="R89" s="59">
        <v>36.117866999999997</v>
      </c>
      <c r="S89" s="59">
        <v>30.469605999999999</v>
      </c>
      <c r="T89" s="59">
        <v>27.340959999999999</v>
      </c>
      <c r="U89" s="59">
        <v>34.813431000000001</v>
      </c>
      <c r="V89" s="59">
        <v>35.629123999999997</v>
      </c>
      <c r="W89" s="59">
        <v>32.113410999999999</v>
      </c>
      <c r="X89" s="59">
        <v>27.830727</v>
      </c>
      <c r="Y89" s="60">
        <v>44.942931999999999</v>
      </c>
      <c r="Z89" s="59">
        <v>41.832554000000002</v>
      </c>
      <c r="AA89" s="59">
        <v>26.277811</v>
      </c>
      <c r="AB89" s="59">
        <v>27.807334999999998</v>
      </c>
      <c r="AC89" s="59">
        <v>60.939999</v>
      </c>
      <c r="AD89" s="59">
        <v>21.636427000000001</v>
      </c>
      <c r="AE89" s="59">
        <v>38.928531999999997</v>
      </c>
      <c r="AF89" s="59">
        <v>17.750408</v>
      </c>
      <c r="AG89" s="59">
        <v>11.978130999999999</v>
      </c>
      <c r="AH89" s="59">
        <v>36.231247000000003</v>
      </c>
      <c r="AI89" s="59">
        <v>19.968492999999999</v>
      </c>
      <c r="AJ89" s="59">
        <v>11.322326</v>
      </c>
      <c r="AK89" s="59">
        <v>14.82945</v>
      </c>
      <c r="AL89" s="59">
        <v>48.630294999999997</v>
      </c>
      <c r="AM89" s="59">
        <v>32.43177</v>
      </c>
      <c r="AN89" s="59">
        <v>22.179123000000001</v>
      </c>
      <c r="AO89" s="59">
        <v>24.164397999999998</v>
      </c>
      <c r="AP89" s="59">
        <v>33.548073000000002</v>
      </c>
      <c r="AQ89" s="59">
        <v>38.478386</v>
      </c>
      <c r="AR89" s="59">
        <v>20.736592999999999</v>
      </c>
      <c r="AS89" s="59">
        <v>43.712051000000002</v>
      </c>
      <c r="AT89" s="59">
        <v>86.606941000000006</v>
      </c>
      <c r="AU89" s="59">
        <v>15.662974999999999</v>
      </c>
      <c r="AV89" s="59">
        <v>34.646912</v>
      </c>
      <c r="AW89" s="59">
        <v>37.329383999999997</v>
      </c>
      <c r="AX89" s="59">
        <v>35.446308000000002</v>
      </c>
      <c r="AY89" s="59">
        <v>53.306064999999997</v>
      </c>
      <c r="AZ89" s="59">
        <v>64.552550999999994</v>
      </c>
      <c r="BA89" s="59">
        <v>16.989702000000001</v>
      </c>
      <c r="BB89" s="59">
        <v>10.647429000000001</v>
      </c>
      <c r="BC89" s="59">
        <v>12.047113</v>
      </c>
      <c r="BD89" s="59">
        <v>18.947689</v>
      </c>
      <c r="BE89" s="53">
        <v>21.991406999999999</v>
      </c>
      <c r="BF89" s="59">
        <v>27.333397000000001</v>
      </c>
      <c r="BG89" s="59">
        <v>20.540462000000002</v>
      </c>
      <c r="BH89" s="59">
        <v>22.637718</v>
      </c>
      <c r="BI89" s="59">
        <v>18.172874</v>
      </c>
      <c r="BJ89" s="59">
        <v>14.549572</v>
      </c>
      <c r="BK89" s="59">
        <v>12.940369</v>
      </c>
      <c r="BL89" s="59">
        <v>10.111461</v>
      </c>
      <c r="BM89" s="59">
        <v>21.342576999999999</v>
      </c>
      <c r="BN89" s="59">
        <v>11.642592</v>
      </c>
      <c r="BO89" s="59">
        <v>8.0239119999999993</v>
      </c>
      <c r="BP89" s="59">
        <v>24.064959000000002</v>
      </c>
      <c r="BQ89" s="59">
        <v>45.957703000000002</v>
      </c>
      <c r="BR89" s="59">
        <v>28.184168</v>
      </c>
      <c r="BS89" s="59">
        <v>19.895762999999999</v>
      </c>
      <c r="BT89" s="59">
        <v>50.883015</v>
      </c>
    </row>
    <row r="90" spans="1:72">
      <c r="A90" s="61">
        <v>79</v>
      </c>
      <c r="B90" s="54">
        <v>38930</v>
      </c>
      <c r="C90" s="58">
        <v>1303.82</v>
      </c>
      <c r="D90" s="55">
        <v>11381.15</v>
      </c>
      <c r="E90" s="55">
        <v>13062.540039</v>
      </c>
      <c r="F90" s="59">
        <v>5.7888549999999999</v>
      </c>
      <c r="G90" s="59">
        <v>5.5204069999999996</v>
      </c>
      <c r="H90" s="59">
        <v>21.336241000000001</v>
      </c>
      <c r="I90" s="59">
        <v>21.073677</v>
      </c>
      <c r="J90" s="59">
        <v>19.533971999999999</v>
      </c>
      <c r="K90" s="59">
        <v>30.866620999999999</v>
      </c>
      <c r="L90" s="59">
        <v>28.405633999999999</v>
      </c>
      <c r="M90" s="59">
        <v>10.531888</v>
      </c>
      <c r="N90" s="59">
        <v>36.402096</v>
      </c>
      <c r="O90" s="59">
        <v>12.643984</v>
      </c>
      <c r="P90" s="59">
        <v>38.210113999999997</v>
      </c>
      <c r="Q90" s="59">
        <v>10.081099999999999</v>
      </c>
      <c r="R90" s="59">
        <v>32.112121999999999</v>
      </c>
      <c r="S90" s="59">
        <v>31.692387</v>
      </c>
      <c r="T90" s="59">
        <v>28.907309000000001</v>
      </c>
      <c r="U90" s="59">
        <v>34.173786</v>
      </c>
      <c r="V90" s="59">
        <v>35.592308000000003</v>
      </c>
      <c r="W90" s="59">
        <v>31.439722</v>
      </c>
      <c r="X90" s="59">
        <v>25.853974999999998</v>
      </c>
      <c r="Y90" s="60">
        <v>41.211703999999997</v>
      </c>
      <c r="Z90" s="59">
        <v>36.202164000000003</v>
      </c>
      <c r="AA90" s="59">
        <v>22.991014</v>
      </c>
      <c r="AB90" s="59">
        <v>28.058857</v>
      </c>
      <c r="AC90" s="59">
        <v>64.069999999999993</v>
      </c>
      <c r="AD90" s="59">
        <v>20.787009999999999</v>
      </c>
      <c r="AE90" s="59">
        <v>39.397587000000001</v>
      </c>
      <c r="AF90" s="59">
        <v>17.789234</v>
      </c>
      <c r="AG90" s="59">
        <v>12.302478000000001</v>
      </c>
      <c r="AH90" s="59">
        <v>37.453426</v>
      </c>
      <c r="AI90" s="59">
        <v>20.107332</v>
      </c>
      <c r="AJ90" s="59">
        <v>12.006284000000001</v>
      </c>
      <c r="AK90" s="59">
        <v>11.562514999999999</v>
      </c>
      <c r="AL90" s="59">
        <v>47.458328000000002</v>
      </c>
      <c r="AM90" s="59">
        <v>31.951902</v>
      </c>
      <c r="AN90" s="59">
        <v>22.770026999999999</v>
      </c>
      <c r="AO90" s="59">
        <v>24.176871999999999</v>
      </c>
      <c r="AP90" s="59">
        <v>34.167557000000002</v>
      </c>
      <c r="AQ90" s="59">
        <v>39.114960000000004</v>
      </c>
      <c r="AR90" s="59">
        <v>20.676268</v>
      </c>
      <c r="AS90" s="59">
        <v>44.213711000000004</v>
      </c>
      <c r="AT90" s="59">
        <v>83.563141000000002</v>
      </c>
      <c r="AU90" s="59">
        <v>15.079632999999999</v>
      </c>
      <c r="AV90" s="59">
        <v>35.861595000000001</v>
      </c>
      <c r="AW90" s="59">
        <v>38.707417</v>
      </c>
      <c r="AX90" s="59">
        <v>35.460140000000003</v>
      </c>
      <c r="AY90" s="59">
        <v>62.571136000000003</v>
      </c>
      <c r="AZ90" s="59">
        <v>66.027648999999997</v>
      </c>
      <c r="BA90" s="59">
        <v>18.147767999999999</v>
      </c>
      <c r="BB90" s="59">
        <v>11.576121000000001</v>
      </c>
      <c r="BC90" s="59">
        <v>12.60239</v>
      </c>
      <c r="BD90" s="59">
        <v>20.756703999999999</v>
      </c>
      <c r="BE90" s="53">
        <v>23.720168999999999</v>
      </c>
      <c r="BF90" s="59">
        <v>26.793285000000001</v>
      </c>
      <c r="BG90" s="59">
        <v>19.466749</v>
      </c>
      <c r="BH90" s="59">
        <v>22.398800000000001</v>
      </c>
      <c r="BI90" s="59">
        <v>18.499369000000002</v>
      </c>
      <c r="BJ90" s="59">
        <v>14.760619999999999</v>
      </c>
      <c r="BK90" s="59">
        <v>13.331849999999999</v>
      </c>
      <c r="BL90" s="59">
        <v>10.494929000000001</v>
      </c>
      <c r="BM90" s="59">
        <v>21.037495</v>
      </c>
      <c r="BN90" s="59">
        <v>12.259931999999999</v>
      </c>
      <c r="BO90" s="59">
        <v>8.1779499999999992</v>
      </c>
      <c r="BP90" s="59">
        <v>24.032537000000001</v>
      </c>
      <c r="BQ90" s="59">
        <v>49.781815000000002</v>
      </c>
      <c r="BR90" s="59">
        <v>30.282238</v>
      </c>
      <c r="BS90" s="59">
        <v>21.333083999999999</v>
      </c>
      <c r="BT90" s="59">
        <v>52.823073999999998</v>
      </c>
    </row>
    <row r="91" spans="1:72">
      <c r="A91" s="61">
        <v>80</v>
      </c>
      <c r="B91" s="54">
        <v>38961</v>
      </c>
      <c r="C91" s="58">
        <v>1335.85</v>
      </c>
      <c r="D91" s="55">
        <v>11679.07</v>
      </c>
      <c r="E91" s="55">
        <v>13345.969727</v>
      </c>
      <c r="F91" s="59">
        <v>5.9088050000000001</v>
      </c>
      <c r="G91" s="59">
        <v>5.5656230000000004</v>
      </c>
      <c r="H91" s="59">
        <v>22.568256000000002</v>
      </c>
      <c r="I91" s="59">
        <v>22.963844000000002</v>
      </c>
      <c r="J91" s="59">
        <v>20.255845999999998</v>
      </c>
      <c r="K91" s="59">
        <v>35.329514000000003</v>
      </c>
      <c r="L91" s="59">
        <v>32.099288999999999</v>
      </c>
      <c r="M91" s="59">
        <v>10.736317</v>
      </c>
      <c r="N91" s="59">
        <v>36.449154</v>
      </c>
      <c r="O91" s="59">
        <v>12.607301</v>
      </c>
      <c r="P91" s="59">
        <v>38.198405999999999</v>
      </c>
      <c r="Q91" s="59">
        <v>11.160145999999999</v>
      </c>
      <c r="R91" s="59">
        <v>34.095551</v>
      </c>
      <c r="S91" s="59">
        <v>32.620693000000003</v>
      </c>
      <c r="T91" s="59">
        <v>25.984902999999999</v>
      </c>
      <c r="U91" s="59">
        <v>34.021973000000003</v>
      </c>
      <c r="V91" s="59">
        <v>35.456271999999998</v>
      </c>
      <c r="W91" s="59">
        <v>31.912481</v>
      </c>
      <c r="X91" s="59">
        <v>24.264334000000002</v>
      </c>
      <c r="Y91" s="60">
        <v>41.702477000000002</v>
      </c>
      <c r="Z91" s="59">
        <v>32.754340999999997</v>
      </c>
      <c r="AA91" s="59">
        <v>23.072592</v>
      </c>
      <c r="AB91" s="59">
        <v>28.857737</v>
      </c>
      <c r="AC91" s="59">
        <v>63.48</v>
      </c>
      <c r="AD91" s="59">
        <v>21.810793</v>
      </c>
      <c r="AE91" s="59">
        <v>42.052078000000002</v>
      </c>
      <c r="AF91" s="59">
        <v>18.427136999999998</v>
      </c>
      <c r="AG91" s="59">
        <v>13.534656999999999</v>
      </c>
      <c r="AH91" s="59">
        <v>37.833916000000002</v>
      </c>
      <c r="AI91" s="59">
        <v>20.969830999999999</v>
      </c>
      <c r="AJ91" s="59">
        <v>12.469187</v>
      </c>
      <c r="AK91" s="59">
        <v>14.812169000000001</v>
      </c>
      <c r="AL91" s="59">
        <v>49.899943999999998</v>
      </c>
      <c r="AM91" s="59">
        <v>32.800465000000003</v>
      </c>
      <c r="AN91" s="59">
        <v>21.799503000000001</v>
      </c>
      <c r="AO91" s="59">
        <v>25.690466000000001</v>
      </c>
      <c r="AP91" s="59">
        <v>35.694073000000003</v>
      </c>
      <c r="AQ91" s="59">
        <v>40.383052999999997</v>
      </c>
      <c r="AR91" s="59">
        <v>22.268363999999998</v>
      </c>
      <c r="AS91" s="59">
        <v>46.910373999999997</v>
      </c>
      <c r="AT91" s="59">
        <v>89.890579000000002</v>
      </c>
      <c r="AU91" s="59">
        <v>14.509205</v>
      </c>
      <c r="AV91" s="59">
        <v>34.445793000000002</v>
      </c>
      <c r="AW91" s="59">
        <v>38.754128000000001</v>
      </c>
      <c r="AX91" s="59">
        <v>29.578949000000001</v>
      </c>
      <c r="AY91" s="59">
        <v>62.586731</v>
      </c>
      <c r="AZ91" s="59">
        <v>68.066306999999995</v>
      </c>
      <c r="BA91" s="59">
        <v>19.384014000000001</v>
      </c>
      <c r="BB91" s="59">
        <v>12.237213000000001</v>
      </c>
      <c r="BC91" s="59">
        <v>14.276277</v>
      </c>
      <c r="BD91" s="59">
        <v>21.177054999999999</v>
      </c>
      <c r="BE91" s="53">
        <v>23.790528999999999</v>
      </c>
      <c r="BF91" s="59">
        <v>28.413639</v>
      </c>
      <c r="BG91" s="59">
        <v>18.781334000000001</v>
      </c>
      <c r="BH91" s="59">
        <v>22.788723000000001</v>
      </c>
      <c r="BI91" s="59">
        <v>17.863638000000002</v>
      </c>
      <c r="BJ91" s="59">
        <v>15.012777</v>
      </c>
      <c r="BK91" s="59">
        <v>13.473969</v>
      </c>
      <c r="BL91" s="59">
        <v>10.419241</v>
      </c>
      <c r="BM91" s="59">
        <v>21.304966</v>
      </c>
      <c r="BN91" s="59">
        <v>12.939489</v>
      </c>
      <c r="BO91" s="59">
        <v>8.6120509999999992</v>
      </c>
      <c r="BP91" s="59">
        <v>25.053813999999999</v>
      </c>
      <c r="BQ91" s="59">
        <v>54.474167000000001</v>
      </c>
      <c r="BR91" s="59">
        <v>29.891722000000001</v>
      </c>
      <c r="BS91" s="59">
        <v>21.636803</v>
      </c>
      <c r="BT91" s="59">
        <v>50.548907999999997</v>
      </c>
    </row>
    <row r="92" spans="1:72">
      <c r="A92" s="61">
        <v>81</v>
      </c>
      <c r="B92" s="54">
        <v>38991</v>
      </c>
      <c r="C92" s="58">
        <v>1377.94</v>
      </c>
      <c r="D92" s="55">
        <v>12080.73</v>
      </c>
      <c r="E92" s="55">
        <v>13829.070313</v>
      </c>
      <c r="F92" s="59">
        <v>6.1174109999999997</v>
      </c>
      <c r="G92" s="59">
        <v>5.6053579999999998</v>
      </c>
      <c r="H92" s="59">
        <v>23.328824999999998</v>
      </c>
      <c r="I92" s="59">
        <v>24.607475000000001</v>
      </c>
      <c r="J92" s="59">
        <v>21.757356999999999</v>
      </c>
      <c r="K92" s="59">
        <v>37.842548000000001</v>
      </c>
      <c r="L92" s="59">
        <v>33.32103</v>
      </c>
      <c r="M92" s="59">
        <v>12.163537</v>
      </c>
      <c r="N92" s="59">
        <v>37.278336000000003</v>
      </c>
      <c r="O92" s="59">
        <v>13.274820999999999</v>
      </c>
      <c r="P92" s="59">
        <v>37.304760000000002</v>
      </c>
      <c r="Q92" s="59">
        <v>11.1511</v>
      </c>
      <c r="R92" s="59">
        <v>36.634875999999998</v>
      </c>
      <c r="S92" s="59">
        <v>33.454951999999999</v>
      </c>
      <c r="T92" s="59">
        <v>25.569271000000001</v>
      </c>
      <c r="U92" s="59">
        <v>33.678265000000003</v>
      </c>
      <c r="V92" s="59">
        <v>37.739001999999999</v>
      </c>
      <c r="W92" s="59">
        <v>33.063811999999999</v>
      </c>
      <c r="X92" s="59">
        <v>24.553733999999999</v>
      </c>
      <c r="Y92" s="60">
        <v>42.495044999999998</v>
      </c>
      <c r="Z92" s="59">
        <v>33.610320999999999</v>
      </c>
      <c r="AA92" s="59">
        <v>23.597536000000002</v>
      </c>
      <c r="AB92" s="59">
        <v>29.152699999999999</v>
      </c>
      <c r="AC92" s="59">
        <v>70.300003000000004</v>
      </c>
      <c r="AD92" s="59">
        <v>21.877098</v>
      </c>
      <c r="AE92" s="59">
        <v>43.349342</v>
      </c>
      <c r="AF92" s="59">
        <v>18.959109999999999</v>
      </c>
      <c r="AG92" s="59">
        <v>13.768921000000001</v>
      </c>
      <c r="AH92" s="59">
        <v>39.267105000000001</v>
      </c>
      <c r="AI92" s="59">
        <v>22.731506</v>
      </c>
      <c r="AJ92" s="59">
        <v>11.717342</v>
      </c>
      <c r="AK92" s="59">
        <v>17.458893</v>
      </c>
      <c r="AL92" s="59">
        <v>52.955475</v>
      </c>
      <c r="AM92" s="59">
        <v>32.230784999999997</v>
      </c>
      <c r="AN92" s="59">
        <v>21.297272</v>
      </c>
      <c r="AO92" s="59">
        <v>26.456773999999999</v>
      </c>
      <c r="AP92" s="59">
        <v>37.814022000000001</v>
      </c>
      <c r="AQ92" s="59">
        <v>42.297229999999999</v>
      </c>
      <c r="AR92" s="59">
        <v>22.75404</v>
      </c>
      <c r="AS92" s="59">
        <v>46.537277000000003</v>
      </c>
      <c r="AT92" s="59">
        <v>94.822128000000006</v>
      </c>
      <c r="AU92" s="59">
        <v>13.089638000000001</v>
      </c>
      <c r="AV92" s="59">
        <v>36.567779999999999</v>
      </c>
      <c r="AW92" s="59">
        <v>40.886631000000001</v>
      </c>
      <c r="AX92" s="59">
        <v>31.383844</v>
      </c>
      <c r="AY92" s="59">
        <v>65.170197000000002</v>
      </c>
      <c r="AZ92" s="59">
        <v>70.785117999999997</v>
      </c>
      <c r="BA92" s="59">
        <v>20.347897</v>
      </c>
      <c r="BB92" s="59">
        <v>12.695290999999999</v>
      </c>
      <c r="BC92" s="59">
        <v>14.863742</v>
      </c>
      <c r="BD92" s="59">
        <v>19.221761999999998</v>
      </c>
      <c r="BE92" s="53">
        <v>24.942976000000002</v>
      </c>
      <c r="BF92" s="59">
        <v>31.255890000000001</v>
      </c>
      <c r="BG92" s="59">
        <v>20.334194</v>
      </c>
      <c r="BH92" s="59">
        <v>23.875323999999999</v>
      </c>
      <c r="BI92" s="59">
        <v>18.914584999999999</v>
      </c>
      <c r="BJ92" s="59">
        <v>15.857951</v>
      </c>
      <c r="BK92" s="59">
        <v>15.066829</v>
      </c>
      <c r="BL92" s="59">
        <v>11.256403000000001</v>
      </c>
      <c r="BM92" s="59">
        <v>22.296436</v>
      </c>
      <c r="BN92" s="59">
        <v>12.894183</v>
      </c>
      <c r="BO92" s="59">
        <v>9.4919279999999997</v>
      </c>
      <c r="BP92" s="59">
        <v>25.499617000000001</v>
      </c>
      <c r="BQ92" s="59">
        <v>51.596325</v>
      </c>
      <c r="BR92" s="59">
        <v>31.681646000000001</v>
      </c>
      <c r="BS92" s="59">
        <v>23.565702000000002</v>
      </c>
      <c r="BT92" s="59">
        <v>54.138634000000003</v>
      </c>
    </row>
    <row r="93" spans="1:72">
      <c r="A93" s="61">
        <v>82</v>
      </c>
      <c r="B93" s="54">
        <v>39022</v>
      </c>
      <c r="C93" s="58">
        <v>1400.63</v>
      </c>
      <c r="D93" s="55">
        <v>12221.93</v>
      </c>
      <c r="E93" s="55">
        <v>14116.709961</v>
      </c>
      <c r="F93" s="59">
        <v>6.2530070000000002</v>
      </c>
      <c r="G93" s="59">
        <v>5.6684349999999997</v>
      </c>
      <c r="H93" s="59">
        <v>23.728798000000001</v>
      </c>
      <c r="I93" s="59">
        <v>24.636825999999999</v>
      </c>
      <c r="J93" s="59">
        <v>21.807482</v>
      </c>
      <c r="K93" s="59">
        <v>37.145553999999997</v>
      </c>
      <c r="L93" s="59">
        <v>33.437061</v>
      </c>
      <c r="M93" s="59">
        <v>12.243038</v>
      </c>
      <c r="N93" s="59">
        <v>37.110298</v>
      </c>
      <c r="O93" s="59">
        <v>13.306081000000001</v>
      </c>
      <c r="P93" s="59">
        <v>36.440350000000002</v>
      </c>
      <c r="Q93" s="59">
        <v>10.431526</v>
      </c>
      <c r="R93" s="59">
        <v>35.893658000000002</v>
      </c>
      <c r="S93" s="59">
        <v>33.429802000000002</v>
      </c>
      <c r="T93" s="59">
        <v>23.701924999999999</v>
      </c>
      <c r="U93" s="59">
        <v>33.716453999999999</v>
      </c>
      <c r="V93" s="59">
        <v>40.587124000000003</v>
      </c>
      <c r="W93" s="59">
        <v>35.582951000000001</v>
      </c>
      <c r="X93" s="59">
        <v>27.591061</v>
      </c>
      <c r="Y93" s="60">
        <v>46.132854000000002</v>
      </c>
      <c r="Z93" s="59">
        <v>39.848830999999997</v>
      </c>
      <c r="AA93" s="59">
        <v>25.039878999999999</v>
      </c>
      <c r="AB93" s="59">
        <v>28.643809999999998</v>
      </c>
      <c r="AC93" s="59">
        <v>71.099997999999999</v>
      </c>
      <c r="AD93" s="59">
        <v>21.244119999999999</v>
      </c>
      <c r="AE93" s="59">
        <v>44.149994</v>
      </c>
      <c r="AF93" s="59">
        <v>18.847052000000001</v>
      </c>
      <c r="AG93" s="59">
        <v>13.859603999999999</v>
      </c>
      <c r="AH93" s="59">
        <v>38.399025000000002</v>
      </c>
      <c r="AI93" s="59">
        <v>22.276073</v>
      </c>
      <c r="AJ93" s="59">
        <v>12.08667</v>
      </c>
      <c r="AK93" s="59">
        <v>15.926448000000001</v>
      </c>
      <c r="AL93" s="59">
        <v>49.558128000000004</v>
      </c>
      <c r="AM93" s="59">
        <v>30.838191999999999</v>
      </c>
      <c r="AN93" s="59">
        <v>19.550386</v>
      </c>
      <c r="AO93" s="59">
        <v>26.996984000000001</v>
      </c>
      <c r="AP93" s="59">
        <v>39.070656</v>
      </c>
      <c r="AQ93" s="59">
        <v>43.739894999999997</v>
      </c>
      <c r="AR93" s="59">
        <v>22.22587</v>
      </c>
      <c r="AS93" s="59">
        <v>49.137680000000003</v>
      </c>
      <c r="AT93" s="59">
        <v>95.558937</v>
      </c>
      <c r="AU93" s="59">
        <v>13.681850000000001</v>
      </c>
      <c r="AV93" s="59">
        <v>35.761459000000002</v>
      </c>
      <c r="AW93" s="59">
        <v>40.575614999999999</v>
      </c>
      <c r="AX93" s="59">
        <v>32.520775</v>
      </c>
      <c r="AY93" s="59">
        <v>70.960991000000007</v>
      </c>
      <c r="AZ93" s="59">
        <v>79.882553000000001</v>
      </c>
      <c r="BA93" s="59">
        <v>20.808579999999999</v>
      </c>
      <c r="BB93" s="59">
        <v>12.730986</v>
      </c>
      <c r="BC93" s="59">
        <v>15.330493000000001</v>
      </c>
      <c r="BD93" s="59">
        <v>18.845071999999998</v>
      </c>
      <c r="BE93" s="53">
        <v>24.332521</v>
      </c>
      <c r="BF93" s="59">
        <v>27.908937000000002</v>
      </c>
      <c r="BG93" s="59">
        <v>20.781523</v>
      </c>
      <c r="BH93" s="59">
        <v>23.935699</v>
      </c>
      <c r="BI93" s="59">
        <v>18.856190000000002</v>
      </c>
      <c r="BJ93" s="59">
        <v>15.792603</v>
      </c>
      <c r="BK93" s="59">
        <v>15.481566000000001</v>
      </c>
      <c r="BL93" s="59">
        <v>11.710334</v>
      </c>
      <c r="BM93" s="59">
        <v>22.236484999999998</v>
      </c>
      <c r="BN93" s="59">
        <v>12.776483000000001</v>
      </c>
      <c r="BO93" s="59">
        <v>9.4429180000000006</v>
      </c>
      <c r="BP93" s="59">
        <v>26.788376</v>
      </c>
      <c r="BQ93" s="59">
        <v>54.522930000000002</v>
      </c>
      <c r="BR93" s="59">
        <v>33.506081000000002</v>
      </c>
      <c r="BS93" s="59">
        <v>22.983142999999998</v>
      </c>
      <c r="BT93" s="59">
        <v>55.974041</v>
      </c>
    </row>
    <row r="94" spans="1:72">
      <c r="A94" s="61">
        <v>83</v>
      </c>
      <c r="B94" s="54">
        <v>39052</v>
      </c>
      <c r="C94" s="58">
        <v>1418.3</v>
      </c>
      <c r="D94" s="55">
        <v>12463.15</v>
      </c>
      <c r="E94" s="55">
        <v>14257.549805000001</v>
      </c>
      <c r="F94" s="59">
        <v>6.2686520000000003</v>
      </c>
      <c r="G94" s="59">
        <v>5.6408389999999997</v>
      </c>
      <c r="H94" s="59">
        <v>25.248524</v>
      </c>
      <c r="I94" s="59">
        <v>26.657316000000002</v>
      </c>
      <c r="J94" s="59">
        <v>22.523304</v>
      </c>
      <c r="K94" s="59">
        <v>36.555804999999999</v>
      </c>
      <c r="L94" s="59">
        <v>33.666336000000001</v>
      </c>
      <c r="M94" s="59">
        <v>11.383677</v>
      </c>
      <c r="N94" s="59">
        <v>37.985004000000004</v>
      </c>
      <c r="O94" s="59">
        <v>13.801208000000001</v>
      </c>
      <c r="P94" s="59">
        <v>36.781402999999997</v>
      </c>
      <c r="Q94" s="59">
        <v>10.449626</v>
      </c>
      <c r="R94" s="59">
        <v>36.375042000000001</v>
      </c>
      <c r="S94" s="59">
        <v>34.174151999999999</v>
      </c>
      <c r="T94" s="59">
        <v>26.911463000000001</v>
      </c>
      <c r="U94" s="59">
        <v>31.861796999999999</v>
      </c>
      <c r="V94" s="59">
        <v>40.667552999999998</v>
      </c>
      <c r="W94" s="59">
        <v>36.447589999999998</v>
      </c>
      <c r="X94" s="59">
        <v>29.497434999999999</v>
      </c>
      <c r="Y94" s="60">
        <v>42.548946000000001</v>
      </c>
      <c r="Z94" s="59">
        <v>39.293953000000002</v>
      </c>
      <c r="AA94" s="59">
        <v>22.171279999999999</v>
      </c>
      <c r="AB94" s="59">
        <v>29.894051000000001</v>
      </c>
      <c r="AC94" s="59">
        <v>73.319999999999993</v>
      </c>
      <c r="AD94" s="59">
        <v>21.603718000000001</v>
      </c>
      <c r="AE94" s="59">
        <v>45.616135</v>
      </c>
      <c r="AF94" s="59">
        <v>20.275715000000002</v>
      </c>
      <c r="AG94" s="59">
        <v>14.655938000000001</v>
      </c>
      <c r="AH94" s="59">
        <v>38.680351000000002</v>
      </c>
      <c r="AI94" s="59">
        <v>21.820644000000001</v>
      </c>
      <c r="AJ94" s="59">
        <v>11.488625000000001</v>
      </c>
      <c r="AK94" s="59">
        <v>13.148564</v>
      </c>
      <c r="AL94" s="59">
        <v>47.653641</v>
      </c>
      <c r="AM94" s="59">
        <v>30.203938000000001</v>
      </c>
      <c r="AN94" s="59">
        <v>21.004608000000001</v>
      </c>
      <c r="AO94" s="59">
        <v>28.566134999999999</v>
      </c>
      <c r="AP94" s="59">
        <v>37.590026999999999</v>
      </c>
      <c r="AQ94" s="59">
        <v>42.291652999999997</v>
      </c>
      <c r="AR94" s="59">
        <v>22.456271999999998</v>
      </c>
      <c r="AS94" s="59">
        <v>48.815947999999999</v>
      </c>
      <c r="AT94" s="59">
        <v>89.921256999999997</v>
      </c>
      <c r="AU94" s="59">
        <v>13.342199000000001</v>
      </c>
      <c r="AV94" s="59">
        <v>36.446841999999997</v>
      </c>
      <c r="AW94" s="59">
        <v>41.244629000000003</v>
      </c>
      <c r="AX94" s="59">
        <v>31.300642</v>
      </c>
      <c r="AY94" s="59">
        <v>72.180923000000007</v>
      </c>
      <c r="AZ94" s="59">
        <v>83.826622</v>
      </c>
      <c r="BA94" s="59">
        <v>21.235303999999999</v>
      </c>
      <c r="BB94" s="59">
        <v>12.105378</v>
      </c>
      <c r="BC94" s="59">
        <v>13.793419</v>
      </c>
      <c r="BD94" s="59">
        <v>18.366762000000001</v>
      </c>
      <c r="BE94" s="53">
        <v>24.84712</v>
      </c>
      <c r="BF94" s="59">
        <v>27.014647</v>
      </c>
      <c r="BG94" s="59">
        <v>21.105364000000002</v>
      </c>
      <c r="BH94" s="59">
        <v>25.314699000000001</v>
      </c>
      <c r="BI94" s="59">
        <v>19.748632000000001</v>
      </c>
      <c r="BJ94" s="59">
        <v>16.230371000000002</v>
      </c>
      <c r="BK94" s="59">
        <v>15.919029</v>
      </c>
      <c r="BL94" s="59">
        <v>11.761340000000001</v>
      </c>
      <c r="BM94" s="59">
        <v>22.434387000000001</v>
      </c>
      <c r="BN94" s="59">
        <v>13.617520000000001</v>
      </c>
      <c r="BO94" s="59">
        <v>9.8793530000000001</v>
      </c>
      <c r="BP94" s="59">
        <v>27.777237</v>
      </c>
      <c r="BQ94" s="59">
        <v>49.128200999999997</v>
      </c>
      <c r="BR94" s="59">
        <v>32.051425999999999</v>
      </c>
      <c r="BS94" s="59">
        <v>21.900016999999998</v>
      </c>
      <c r="BT94" s="59">
        <v>54.518737999999999</v>
      </c>
    </row>
    <row r="95" spans="1:72">
      <c r="A95" s="61">
        <v>84</v>
      </c>
      <c r="B95" s="54">
        <v>39083</v>
      </c>
      <c r="C95" s="58">
        <v>1438.24</v>
      </c>
      <c r="D95" s="55">
        <v>12621.69</v>
      </c>
      <c r="E95" s="55">
        <v>14531.919921999999</v>
      </c>
      <c r="F95" s="59">
        <v>6.4421080000000002</v>
      </c>
      <c r="G95" s="59">
        <v>5.6363029999999998</v>
      </c>
      <c r="H95" s="59">
        <v>25.613181999999998</v>
      </c>
      <c r="I95" s="59">
        <v>26.669352</v>
      </c>
      <c r="J95" s="59">
        <v>24.374344000000001</v>
      </c>
      <c r="K95" s="59">
        <v>39.317534999999999</v>
      </c>
      <c r="L95" s="59">
        <v>35.389118000000003</v>
      </c>
      <c r="M95" s="59">
        <v>12.261965999999999</v>
      </c>
      <c r="N95" s="59">
        <v>38.339610999999998</v>
      </c>
      <c r="O95" s="59">
        <v>13.695377000000001</v>
      </c>
      <c r="P95" s="59">
        <v>38.543404000000002</v>
      </c>
      <c r="Q95" s="59">
        <v>10.831174000000001</v>
      </c>
      <c r="R95" s="59">
        <v>38.638598999999999</v>
      </c>
      <c r="S95" s="59">
        <v>35.157336999999998</v>
      </c>
      <c r="T95" s="59">
        <v>26.565466000000001</v>
      </c>
      <c r="U95" s="59">
        <v>32.655163000000002</v>
      </c>
      <c r="V95" s="59">
        <v>39.324897999999997</v>
      </c>
      <c r="W95" s="59">
        <v>36.125388999999998</v>
      </c>
      <c r="X95" s="59">
        <v>27.226192000000001</v>
      </c>
      <c r="Y95" s="60">
        <v>42.849620999999999</v>
      </c>
      <c r="Z95" s="59">
        <v>42.881144999999997</v>
      </c>
      <c r="AA95" s="59">
        <v>24.542852</v>
      </c>
      <c r="AB95" s="59">
        <v>31.521811</v>
      </c>
      <c r="AC95" s="59">
        <v>73.349997999999999</v>
      </c>
      <c r="AD95" s="59">
        <v>21.822420000000001</v>
      </c>
      <c r="AE95" s="59">
        <v>43.774059000000001</v>
      </c>
      <c r="AF95" s="59">
        <v>20.164999000000002</v>
      </c>
      <c r="AG95" s="59">
        <v>14.337662</v>
      </c>
      <c r="AH95" s="59">
        <v>39.137337000000002</v>
      </c>
      <c r="AI95" s="59">
        <v>22.585267999999999</v>
      </c>
      <c r="AJ95" s="59">
        <v>11.639441</v>
      </c>
      <c r="AK95" s="59">
        <v>12.817742000000001</v>
      </c>
      <c r="AL95" s="59">
        <v>49.090733</v>
      </c>
      <c r="AM95" s="59">
        <v>31.374977000000001</v>
      </c>
      <c r="AN95" s="59">
        <v>22.866548999999999</v>
      </c>
      <c r="AO95" s="59">
        <v>28.850280999999999</v>
      </c>
      <c r="AP95" s="59">
        <v>35.839066000000003</v>
      </c>
      <c r="AQ95" s="59">
        <v>40.768715</v>
      </c>
      <c r="AR95" s="59">
        <v>23.195246000000001</v>
      </c>
      <c r="AS95" s="59">
        <v>51.310924999999997</v>
      </c>
      <c r="AT95" s="59">
        <v>91.465248000000003</v>
      </c>
      <c r="AU95" s="59">
        <v>13.15479</v>
      </c>
      <c r="AV95" s="59">
        <v>35.48901</v>
      </c>
      <c r="AW95" s="59">
        <v>44.023167000000001</v>
      </c>
      <c r="AX95" s="59">
        <v>31.332232000000001</v>
      </c>
      <c r="AY95" s="59">
        <v>81.794867999999994</v>
      </c>
      <c r="AZ95" s="59">
        <v>93.112007000000006</v>
      </c>
      <c r="BA95" s="59">
        <v>21.946467999999999</v>
      </c>
      <c r="BB95" s="59">
        <v>12.529814999999999</v>
      </c>
      <c r="BC95" s="59">
        <v>13.809514</v>
      </c>
      <c r="BD95" s="59">
        <v>19.890951000000001</v>
      </c>
      <c r="BE95" s="53">
        <v>24.191013000000002</v>
      </c>
      <c r="BF95" s="59">
        <v>27.846958000000001</v>
      </c>
      <c r="BG95" s="59">
        <v>21.028307000000002</v>
      </c>
      <c r="BH95" s="59">
        <v>25.828478</v>
      </c>
      <c r="BI95" s="59">
        <v>19.541347999999999</v>
      </c>
      <c r="BJ95" s="59">
        <v>16.085059999999999</v>
      </c>
      <c r="BK95" s="59">
        <v>16.386824000000001</v>
      </c>
      <c r="BL95" s="59">
        <v>12.014430000000001</v>
      </c>
      <c r="BM95" s="59">
        <v>22.532388999999998</v>
      </c>
      <c r="BN95" s="59">
        <v>14.085573999999999</v>
      </c>
      <c r="BO95" s="59">
        <v>10.350797999999999</v>
      </c>
      <c r="BP95" s="59">
        <v>28.764894000000002</v>
      </c>
      <c r="BQ95" s="59">
        <v>48.777003999999998</v>
      </c>
      <c r="BR95" s="59">
        <v>33.536105999999997</v>
      </c>
      <c r="BS95" s="59">
        <v>24.509169</v>
      </c>
      <c r="BT95" s="59">
        <v>59.277003999999998</v>
      </c>
    </row>
    <row r="96" spans="1:72">
      <c r="A96" s="61">
        <v>85</v>
      </c>
      <c r="B96" s="54">
        <v>39114</v>
      </c>
      <c r="C96" s="58">
        <v>1406.82</v>
      </c>
      <c r="D96" s="55">
        <v>12268.63</v>
      </c>
      <c r="E96" s="55">
        <v>14271.610352</v>
      </c>
      <c r="F96" s="59">
        <v>6.336932</v>
      </c>
      <c r="G96" s="59">
        <v>5.7229289999999997</v>
      </c>
      <c r="H96" s="59">
        <v>24.890177000000001</v>
      </c>
      <c r="I96" s="59">
        <v>26.272476000000001</v>
      </c>
      <c r="J96" s="59">
        <v>23.570879000000001</v>
      </c>
      <c r="K96" s="59">
        <v>39.426456000000002</v>
      </c>
      <c r="L96" s="59">
        <v>31.874924</v>
      </c>
      <c r="M96" s="59">
        <v>12.137034999999999</v>
      </c>
      <c r="N96" s="59">
        <v>37.703826999999997</v>
      </c>
      <c r="O96" s="59">
        <v>13.352136</v>
      </c>
      <c r="P96" s="59">
        <v>37.308650999999998</v>
      </c>
      <c r="Q96" s="59">
        <v>10.97199</v>
      </c>
      <c r="R96" s="59">
        <v>38.452820000000003</v>
      </c>
      <c r="S96" s="59">
        <v>34.448112000000002</v>
      </c>
      <c r="T96" s="59">
        <v>26.213612000000001</v>
      </c>
      <c r="U96" s="59">
        <v>33.845173000000003</v>
      </c>
      <c r="V96" s="59">
        <v>38.040585</v>
      </c>
      <c r="W96" s="59">
        <v>33.964221999999999</v>
      </c>
      <c r="X96" s="59">
        <v>26.779323999999999</v>
      </c>
      <c r="Y96" s="60">
        <v>42.383929999999999</v>
      </c>
      <c r="Z96" s="59">
        <v>42.063079999999999</v>
      </c>
      <c r="AA96" s="59">
        <v>24.073450000000001</v>
      </c>
      <c r="AB96" s="59">
        <v>30.785382999999999</v>
      </c>
      <c r="AC96" s="59">
        <v>70.459998999999996</v>
      </c>
      <c r="AD96" s="59">
        <v>21.246948</v>
      </c>
      <c r="AE96" s="59">
        <v>42.865001999999997</v>
      </c>
      <c r="AF96" s="59">
        <v>20.198988</v>
      </c>
      <c r="AG96" s="59">
        <v>14.004217000000001</v>
      </c>
      <c r="AH96" s="59">
        <v>36.869945999999999</v>
      </c>
      <c r="AI96" s="59">
        <v>22.282447999999999</v>
      </c>
      <c r="AJ96" s="59">
        <v>11.071664</v>
      </c>
      <c r="AK96" s="59">
        <v>15.157192</v>
      </c>
      <c r="AL96" s="59">
        <v>44.828335000000003</v>
      </c>
      <c r="AM96" s="59">
        <v>30.488019999999999</v>
      </c>
      <c r="AN96" s="59">
        <v>21.383423000000001</v>
      </c>
      <c r="AO96" s="59">
        <v>29.298601000000001</v>
      </c>
      <c r="AP96" s="59">
        <v>35.732951999999997</v>
      </c>
      <c r="AQ96" s="59">
        <v>39.589877999999999</v>
      </c>
      <c r="AR96" s="59">
        <v>20.795117999999999</v>
      </c>
      <c r="AS96" s="59">
        <v>50.294013999999997</v>
      </c>
      <c r="AT96" s="59">
        <v>94.638419999999996</v>
      </c>
      <c r="AU96" s="59">
        <v>13.172215</v>
      </c>
      <c r="AV96" s="59">
        <v>34.19556</v>
      </c>
      <c r="AW96" s="59">
        <v>44.111632999999998</v>
      </c>
      <c r="AX96" s="59">
        <v>31.332232000000001</v>
      </c>
      <c r="AY96" s="59">
        <v>93.689841999999999</v>
      </c>
      <c r="AZ96" s="59">
        <v>101.098579</v>
      </c>
      <c r="BA96" s="59">
        <v>20.033442000000001</v>
      </c>
      <c r="BB96" s="59">
        <v>11.872242999999999</v>
      </c>
      <c r="BC96" s="59">
        <v>13.222051</v>
      </c>
      <c r="BD96" s="59">
        <v>19.769773000000001</v>
      </c>
      <c r="BE96" s="53">
        <v>25.220091</v>
      </c>
      <c r="BF96" s="59">
        <v>26.129213</v>
      </c>
      <c r="BG96" s="59">
        <v>23.314139999999998</v>
      </c>
      <c r="BH96" s="59">
        <v>25.815359000000001</v>
      </c>
      <c r="BI96" s="59">
        <v>20.146715</v>
      </c>
      <c r="BJ96" s="59">
        <v>15.763626</v>
      </c>
      <c r="BK96" s="59">
        <v>17.149332000000001</v>
      </c>
      <c r="BL96" s="59">
        <v>12.168922</v>
      </c>
      <c r="BM96" s="59">
        <v>22.672401000000001</v>
      </c>
      <c r="BN96" s="59">
        <v>13.82582</v>
      </c>
      <c r="BO96" s="59">
        <v>9.0041410000000006</v>
      </c>
      <c r="BP96" s="59">
        <v>28.012436000000001</v>
      </c>
      <c r="BQ96" s="59">
        <v>49.186737000000001</v>
      </c>
      <c r="BR96" s="59">
        <v>32.406306999999998</v>
      </c>
      <c r="BS96" s="59">
        <v>22.118342999999999</v>
      </c>
      <c r="BT96" s="59">
        <v>57.542904</v>
      </c>
    </row>
    <row r="97" spans="1:72">
      <c r="A97" s="61">
        <v>86</v>
      </c>
      <c r="B97" s="54">
        <v>39142</v>
      </c>
      <c r="C97" s="58">
        <v>1420.86</v>
      </c>
      <c r="D97" s="55">
        <v>12354.35</v>
      </c>
      <c r="E97" s="55">
        <v>14409.269531</v>
      </c>
      <c r="F97" s="59">
        <v>6.4000370000000002</v>
      </c>
      <c r="G97" s="59">
        <v>5.7228839999999996</v>
      </c>
      <c r="H97" s="59">
        <v>23.098376999999999</v>
      </c>
      <c r="I97" s="59">
        <v>27.090281000000001</v>
      </c>
      <c r="J97" s="59">
        <v>22.803284000000001</v>
      </c>
      <c r="K97" s="59">
        <v>38.045017000000001</v>
      </c>
      <c r="L97" s="59">
        <v>32.345612000000003</v>
      </c>
      <c r="M97" s="59">
        <v>12.549683</v>
      </c>
      <c r="N97" s="59">
        <v>37.507857999999999</v>
      </c>
      <c r="O97" s="59">
        <v>13.729699999999999</v>
      </c>
      <c r="P97" s="59">
        <v>37.550884000000003</v>
      </c>
      <c r="Q97" s="59">
        <v>10.663107999999999</v>
      </c>
      <c r="R97" s="59">
        <v>37.128632000000003</v>
      </c>
      <c r="S97" s="59">
        <v>34.696331000000001</v>
      </c>
      <c r="T97" s="59">
        <v>26.958143</v>
      </c>
      <c r="U97" s="59">
        <v>35.148364999999998</v>
      </c>
      <c r="V97" s="59">
        <v>40.211860999999999</v>
      </c>
      <c r="W97" s="59">
        <v>36.924385000000001</v>
      </c>
      <c r="X97" s="59">
        <v>28.192889999999998</v>
      </c>
      <c r="Y97" s="60">
        <v>46.764122</v>
      </c>
      <c r="Z97" s="59">
        <v>44.056629000000001</v>
      </c>
      <c r="AA97" s="59">
        <v>25.352819</v>
      </c>
      <c r="AB97" s="59">
        <v>30.155836000000001</v>
      </c>
      <c r="AC97" s="59">
        <v>72.800003000000004</v>
      </c>
      <c r="AD97" s="59">
        <v>21.081634999999999</v>
      </c>
      <c r="AE97" s="59">
        <v>42.510750000000002</v>
      </c>
      <c r="AF97" s="59">
        <v>19.808154999999999</v>
      </c>
      <c r="AG97" s="59">
        <v>13.896451000000001</v>
      </c>
      <c r="AH97" s="59">
        <v>35.511203999999999</v>
      </c>
      <c r="AI97" s="59">
        <v>22.292542000000001</v>
      </c>
      <c r="AJ97" s="59">
        <v>11.327166999999999</v>
      </c>
      <c r="AK97" s="59">
        <v>16.648565000000001</v>
      </c>
      <c r="AL97" s="59">
        <v>38.982368000000001</v>
      </c>
      <c r="AM97" s="59">
        <v>31.382431</v>
      </c>
      <c r="AN97" s="59">
        <v>23.234580999999999</v>
      </c>
      <c r="AO97" s="59">
        <v>29.235579999999999</v>
      </c>
      <c r="AP97" s="59">
        <v>37.099026000000002</v>
      </c>
      <c r="AQ97" s="59">
        <v>39.761726000000003</v>
      </c>
      <c r="AR97" s="59">
        <v>21.014970999999999</v>
      </c>
      <c r="AS97" s="59">
        <v>50.307175000000001</v>
      </c>
      <c r="AT97" s="59">
        <v>89.004669000000007</v>
      </c>
      <c r="AU97" s="59">
        <v>12.810494</v>
      </c>
      <c r="AV97" s="59">
        <v>34.76144</v>
      </c>
      <c r="AW97" s="59">
        <v>43.610396999999999</v>
      </c>
      <c r="AX97" s="59">
        <v>29.171644000000001</v>
      </c>
      <c r="AY97" s="59">
        <v>93.942108000000005</v>
      </c>
      <c r="AZ97" s="59">
        <v>109.296623</v>
      </c>
      <c r="BA97" s="59">
        <v>19.888815000000001</v>
      </c>
      <c r="BB97" s="59">
        <v>11.497045</v>
      </c>
      <c r="BC97" s="59">
        <v>14.590125</v>
      </c>
      <c r="BD97" s="59">
        <v>19.220611999999999</v>
      </c>
      <c r="BE97" s="53">
        <v>24.535730000000001</v>
      </c>
      <c r="BF97" s="59">
        <v>24.225518999999998</v>
      </c>
      <c r="BG97" s="59">
        <v>22.145546</v>
      </c>
      <c r="BH97" s="59">
        <v>26.892499999999998</v>
      </c>
      <c r="BI97" s="59">
        <v>21.083356999999999</v>
      </c>
      <c r="BJ97" s="59">
        <v>16.311146000000001</v>
      </c>
      <c r="BK97" s="59">
        <v>17.423496</v>
      </c>
      <c r="BL97" s="59">
        <v>12.714797000000001</v>
      </c>
      <c r="BM97" s="59">
        <v>24.115095</v>
      </c>
      <c r="BN97" s="59">
        <v>14.01806</v>
      </c>
      <c r="BO97" s="59">
        <v>9.0846610000000005</v>
      </c>
      <c r="BP97" s="59">
        <v>28.159662000000001</v>
      </c>
      <c r="BQ97" s="59">
        <v>49.128200999999997</v>
      </c>
      <c r="BR97" s="59">
        <v>32.400806000000003</v>
      </c>
      <c r="BS97" s="59">
        <v>21.003515</v>
      </c>
      <c r="BT97" s="59">
        <v>54.906180999999997</v>
      </c>
    </row>
    <row r="98" spans="1:72">
      <c r="A98" s="61">
        <v>87</v>
      </c>
      <c r="B98" s="54">
        <v>39173</v>
      </c>
      <c r="C98" s="58">
        <v>1482.37</v>
      </c>
      <c r="D98" s="55">
        <v>13062.91</v>
      </c>
      <c r="E98" s="55">
        <v>14952.349609000001</v>
      </c>
      <c r="F98" s="59">
        <v>6.6472049999999996</v>
      </c>
      <c r="G98" s="59">
        <v>5.752739</v>
      </c>
      <c r="H98" s="59">
        <v>23.948160000000001</v>
      </c>
      <c r="I98" s="59">
        <v>29.032608</v>
      </c>
      <c r="J98" s="59">
        <v>22.129830999999999</v>
      </c>
      <c r="K98" s="59">
        <v>38.115639000000002</v>
      </c>
      <c r="L98" s="59">
        <v>33.746841000000003</v>
      </c>
      <c r="M98" s="59">
        <v>12.848751999999999</v>
      </c>
      <c r="N98" s="59">
        <v>38.244239999999998</v>
      </c>
      <c r="O98" s="59">
        <v>15.034799</v>
      </c>
      <c r="P98" s="59">
        <v>39.231625000000001</v>
      </c>
      <c r="Q98" s="59">
        <v>10.935506999999999</v>
      </c>
      <c r="R98" s="59">
        <v>36.942436000000001</v>
      </c>
      <c r="S98" s="59">
        <v>36.337135000000004</v>
      </c>
      <c r="T98" s="59">
        <v>25.789103999999998</v>
      </c>
      <c r="U98" s="59">
        <v>35.341267000000002</v>
      </c>
      <c r="V98" s="59">
        <v>42.306381000000002</v>
      </c>
      <c r="W98" s="59">
        <v>38.836506</v>
      </c>
      <c r="X98" s="59">
        <v>28.605360000000001</v>
      </c>
      <c r="Y98" s="60">
        <v>49.965190999999997</v>
      </c>
      <c r="Z98" s="59">
        <v>45.161484000000002</v>
      </c>
      <c r="AA98" s="59">
        <v>26.099117</v>
      </c>
      <c r="AB98" s="59">
        <v>32.474564000000001</v>
      </c>
      <c r="AC98" s="59">
        <v>72.559997999999993</v>
      </c>
      <c r="AD98" s="59">
        <v>21.975594999999998</v>
      </c>
      <c r="AE98" s="59">
        <v>45.729197999999997</v>
      </c>
      <c r="AF98" s="59">
        <v>19.678063999999999</v>
      </c>
      <c r="AG98" s="59">
        <v>14.527068999999999</v>
      </c>
      <c r="AH98" s="59">
        <v>37.844830000000002</v>
      </c>
      <c r="AI98" s="59">
        <v>26.184462</v>
      </c>
      <c r="AJ98" s="59">
        <v>11.86528</v>
      </c>
      <c r="AK98" s="59">
        <v>14.579459999999999</v>
      </c>
      <c r="AL98" s="59">
        <v>44.744633</v>
      </c>
      <c r="AM98" s="59">
        <v>34.549297000000003</v>
      </c>
      <c r="AN98" s="59">
        <v>24.663771000000001</v>
      </c>
      <c r="AO98" s="59">
        <v>34.389580000000002</v>
      </c>
      <c r="AP98" s="59">
        <v>40.176471999999997</v>
      </c>
      <c r="AQ98" s="59">
        <v>39.948909999999998</v>
      </c>
      <c r="AR98" s="59">
        <v>23.010674000000002</v>
      </c>
      <c r="AS98" s="59">
        <v>51.689948999999999</v>
      </c>
      <c r="AT98" s="59">
        <v>87.426017999999999</v>
      </c>
      <c r="AU98" s="59">
        <v>12.50548</v>
      </c>
      <c r="AV98" s="59">
        <v>34.84684</v>
      </c>
      <c r="AW98" s="59">
        <v>45.341003000000001</v>
      </c>
      <c r="AX98" s="59">
        <v>29.037503999999998</v>
      </c>
      <c r="AY98" s="59">
        <v>99.740891000000005</v>
      </c>
      <c r="AZ98" s="59">
        <v>117.881882</v>
      </c>
      <c r="BA98" s="59">
        <v>21.366022000000001</v>
      </c>
      <c r="BB98" s="59">
        <v>12.921403</v>
      </c>
      <c r="BC98" s="59">
        <v>15.129311</v>
      </c>
      <c r="BD98" s="59">
        <v>21.94725</v>
      </c>
      <c r="BE98" s="53">
        <v>25.238495</v>
      </c>
      <c r="BF98" s="59">
        <v>25.190650999999999</v>
      </c>
      <c r="BG98" s="59">
        <v>24.922374999999999</v>
      </c>
      <c r="BH98" s="59">
        <v>27.197340000000001</v>
      </c>
      <c r="BI98" s="59">
        <v>21.660495999999998</v>
      </c>
      <c r="BJ98" s="59">
        <v>16.818511999999998</v>
      </c>
      <c r="BK98" s="59">
        <v>18.221733</v>
      </c>
      <c r="BL98" s="59">
        <v>12.518513</v>
      </c>
      <c r="BM98" s="59">
        <v>24.209548999999999</v>
      </c>
      <c r="BN98" s="59">
        <v>14.114172999999999</v>
      </c>
      <c r="BO98" s="59">
        <v>9.333221</v>
      </c>
      <c r="BP98" s="59">
        <v>28.609490999999998</v>
      </c>
      <c r="BQ98" s="59">
        <v>49.176971000000002</v>
      </c>
      <c r="BR98" s="59">
        <v>33.569175999999999</v>
      </c>
      <c r="BS98" s="59">
        <v>20.416150999999999</v>
      </c>
      <c r="BT98" s="59">
        <v>58.335853999999998</v>
      </c>
    </row>
    <row r="99" spans="1:72">
      <c r="A99" s="61">
        <v>88</v>
      </c>
      <c r="B99" s="54">
        <v>39203</v>
      </c>
      <c r="C99" s="58">
        <v>1530.62</v>
      </c>
      <c r="D99" s="55">
        <v>13627.64</v>
      </c>
      <c r="E99" s="55">
        <v>15462.160156</v>
      </c>
      <c r="F99" s="59">
        <v>6.8785959999999999</v>
      </c>
      <c r="G99" s="59">
        <v>5.7072690000000001</v>
      </c>
      <c r="H99" s="59">
        <v>24.580528000000001</v>
      </c>
      <c r="I99" s="59">
        <v>30.397642000000001</v>
      </c>
      <c r="J99" s="59">
        <v>23.803774000000001</v>
      </c>
      <c r="K99" s="59">
        <v>40.080165999999998</v>
      </c>
      <c r="L99" s="59">
        <v>34.816741999999998</v>
      </c>
      <c r="M99" s="59">
        <v>12.326324</v>
      </c>
      <c r="N99" s="59">
        <v>37.947871999999997</v>
      </c>
      <c r="O99" s="59">
        <v>15.265255</v>
      </c>
      <c r="P99" s="59">
        <v>40.561314000000003</v>
      </c>
      <c r="Q99" s="59">
        <v>10.862482</v>
      </c>
      <c r="R99" s="59">
        <v>39.046677000000003</v>
      </c>
      <c r="S99" s="59">
        <v>36.229892999999997</v>
      </c>
      <c r="T99" s="59">
        <v>26.511675</v>
      </c>
      <c r="U99" s="59">
        <v>33.894427999999998</v>
      </c>
      <c r="V99" s="59">
        <v>44.326293999999997</v>
      </c>
      <c r="W99" s="59">
        <v>40.683700999999999</v>
      </c>
      <c r="X99" s="59">
        <v>31.938193999999999</v>
      </c>
      <c r="Y99" s="60">
        <v>52.699309999999997</v>
      </c>
      <c r="Z99" s="59">
        <v>47.127116999999998</v>
      </c>
      <c r="AA99" s="59">
        <v>27.361483</v>
      </c>
      <c r="AB99" s="59">
        <v>32.535580000000003</v>
      </c>
      <c r="AC99" s="59">
        <v>72.5</v>
      </c>
      <c r="AD99" s="59">
        <v>22.098053</v>
      </c>
      <c r="AE99" s="59">
        <v>49.109698999999999</v>
      </c>
      <c r="AF99" s="59">
        <v>19.809822</v>
      </c>
      <c r="AG99" s="59">
        <v>17.072340000000001</v>
      </c>
      <c r="AH99" s="59">
        <v>37.284987999999998</v>
      </c>
      <c r="AI99" s="59">
        <v>26.698547000000001</v>
      </c>
      <c r="AJ99" s="59">
        <v>12.327149</v>
      </c>
      <c r="AK99" s="59">
        <v>18.523153000000001</v>
      </c>
      <c r="AL99" s="59">
        <v>39.380012999999998</v>
      </c>
      <c r="AM99" s="59">
        <v>34.251311999999999</v>
      </c>
      <c r="AN99" s="59">
        <v>26.274227</v>
      </c>
      <c r="AO99" s="59">
        <v>36.757095</v>
      </c>
      <c r="AP99" s="59">
        <v>42.695670999999997</v>
      </c>
      <c r="AQ99" s="59">
        <v>40.822414000000002</v>
      </c>
      <c r="AR99" s="59">
        <v>23.785692000000001</v>
      </c>
      <c r="AS99" s="59">
        <v>53.031879000000004</v>
      </c>
      <c r="AT99" s="59">
        <v>92.550208999999995</v>
      </c>
      <c r="AU99" s="59">
        <v>12.47062</v>
      </c>
      <c r="AV99" s="59">
        <v>34.976517000000001</v>
      </c>
      <c r="AW99" s="59">
        <v>46.224120999999997</v>
      </c>
      <c r="AX99" s="59">
        <v>28.327231999999999</v>
      </c>
      <c r="AY99" s="59">
        <v>96.531020999999996</v>
      </c>
      <c r="AZ99" s="59">
        <v>125.65870700000001</v>
      </c>
      <c r="BA99" s="59">
        <v>21.901240999999999</v>
      </c>
      <c r="BB99" s="59">
        <v>13.330075000000001</v>
      </c>
      <c r="BC99" s="59">
        <v>15.596062999999999</v>
      </c>
      <c r="BD99" s="59">
        <v>22.630651</v>
      </c>
      <c r="BE99" s="53">
        <v>28.023972000000001</v>
      </c>
      <c r="BF99" s="59">
        <v>27.005787000000002</v>
      </c>
      <c r="BG99" s="59">
        <v>23.367152999999998</v>
      </c>
      <c r="BH99" s="59">
        <v>25.898437999999999</v>
      </c>
      <c r="BI99" s="59">
        <v>21.040603999999998</v>
      </c>
      <c r="BJ99" s="59">
        <v>16.026316000000001</v>
      </c>
      <c r="BK99" s="59">
        <v>17.601714999999999</v>
      </c>
      <c r="BL99" s="59">
        <v>11.926107</v>
      </c>
      <c r="BM99" s="59">
        <v>23.057171</v>
      </c>
      <c r="BN99" s="59">
        <v>16.265196</v>
      </c>
      <c r="BO99" s="59">
        <v>9.5957849999999993</v>
      </c>
      <c r="BP99" s="59">
        <v>28.985720000000001</v>
      </c>
      <c r="BQ99" s="59">
        <v>47.674647999999998</v>
      </c>
      <c r="BR99" s="59">
        <v>32.153056999999997</v>
      </c>
      <c r="BS99" s="59">
        <v>22.280556000000001</v>
      </c>
      <c r="BT99" s="59">
        <v>57.977618999999997</v>
      </c>
    </row>
    <row r="100" spans="1:72">
      <c r="A100" s="61">
        <v>89</v>
      </c>
      <c r="B100" s="54">
        <v>39234</v>
      </c>
      <c r="C100" s="58">
        <v>1503.35</v>
      </c>
      <c r="D100" s="55">
        <v>13408.62</v>
      </c>
      <c r="E100" s="55">
        <v>15210.650390999999</v>
      </c>
      <c r="F100" s="59">
        <v>6.762899</v>
      </c>
      <c r="G100" s="59">
        <v>5.685238</v>
      </c>
      <c r="H100" s="59">
        <v>24.884070999999999</v>
      </c>
      <c r="I100" s="59">
        <v>30.523925999999999</v>
      </c>
      <c r="J100" s="59">
        <v>22.258921000000001</v>
      </c>
      <c r="K100" s="59">
        <v>40.916629999999998</v>
      </c>
      <c r="L100" s="59">
        <v>33.911799999999999</v>
      </c>
      <c r="M100" s="59">
        <v>12.182463</v>
      </c>
      <c r="N100" s="59">
        <v>36.538620000000002</v>
      </c>
      <c r="O100" s="59">
        <v>15.069364999999999</v>
      </c>
      <c r="P100" s="59">
        <v>38.495552000000004</v>
      </c>
      <c r="Q100" s="59">
        <v>11.029824</v>
      </c>
      <c r="R100" s="59">
        <v>40.464171999999998</v>
      </c>
      <c r="S100" s="59">
        <v>34.151890000000002</v>
      </c>
      <c r="T100" s="59">
        <v>25.622568000000001</v>
      </c>
      <c r="U100" s="59">
        <v>32.719436999999999</v>
      </c>
      <c r="V100" s="59">
        <v>44.897713000000003</v>
      </c>
      <c r="W100" s="59">
        <v>42.360984999999999</v>
      </c>
      <c r="X100" s="59">
        <v>32.565365</v>
      </c>
      <c r="Y100" s="60">
        <v>57.483989999999999</v>
      </c>
      <c r="Z100" s="59">
        <v>46.920211999999999</v>
      </c>
      <c r="AA100" s="59">
        <v>25.995176000000001</v>
      </c>
      <c r="AB100" s="59">
        <v>30.413820000000001</v>
      </c>
      <c r="AC100" s="59">
        <v>72.099997999999999</v>
      </c>
      <c r="AD100" s="59">
        <v>21.70335</v>
      </c>
      <c r="AE100" s="59">
        <v>46.237788999999999</v>
      </c>
      <c r="AF100" s="59">
        <v>18.876052999999999</v>
      </c>
      <c r="AG100" s="59">
        <v>15.631093</v>
      </c>
      <c r="AH100" s="59">
        <v>36.550353999999999</v>
      </c>
      <c r="AI100" s="59">
        <v>25.349651000000001</v>
      </c>
      <c r="AJ100" s="59">
        <v>11.589062999999999</v>
      </c>
      <c r="AK100" s="59">
        <v>13.154703</v>
      </c>
      <c r="AL100" s="59">
        <v>38.570782000000001</v>
      </c>
      <c r="AM100" s="59">
        <v>32.888427999999998</v>
      </c>
      <c r="AN100" s="59">
        <v>24.849395999999999</v>
      </c>
      <c r="AO100" s="59">
        <v>35.877110000000002</v>
      </c>
      <c r="AP100" s="59">
        <v>42.363742999999999</v>
      </c>
      <c r="AQ100" s="59">
        <v>41.651878000000004</v>
      </c>
      <c r="AR100" s="59">
        <v>24.167933000000001</v>
      </c>
      <c r="AS100" s="59">
        <v>51.696831000000003</v>
      </c>
      <c r="AT100" s="59">
        <v>92.011261000000005</v>
      </c>
      <c r="AU100" s="59">
        <v>12.993498000000001</v>
      </c>
      <c r="AV100" s="59">
        <v>34.611752000000003</v>
      </c>
      <c r="AW100" s="59">
        <v>47.634701</v>
      </c>
      <c r="AX100" s="59">
        <v>27.199162000000001</v>
      </c>
      <c r="AY100" s="59">
        <v>92.740662</v>
      </c>
      <c r="AZ100" s="59">
        <v>131.214462</v>
      </c>
      <c r="BA100" s="59">
        <v>21.098742000000001</v>
      </c>
      <c r="BB100" s="59">
        <v>14.341531</v>
      </c>
      <c r="BC100" s="59">
        <v>15.861627</v>
      </c>
      <c r="BD100" s="59">
        <v>24.083466999999999</v>
      </c>
      <c r="BE100" s="53">
        <v>27.330421000000001</v>
      </c>
      <c r="BF100" s="59">
        <v>26.633908999999999</v>
      </c>
      <c r="BG100" s="59">
        <v>24.410672999999999</v>
      </c>
      <c r="BH100" s="59">
        <v>24.504007000000001</v>
      </c>
      <c r="BI100" s="59">
        <v>20.666346000000001</v>
      </c>
      <c r="BJ100" s="59">
        <v>15.424144999999999</v>
      </c>
      <c r="BK100" s="59">
        <v>17.001787</v>
      </c>
      <c r="BL100" s="59">
        <v>10.637363000000001</v>
      </c>
      <c r="BM100" s="59">
        <v>21.554974000000001</v>
      </c>
      <c r="BN100" s="59">
        <v>15.383368000000001</v>
      </c>
      <c r="BO100" s="59">
        <v>9.8443430000000003</v>
      </c>
      <c r="BP100" s="59">
        <v>28.304580999999999</v>
      </c>
      <c r="BQ100" s="59">
        <v>46.162556000000002</v>
      </c>
      <c r="BR100" s="59">
        <v>29.579692999999999</v>
      </c>
      <c r="BS100" s="59">
        <v>20.064378999999999</v>
      </c>
      <c r="BT100" s="59">
        <v>53.359248999999998</v>
      </c>
    </row>
    <row r="101" spans="1:72">
      <c r="A101" s="61">
        <v>90</v>
      </c>
      <c r="B101" s="54">
        <v>39264</v>
      </c>
      <c r="C101" s="58">
        <v>1455.27</v>
      </c>
      <c r="D101" s="55">
        <v>13211.99</v>
      </c>
      <c r="E101" s="55">
        <v>14682.660156</v>
      </c>
      <c r="F101" s="59">
        <v>6.5315089999999998</v>
      </c>
      <c r="G101" s="59">
        <v>5.7329939999999997</v>
      </c>
      <c r="H101" s="59">
        <v>23.639127999999999</v>
      </c>
      <c r="I101" s="59">
        <v>28.786062000000001</v>
      </c>
      <c r="J101" s="59">
        <v>20.315165</v>
      </c>
      <c r="K101" s="59">
        <v>38.967303999999999</v>
      </c>
      <c r="L101" s="59">
        <v>30.810576999999999</v>
      </c>
      <c r="M101" s="59">
        <v>12.265753999999999</v>
      </c>
      <c r="N101" s="59">
        <v>36.938693999999998</v>
      </c>
      <c r="O101" s="59">
        <v>15.112215000000001</v>
      </c>
      <c r="P101" s="59">
        <v>39.169857</v>
      </c>
      <c r="Q101" s="59">
        <v>10.534613999999999</v>
      </c>
      <c r="R101" s="59">
        <v>41.349220000000003</v>
      </c>
      <c r="S101" s="59">
        <v>34.600673999999998</v>
      </c>
      <c r="T101" s="59">
        <v>25.999203000000001</v>
      </c>
      <c r="U101" s="59">
        <v>29.797832</v>
      </c>
      <c r="V101" s="59">
        <v>45.566783999999998</v>
      </c>
      <c r="W101" s="59">
        <v>42.873908999999998</v>
      </c>
      <c r="X101" s="59">
        <v>33.536105999999997</v>
      </c>
      <c r="Y101" s="60">
        <v>64.246498000000003</v>
      </c>
      <c r="Z101" s="59">
        <v>48.786957000000001</v>
      </c>
      <c r="AA101" s="59">
        <v>24.941990000000001</v>
      </c>
      <c r="AB101" s="59">
        <v>27.626669</v>
      </c>
      <c r="AC101" s="59">
        <v>72.080001999999993</v>
      </c>
      <c r="AD101" s="59">
        <v>20.839417000000001</v>
      </c>
      <c r="AE101" s="59">
        <v>44.242561000000002</v>
      </c>
      <c r="AF101" s="59">
        <v>17.364777</v>
      </c>
      <c r="AG101" s="59">
        <v>15.334009999999999</v>
      </c>
      <c r="AH101" s="59">
        <v>35.886032</v>
      </c>
      <c r="AI101" s="59">
        <v>25.461383999999999</v>
      </c>
      <c r="AJ101" s="59">
        <v>10.655411000000001</v>
      </c>
      <c r="AK101" s="59">
        <v>14.092871000000001</v>
      </c>
      <c r="AL101" s="59">
        <v>37.489494000000001</v>
      </c>
      <c r="AM101" s="59">
        <v>31.834911000000002</v>
      </c>
      <c r="AN101" s="59">
        <v>23.990404000000002</v>
      </c>
      <c r="AO101" s="59">
        <v>36.661208999999999</v>
      </c>
      <c r="AP101" s="59">
        <v>43.403430999999998</v>
      </c>
      <c r="AQ101" s="59">
        <v>43.203842000000002</v>
      </c>
      <c r="AR101" s="59">
        <v>23.536643999999999</v>
      </c>
      <c r="AS101" s="59">
        <v>51.921554999999998</v>
      </c>
      <c r="AT101" s="59">
        <v>91.904647999999995</v>
      </c>
      <c r="AU101" s="59">
        <v>13.651877000000001</v>
      </c>
      <c r="AV101" s="59">
        <v>34.223812000000002</v>
      </c>
      <c r="AW101" s="59">
        <v>51.430625999999997</v>
      </c>
      <c r="AX101" s="59">
        <v>29.142664</v>
      </c>
      <c r="AY101" s="59">
        <v>77.502457000000007</v>
      </c>
      <c r="AZ101" s="59">
        <v>110.951599</v>
      </c>
      <c r="BA101" s="59">
        <v>20.755091</v>
      </c>
      <c r="BB101" s="59">
        <v>14.269038</v>
      </c>
      <c r="BC101" s="59">
        <v>15.38683</v>
      </c>
      <c r="BD101" s="59">
        <v>22.521858000000002</v>
      </c>
      <c r="BE101" s="53">
        <v>26.300391999999999</v>
      </c>
      <c r="BF101" s="59">
        <v>25.358875000000001</v>
      </c>
      <c r="BG101" s="59">
        <v>22.990394999999999</v>
      </c>
      <c r="BH101" s="59">
        <v>22.803467000000001</v>
      </c>
      <c r="BI101" s="59">
        <v>20.165908999999999</v>
      </c>
      <c r="BJ101" s="59">
        <v>15.131767999999999</v>
      </c>
      <c r="BK101" s="59">
        <v>15.21311</v>
      </c>
      <c r="BL101" s="59">
        <v>10.667491</v>
      </c>
      <c r="BM101" s="59">
        <v>20.867058</v>
      </c>
      <c r="BN101" s="59">
        <v>15.925166000000001</v>
      </c>
      <c r="BO101" s="59">
        <v>9.1966920000000005</v>
      </c>
      <c r="BP101" s="59">
        <v>27.359442000000001</v>
      </c>
      <c r="BQ101" s="59">
        <v>47.450268000000001</v>
      </c>
      <c r="BR101" s="59">
        <v>29.613052</v>
      </c>
      <c r="BS101" s="59">
        <v>17.675856</v>
      </c>
      <c r="BT101" s="59">
        <v>47.834381</v>
      </c>
    </row>
    <row r="102" spans="1:72">
      <c r="A102" s="61">
        <v>91</v>
      </c>
      <c r="B102" s="54">
        <v>39295</v>
      </c>
      <c r="C102" s="58">
        <v>1473.99</v>
      </c>
      <c r="D102" s="55">
        <v>13357.74</v>
      </c>
      <c r="E102" s="55">
        <v>14847.700194999999</v>
      </c>
      <c r="F102" s="59">
        <v>6.6209100000000003</v>
      </c>
      <c r="G102" s="59">
        <v>5.8100959999999997</v>
      </c>
      <c r="H102" s="59">
        <v>24.364132000000001</v>
      </c>
      <c r="I102" s="59">
        <v>29.615904</v>
      </c>
      <c r="J102" s="59">
        <v>22.587800999999999</v>
      </c>
      <c r="K102" s="59">
        <v>42.415619</v>
      </c>
      <c r="L102" s="59">
        <v>31.700600000000001</v>
      </c>
      <c r="M102" s="59">
        <v>12.909326</v>
      </c>
      <c r="N102" s="59">
        <v>39.217807999999998</v>
      </c>
      <c r="O102" s="59">
        <v>15.596538000000001</v>
      </c>
      <c r="P102" s="59">
        <v>40.608432999999998</v>
      </c>
      <c r="Q102" s="59">
        <v>10.002725999999999</v>
      </c>
      <c r="R102" s="59">
        <v>42.800742999999997</v>
      </c>
      <c r="S102" s="59">
        <v>35.331069999999997</v>
      </c>
      <c r="T102" s="59">
        <v>26.522955</v>
      </c>
      <c r="U102" s="59">
        <v>30.056384999999999</v>
      </c>
      <c r="V102" s="59">
        <v>45.887936000000003</v>
      </c>
      <c r="W102" s="59">
        <v>44.131062</v>
      </c>
      <c r="X102" s="59">
        <v>34.142792</v>
      </c>
      <c r="Y102" s="60">
        <v>65.453850000000003</v>
      </c>
      <c r="Z102" s="59">
        <v>48.922469999999997</v>
      </c>
      <c r="AA102" s="59">
        <v>23.996037000000001</v>
      </c>
      <c r="AB102" s="59">
        <v>28.164579</v>
      </c>
      <c r="AC102" s="59">
        <v>77.800003000000004</v>
      </c>
      <c r="AD102" s="59">
        <v>22.548781999999999</v>
      </c>
      <c r="AE102" s="59">
        <v>44.410823999999998</v>
      </c>
      <c r="AF102" s="59">
        <v>18.756278999999999</v>
      </c>
      <c r="AG102" s="59">
        <v>15.858938</v>
      </c>
      <c r="AH102" s="59">
        <v>36.651195999999999</v>
      </c>
      <c r="AI102" s="59">
        <v>25.728045000000002</v>
      </c>
      <c r="AJ102" s="59">
        <v>11.258205</v>
      </c>
      <c r="AK102" s="59">
        <v>13.359738999999999</v>
      </c>
      <c r="AL102" s="59">
        <v>34.957188000000002</v>
      </c>
      <c r="AM102" s="59">
        <v>33.753590000000003</v>
      </c>
      <c r="AN102" s="59">
        <v>25.8263</v>
      </c>
      <c r="AO102" s="59">
        <v>35.794238999999997</v>
      </c>
      <c r="AP102" s="59">
        <v>44.413845000000002</v>
      </c>
      <c r="AQ102" s="59">
        <v>43.283718</v>
      </c>
      <c r="AR102" s="59">
        <v>23.313846999999999</v>
      </c>
      <c r="AS102" s="59">
        <v>52.114849</v>
      </c>
      <c r="AT102" s="59">
        <v>91.024940000000001</v>
      </c>
      <c r="AU102" s="59">
        <v>13.172404</v>
      </c>
      <c r="AV102" s="59">
        <v>33.858108999999999</v>
      </c>
      <c r="AW102" s="59">
        <v>53.598137000000001</v>
      </c>
      <c r="AX102" s="59">
        <v>29.498646000000001</v>
      </c>
      <c r="AY102" s="59">
        <v>72.879210999999998</v>
      </c>
      <c r="AZ102" s="59">
        <v>109.33187100000001</v>
      </c>
      <c r="BA102" s="59">
        <v>20.568954000000002</v>
      </c>
      <c r="BB102" s="59">
        <v>15.555790999999999</v>
      </c>
      <c r="BC102" s="59">
        <v>16.320339000000001</v>
      </c>
      <c r="BD102" s="59">
        <v>21.962698</v>
      </c>
      <c r="BE102" s="53">
        <v>25.915116999999999</v>
      </c>
      <c r="BF102" s="59">
        <v>24.181249999999999</v>
      </c>
      <c r="BG102" s="59">
        <v>23.917793</v>
      </c>
      <c r="BH102" s="59">
        <v>24.557569999999998</v>
      </c>
      <c r="BI102" s="59">
        <v>20.395771</v>
      </c>
      <c r="BJ102" s="59">
        <v>15.963929</v>
      </c>
      <c r="BK102" s="59">
        <v>15.879690999999999</v>
      </c>
      <c r="BL102" s="59">
        <v>10.830394</v>
      </c>
      <c r="BM102" s="59">
        <v>21.946708999999998</v>
      </c>
      <c r="BN102" s="59">
        <v>15.801106000000001</v>
      </c>
      <c r="BO102" s="59">
        <v>9.1336770000000005</v>
      </c>
      <c r="BP102" s="59">
        <v>27.856881999999999</v>
      </c>
      <c r="BQ102" s="59">
        <v>51.645099999999999</v>
      </c>
      <c r="BR102" s="59">
        <v>30.834195999999999</v>
      </c>
      <c r="BS102" s="59">
        <v>17.866776999999999</v>
      </c>
      <c r="BT102" s="59">
        <v>51.833087999999996</v>
      </c>
    </row>
    <row r="103" spans="1:72">
      <c r="A103" s="61">
        <v>92</v>
      </c>
      <c r="B103" s="54">
        <v>39326</v>
      </c>
      <c r="C103" s="58">
        <v>1526.75</v>
      </c>
      <c r="D103" s="55">
        <v>13895.63</v>
      </c>
      <c r="E103" s="55">
        <v>15362.019531</v>
      </c>
      <c r="F103" s="59">
        <v>6.8575590000000002</v>
      </c>
      <c r="G103" s="59">
        <v>5.8522949999999998</v>
      </c>
      <c r="H103" s="59">
        <v>20.763500000000001</v>
      </c>
      <c r="I103" s="59">
        <v>32.754897999999997</v>
      </c>
      <c r="J103" s="59">
        <v>20.377012000000001</v>
      </c>
      <c r="K103" s="59">
        <v>40.996093999999999</v>
      </c>
      <c r="L103" s="59">
        <v>33.942042999999998</v>
      </c>
      <c r="M103" s="59">
        <v>14.7719</v>
      </c>
      <c r="N103" s="59">
        <v>42.238242999999997</v>
      </c>
      <c r="O103" s="59">
        <v>16.666658000000002</v>
      </c>
      <c r="P103" s="59">
        <v>43.730311999999998</v>
      </c>
      <c r="Q103" s="59">
        <v>10.057805999999999</v>
      </c>
      <c r="R103" s="59">
        <v>42.537357</v>
      </c>
      <c r="S103" s="59">
        <v>36.138598999999999</v>
      </c>
      <c r="T103" s="59">
        <v>27.859290999999999</v>
      </c>
      <c r="U103" s="59">
        <v>30.195972000000001</v>
      </c>
      <c r="V103" s="59">
        <v>49.741844</v>
      </c>
      <c r="W103" s="59">
        <v>47.391083000000002</v>
      </c>
      <c r="X103" s="59">
        <v>36.594394999999999</v>
      </c>
      <c r="Y103" s="60">
        <v>71.350655000000003</v>
      </c>
      <c r="Z103" s="59">
        <v>53.035865999999999</v>
      </c>
      <c r="AA103" s="59">
        <v>25.766541</v>
      </c>
      <c r="AB103" s="59">
        <v>28.986979000000002</v>
      </c>
      <c r="AC103" s="59">
        <v>79.040001000000004</v>
      </c>
      <c r="AD103" s="59">
        <v>22.178106</v>
      </c>
      <c r="AE103" s="59">
        <v>44.979027000000002</v>
      </c>
      <c r="AF103" s="59">
        <v>18.860641000000001</v>
      </c>
      <c r="AG103" s="59">
        <v>17.300667000000001</v>
      </c>
      <c r="AH103" s="59">
        <v>39.232571</v>
      </c>
      <c r="AI103" s="59">
        <v>26.507524</v>
      </c>
      <c r="AJ103" s="59">
        <v>11.205835</v>
      </c>
      <c r="AK103" s="59">
        <v>17.114557000000001</v>
      </c>
      <c r="AL103" s="59">
        <v>39.463721999999997</v>
      </c>
      <c r="AM103" s="59">
        <v>33.757401000000002</v>
      </c>
      <c r="AN103" s="59">
        <v>27.062308999999999</v>
      </c>
      <c r="AO103" s="59">
        <v>38.084643999999997</v>
      </c>
      <c r="AP103" s="59">
        <v>45.927280000000003</v>
      </c>
      <c r="AQ103" s="59">
        <v>42.850090000000002</v>
      </c>
      <c r="AR103" s="59">
        <v>23.507328000000001</v>
      </c>
      <c r="AS103" s="59">
        <v>56.035389000000002</v>
      </c>
      <c r="AT103" s="59">
        <v>86.933434000000005</v>
      </c>
      <c r="AU103" s="59">
        <v>12.906394000000001</v>
      </c>
      <c r="AV103" s="59">
        <v>38.360607000000002</v>
      </c>
      <c r="AW103" s="59">
        <v>58.213036000000002</v>
      </c>
      <c r="AX103" s="59">
        <v>31.222785999999999</v>
      </c>
      <c r="AY103" s="59">
        <v>72.565849</v>
      </c>
      <c r="AZ103" s="59">
        <v>108.447968</v>
      </c>
      <c r="BA103" s="59">
        <v>21.165512</v>
      </c>
      <c r="BB103" s="59">
        <v>15.695224</v>
      </c>
      <c r="BC103" s="59">
        <v>17.422851999999999</v>
      </c>
      <c r="BD103" s="59">
        <v>23.470061999999999</v>
      </c>
      <c r="BE103" s="53">
        <v>26.022770000000001</v>
      </c>
      <c r="BF103" s="59">
        <v>26.828700999999999</v>
      </c>
      <c r="BG103" s="59">
        <v>23.569662000000001</v>
      </c>
      <c r="BH103" s="59">
        <v>25.326597</v>
      </c>
      <c r="BI103" s="59">
        <v>20.352131</v>
      </c>
      <c r="BJ103" s="59">
        <v>16.509871</v>
      </c>
      <c r="BK103" s="59">
        <v>16.771356999999998</v>
      </c>
      <c r="BL103" s="59">
        <v>11.319098</v>
      </c>
      <c r="BM103" s="59">
        <v>22.392524999999999</v>
      </c>
      <c r="BN103" s="59">
        <v>16.706610000000001</v>
      </c>
      <c r="BO103" s="59">
        <v>8.4650149999999993</v>
      </c>
      <c r="BP103" s="59">
        <v>28.511848000000001</v>
      </c>
      <c r="BQ103" s="59">
        <v>54.620494999999998</v>
      </c>
      <c r="BR103" s="59">
        <v>33.542988000000001</v>
      </c>
      <c r="BS103" s="59">
        <v>18.808067000000001</v>
      </c>
      <c r="BT103" s="59">
        <v>53.460307999999998</v>
      </c>
    </row>
    <row r="104" spans="1:72">
      <c r="A104" s="61">
        <v>93</v>
      </c>
      <c r="B104" s="54">
        <v>39356</v>
      </c>
      <c r="C104" s="58">
        <v>1549.38</v>
      </c>
      <c r="D104" s="55">
        <v>13930.01</v>
      </c>
      <c r="E104" s="55">
        <v>15673.360352</v>
      </c>
      <c r="F104" s="59">
        <v>6.9785139999999997</v>
      </c>
      <c r="G104" s="59">
        <v>5.9064500000000004</v>
      </c>
      <c r="H104" s="59">
        <v>20.168248999999999</v>
      </c>
      <c r="I104" s="59">
        <v>35.929966</v>
      </c>
      <c r="J104" s="59">
        <v>19.555243000000001</v>
      </c>
      <c r="K104" s="59">
        <v>39.570884999999997</v>
      </c>
      <c r="L104" s="59">
        <v>33.626663000000001</v>
      </c>
      <c r="M104" s="59">
        <v>13.666471</v>
      </c>
      <c r="N104" s="59">
        <v>41.745849999999997</v>
      </c>
      <c r="O104" s="59">
        <v>18.020864</v>
      </c>
      <c r="P104" s="59">
        <v>44.246735000000001</v>
      </c>
      <c r="Q104" s="59">
        <v>10.417259</v>
      </c>
      <c r="R104" s="59">
        <v>46.619892</v>
      </c>
      <c r="S104" s="59">
        <v>36.744267000000001</v>
      </c>
      <c r="T104" s="59">
        <v>23.383172999999999</v>
      </c>
      <c r="U104" s="59">
        <v>28.048877999999998</v>
      </c>
      <c r="V104" s="59">
        <v>49.435527999999998</v>
      </c>
      <c r="W104" s="59">
        <v>46.342804000000001</v>
      </c>
      <c r="X104" s="59">
        <v>35.422787</v>
      </c>
      <c r="Y104" s="60">
        <v>65.622185000000002</v>
      </c>
      <c r="Z104" s="59">
        <v>57.177070999999998</v>
      </c>
      <c r="AA104" s="59">
        <v>31.562477000000001</v>
      </c>
      <c r="AB104" s="59">
        <v>29.733491999999998</v>
      </c>
      <c r="AC104" s="59">
        <v>88.279999000000004</v>
      </c>
      <c r="AD104" s="59">
        <v>21.175664999999999</v>
      </c>
      <c r="AE104" s="59">
        <v>46.176040999999998</v>
      </c>
      <c r="AF104" s="59">
        <v>19.462826</v>
      </c>
      <c r="AG104" s="59">
        <v>18.614239000000001</v>
      </c>
      <c r="AH104" s="59">
        <v>38.916096000000003</v>
      </c>
      <c r="AI104" s="59">
        <v>30.105364000000002</v>
      </c>
      <c r="AJ104" s="59">
        <v>11.288403000000001</v>
      </c>
      <c r="AK104" s="59">
        <v>17.257512999999999</v>
      </c>
      <c r="AL104" s="59">
        <v>40.538040000000002</v>
      </c>
      <c r="AM104" s="59">
        <v>32.108955000000002</v>
      </c>
      <c r="AN104" s="59">
        <v>28.448533999999999</v>
      </c>
      <c r="AO104" s="59">
        <v>38.686622999999997</v>
      </c>
      <c r="AP104" s="59">
        <v>42.383823</v>
      </c>
      <c r="AQ104" s="59">
        <v>43.090243999999998</v>
      </c>
      <c r="AR104" s="59">
        <v>22.666456</v>
      </c>
      <c r="AS104" s="59">
        <v>60.340713999999998</v>
      </c>
      <c r="AT104" s="59">
        <v>85.841385000000002</v>
      </c>
      <c r="AU104" s="59">
        <v>12.391883999999999</v>
      </c>
      <c r="AV104" s="59">
        <v>38.440165999999998</v>
      </c>
      <c r="AW104" s="59">
        <v>58.495403000000003</v>
      </c>
      <c r="AX104" s="59">
        <v>35.613888000000003</v>
      </c>
      <c r="AY104" s="59">
        <v>69.602936</v>
      </c>
      <c r="AZ104" s="59">
        <v>105.037392</v>
      </c>
      <c r="BA104" s="59">
        <v>26.446111999999999</v>
      </c>
      <c r="BB104" s="59">
        <v>16.326429000000001</v>
      </c>
      <c r="BC104" s="59">
        <v>17.84132</v>
      </c>
      <c r="BD104" s="59">
        <v>20.910751000000001</v>
      </c>
      <c r="BE104" s="53">
        <v>28.225249999999999</v>
      </c>
      <c r="BF104" s="59">
        <v>28.484463000000002</v>
      </c>
      <c r="BG104" s="59">
        <v>21.809763</v>
      </c>
      <c r="BH104" s="59">
        <v>25.977041</v>
      </c>
      <c r="BI104" s="59">
        <v>22.121794000000001</v>
      </c>
      <c r="BJ104" s="59">
        <v>16.682793</v>
      </c>
      <c r="BK104" s="59">
        <v>17.842945</v>
      </c>
      <c r="BL104" s="59">
        <v>11.975906999999999</v>
      </c>
      <c r="BM104" s="59">
        <v>22.774588000000001</v>
      </c>
      <c r="BN104" s="59">
        <v>17.381962000000001</v>
      </c>
      <c r="BO104" s="59">
        <v>7.3692539999999997</v>
      </c>
      <c r="BP104" s="59">
        <v>28.710834999999999</v>
      </c>
      <c r="BQ104" s="59">
        <v>59.625014999999998</v>
      </c>
      <c r="BR104" s="59">
        <v>36.649966999999997</v>
      </c>
      <c r="BS104" s="59">
        <v>18.766418000000002</v>
      </c>
      <c r="BT104" s="59">
        <v>57.738017999999997</v>
      </c>
    </row>
    <row r="105" spans="1:72">
      <c r="A105" s="61">
        <v>94</v>
      </c>
      <c r="B105" s="54">
        <v>39387</v>
      </c>
      <c r="C105" s="58">
        <v>1481.14</v>
      </c>
      <c r="D105" s="55">
        <v>13371.72</v>
      </c>
      <c r="E105" s="55">
        <v>14932.669921999999</v>
      </c>
      <c r="F105" s="59">
        <v>6.6577219999999997</v>
      </c>
      <c r="G105" s="59">
        <v>6.01457</v>
      </c>
      <c r="H105" s="59">
        <v>18.280071</v>
      </c>
      <c r="I105" s="59">
        <v>35.160252</v>
      </c>
      <c r="J105" s="59">
        <v>17.803038000000001</v>
      </c>
      <c r="K105" s="59">
        <v>38.674464999999998</v>
      </c>
      <c r="L105" s="59">
        <v>31.622229000000001</v>
      </c>
      <c r="M105" s="59">
        <v>12.69354</v>
      </c>
      <c r="N105" s="59">
        <v>44.656726999999997</v>
      </c>
      <c r="O105" s="59">
        <v>18.120068</v>
      </c>
      <c r="P105" s="59">
        <v>46.323428999999997</v>
      </c>
      <c r="Q105" s="59">
        <v>11.037091</v>
      </c>
      <c r="R105" s="59">
        <v>46.716937999999999</v>
      </c>
      <c r="S105" s="59">
        <v>36.184471000000002</v>
      </c>
      <c r="T105" s="59">
        <v>21.578565999999999</v>
      </c>
      <c r="U105" s="59">
        <v>25.966844999999999</v>
      </c>
      <c r="V105" s="59">
        <v>47.914673000000001</v>
      </c>
      <c r="W105" s="59">
        <v>44.448749999999997</v>
      </c>
      <c r="X105" s="59">
        <v>33.533585000000002</v>
      </c>
      <c r="Y105" s="60">
        <v>63.502068000000001</v>
      </c>
      <c r="Z105" s="59">
        <v>56.865707</v>
      </c>
      <c r="AA105" s="59">
        <v>29.521849</v>
      </c>
      <c r="AB105" s="59">
        <v>29.094902000000001</v>
      </c>
      <c r="AC105" s="59">
        <v>93.800003000000004</v>
      </c>
      <c r="AD105" s="59">
        <v>20.191915999999999</v>
      </c>
      <c r="AE105" s="59">
        <v>44.794398999999999</v>
      </c>
      <c r="AF105" s="59">
        <v>19.421745000000001</v>
      </c>
      <c r="AG105" s="59">
        <v>19.471264000000001</v>
      </c>
      <c r="AH105" s="59">
        <v>40.450775</v>
      </c>
      <c r="AI105" s="59">
        <v>30.673765</v>
      </c>
      <c r="AJ105" s="59">
        <v>10.898515</v>
      </c>
      <c r="AK105" s="59">
        <v>18.271837000000001</v>
      </c>
      <c r="AL105" s="59">
        <v>38.542884999999998</v>
      </c>
      <c r="AM105" s="59">
        <v>31.397411000000002</v>
      </c>
      <c r="AN105" s="59">
        <v>27.417826000000002</v>
      </c>
      <c r="AO105" s="59">
        <v>36.259518</v>
      </c>
      <c r="AP105" s="59">
        <v>40.862423</v>
      </c>
      <c r="AQ105" s="59">
        <v>42.275481999999997</v>
      </c>
      <c r="AR105" s="59">
        <v>21.377099999999999</v>
      </c>
      <c r="AS105" s="59">
        <v>59.100158999999998</v>
      </c>
      <c r="AT105" s="59">
        <v>81.796036000000001</v>
      </c>
      <c r="AU105" s="59">
        <v>12.339559</v>
      </c>
      <c r="AV105" s="59">
        <v>39.035060999999999</v>
      </c>
      <c r="AW105" s="59">
        <v>59.206833000000003</v>
      </c>
      <c r="AX105" s="59">
        <v>34.767273000000003</v>
      </c>
      <c r="AY105" s="59">
        <v>72.280945000000003</v>
      </c>
      <c r="AZ105" s="59">
        <v>109.26000999999999</v>
      </c>
      <c r="BA105" s="59">
        <v>24.139893000000001</v>
      </c>
      <c r="BB105" s="59">
        <v>15.828749999999999</v>
      </c>
      <c r="BC105" s="59">
        <v>16.239861000000001</v>
      </c>
      <c r="BD105" s="59">
        <v>20.314101999999998</v>
      </c>
      <c r="BE105" s="53">
        <v>25.662436</v>
      </c>
      <c r="BF105" s="59">
        <v>25.960974</v>
      </c>
      <c r="BG105" s="59">
        <v>20.062895000000001</v>
      </c>
      <c r="BH105" s="59">
        <v>26.817183</v>
      </c>
      <c r="BI105" s="59">
        <v>22.805014</v>
      </c>
      <c r="BJ105" s="59">
        <v>17.119662999999999</v>
      </c>
      <c r="BK105" s="59">
        <v>18.164936000000001</v>
      </c>
      <c r="BL105" s="59">
        <v>12.273313</v>
      </c>
      <c r="BM105" s="59">
        <v>23.432342999999999</v>
      </c>
      <c r="BN105" s="59">
        <v>16.458715000000002</v>
      </c>
      <c r="BO105" s="59">
        <v>7.1907120000000004</v>
      </c>
      <c r="BP105" s="59">
        <v>27.483803000000002</v>
      </c>
      <c r="BQ105" s="59">
        <v>54.815593999999997</v>
      </c>
      <c r="BR105" s="59">
        <v>34.575519999999997</v>
      </c>
      <c r="BS105" s="59">
        <v>16.713698999999998</v>
      </c>
      <c r="BT105" s="59">
        <v>54.989376</v>
      </c>
    </row>
    <row r="106" spans="1:72">
      <c r="A106" s="61">
        <v>95</v>
      </c>
      <c r="B106" s="54">
        <v>39417</v>
      </c>
      <c r="C106" s="58">
        <v>1468.36</v>
      </c>
      <c r="D106" s="55">
        <v>13264.82</v>
      </c>
      <c r="E106" s="55">
        <v>14819.580078000001</v>
      </c>
      <c r="F106" s="59">
        <v>6.5315089999999998</v>
      </c>
      <c r="G106" s="59">
        <v>6.0335720000000004</v>
      </c>
      <c r="H106" s="59">
        <v>17.385480999999999</v>
      </c>
      <c r="I106" s="59">
        <v>36.356406999999997</v>
      </c>
      <c r="J106" s="59">
        <v>16.497522</v>
      </c>
      <c r="K106" s="59">
        <v>32.327133000000003</v>
      </c>
      <c r="L106" s="59">
        <v>31.467421999999999</v>
      </c>
      <c r="M106" s="59">
        <v>12.564821999999999</v>
      </c>
      <c r="N106" s="59">
        <v>44.306728</v>
      </c>
      <c r="O106" s="59">
        <v>18.004261</v>
      </c>
      <c r="P106" s="59">
        <v>45.555186999999997</v>
      </c>
      <c r="Q106" s="59">
        <v>10.951833000000001</v>
      </c>
      <c r="R106" s="59">
        <v>48.459266999999997</v>
      </c>
      <c r="S106" s="59">
        <v>35.940845000000003</v>
      </c>
      <c r="T106" s="59">
        <v>22.512713999999999</v>
      </c>
      <c r="U106" s="59">
        <v>25.827836999999999</v>
      </c>
      <c r="V106" s="59">
        <v>50.544842000000003</v>
      </c>
      <c r="W106" s="59">
        <v>47.582321</v>
      </c>
      <c r="X106" s="59">
        <v>36.994208999999998</v>
      </c>
      <c r="Y106" s="60">
        <v>66.845337000000001</v>
      </c>
      <c r="Z106" s="59">
        <v>80.531775999999994</v>
      </c>
      <c r="AA106" s="59">
        <v>31.829248</v>
      </c>
      <c r="AB106" s="59">
        <v>27.838497</v>
      </c>
      <c r="AC106" s="59">
        <v>94.720000999999996</v>
      </c>
      <c r="AD106" s="59">
        <v>18.975750000000001</v>
      </c>
      <c r="AE106" s="59">
        <v>39.508392000000001</v>
      </c>
      <c r="AF106" s="59">
        <v>18.629372</v>
      </c>
      <c r="AG106" s="59">
        <v>20.508970000000001</v>
      </c>
      <c r="AH106" s="59">
        <v>40.077441999999998</v>
      </c>
      <c r="AI106" s="59">
        <v>30.027844999999999</v>
      </c>
      <c r="AJ106" s="59">
        <v>10.553960999999999</v>
      </c>
      <c r="AK106" s="59">
        <v>12.024191999999999</v>
      </c>
      <c r="AL106" s="59">
        <v>32.396949999999997</v>
      </c>
      <c r="AM106" s="59">
        <v>31.916695000000001</v>
      </c>
      <c r="AN106" s="59">
        <v>27.185307999999999</v>
      </c>
      <c r="AO106" s="59">
        <v>39.602710999999999</v>
      </c>
      <c r="AP106" s="59">
        <v>41.627212999999998</v>
      </c>
      <c r="AQ106" s="59">
        <v>40.810862999999998</v>
      </c>
      <c r="AR106" s="59">
        <v>20.490497999999999</v>
      </c>
      <c r="AS106" s="59">
        <v>59.239952000000002</v>
      </c>
      <c r="AT106" s="59">
        <v>74.070778000000004</v>
      </c>
      <c r="AU106" s="59">
        <v>10.639058</v>
      </c>
      <c r="AV106" s="59">
        <v>41.732494000000003</v>
      </c>
      <c r="AW106" s="59">
        <v>58.96172</v>
      </c>
      <c r="AX106" s="59">
        <v>34.165543</v>
      </c>
      <c r="AY106" s="59">
        <v>64.740882999999997</v>
      </c>
      <c r="AZ106" s="59">
        <v>107.984619</v>
      </c>
      <c r="BA106" s="59">
        <v>25.661339000000002</v>
      </c>
      <c r="BB106" s="59">
        <v>16.249285</v>
      </c>
      <c r="BC106" s="59">
        <v>18.171267</v>
      </c>
      <c r="BD106" s="59">
        <v>21.491645999999999</v>
      </c>
      <c r="BE106" s="53">
        <v>25.360583999999999</v>
      </c>
      <c r="BF106" s="59">
        <v>27.988626</v>
      </c>
      <c r="BG106" s="59">
        <v>20.662566999999999</v>
      </c>
      <c r="BH106" s="59">
        <v>27.64208</v>
      </c>
      <c r="BI106" s="59">
        <v>23.009134</v>
      </c>
      <c r="BJ106" s="59">
        <v>17.829884</v>
      </c>
      <c r="BK106" s="59">
        <v>17.950281</v>
      </c>
      <c r="BL106" s="59">
        <v>11.986530999999999</v>
      </c>
      <c r="BM106" s="59">
        <v>23.920113000000001</v>
      </c>
      <c r="BN106" s="59">
        <v>16.641546000000002</v>
      </c>
      <c r="BO106" s="59">
        <v>6.3925219999999996</v>
      </c>
      <c r="BP106" s="59">
        <v>26.762505999999998</v>
      </c>
      <c r="BQ106" s="59">
        <v>56.981304000000002</v>
      </c>
      <c r="BR106" s="59">
        <v>32.54034</v>
      </c>
      <c r="BS106" s="59">
        <v>16.381321</v>
      </c>
      <c r="BT106" s="59">
        <v>56.915112000000001</v>
      </c>
    </row>
    <row r="107" spans="1:72">
      <c r="A107" s="61">
        <v>96</v>
      </c>
      <c r="B107" s="54">
        <v>39448</v>
      </c>
      <c r="C107" s="58">
        <v>1378.55</v>
      </c>
      <c r="D107" s="55">
        <v>12650.36</v>
      </c>
      <c r="E107" s="55">
        <v>13896.650390999999</v>
      </c>
      <c r="F107" s="59">
        <v>6.2219600000000002</v>
      </c>
      <c r="G107" s="59">
        <v>6.1421840000000003</v>
      </c>
      <c r="H107" s="59">
        <v>19.773233000000001</v>
      </c>
      <c r="I107" s="59">
        <v>33.066994000000001</v>
      </c>
      <c r="J107" s="59">
        <v>19.276287</v>
      </c>
      <c r="K107" s="59">
        <v>35.831383000000002</v>
      </c>
      <c r="L107" s="59">
        <v>31.403780000000001</v>
      </c>
      <c r="M107" s="59">
        <v>10.179815</v>
      </c>
      <c r="N107" s="59">
        <v>39.478977</v>
      </c>
      <c r="O107" s="59">
        <v>17.308971</v>
      </c>
      <c r="P107" s="59">
        <v>41.044392000000002</v>
      </c>
      <c r="Q107" s="59">
        <v>11.744175</v>
      </c>
      <c r="R107" s="59">
        <v>47.195014999999998</v>
      </c>
      <c r="S107" s="59">
        <v>34.283321000000001</v>
      </c>
      <c r="T107" s="59">
        <v>20.715475000000001</v>
      </c>
      <c r="U107" s="59">
        <v>23.710463000000001</v>
      </c>
      <c r="V107" s="59">
        <v>46.234290999999999</v>
      </c>
      <c r="W107" s="59">
        <v>42.443237000000003</v>
      </c>
      <c r="X107" s="59">
        <v>33.562916000000001</v>
      </c>
      <c r="Y107" s="60">
        <v>51.332695000000001</v>
      </c>
      <c r="Z107" s="59">
        <v>72.448868000000004</v>
      </c>
      <c r="AA107" s="59">
        <v>31.144515999999999</v>
      </c>
      <c r="AB107" s="59">
        <v>30.230127</v>
      </c>
      <c r="AC107" s="59">
        <v>91</v>
      </c>
      <c r="AD107" s="59">
        <v>21.420784000000001</v>
      </c>
      <c r="AE107" s="59">
        <v>37.313484000000003</v>
      </c>
      <c r="AF107" s="59">
        <v>19.976122</v>
      </c>
      <c r="AG107" s="59">
        <v>17.900198</v>
      </c>
      <c r="AH107" s="59">
        <v>37.938389000000001</v>
      </c>
      <c r="AI107" s="59">
        <v>23.977827000000001</v>
      </c>
      <c r="AJ107" s="59">
        <v>10.846481000000001</v>
      </c>
      <c r="AK107" s="59">
        <v>16.597833999999999</v>
      </c>
      <c r="AL107" s="59">
        <v>32.501598000000001</v>
      </c>
      <c r="AM107" s="59">
        <v>30.721083</v>
      </c>
      <c r="AN107" s="59">
        <v>26.610824999999998</v>
      </c>
      <c r="AO107" s="59">
        <v>37.994681999999997</v>
      </c>
      <c r="AP107" s="59">
        <v>39.321724000000003</v>
      </c>
      <c r="AQ107" s="59">
        <v>42.109290999999999</v>
      </c>
      <c r="AR107" s="59">
        <v>20.327431000000001</v>
      </c>
      <c r="AS107" s="59">
        <v>56.270980999999999</v>
      </c>
      <c r="AT107" s="59">
        <v>77.595511999999999</v>
      </c>
      <c r="AU107" s="59">
        <v>10.224189000000001</v>
      </c>
      <c r="AV107" s="59">
        <v>39.328850000000003</v>
      </c>
      <c r="AW107" s="59">
        <v>53.808098000000001</v>
      </c>
      <c r="AX107" s="59">
        <v>38.034427999999998</v>
      </c>
      <c r="AY107" s="59">
        <v>64.053261000000006</v>
      </c>
      <c r="AZ107" s="59">
        <v>100.394791</v>
      </c>
      <c r="BA107" s="59">
        <v>23.498881999999998</v>
      </c>
      <c r="BB107" s="59">
        <v>12.860461000000001</v>
      </c>
      <c r="BC107" s="59">
        <v>16.537617000000001</v>
      </c>
      <c r="BD107" s="59">
        <v>19.915163</v>
      </c>
      <c r="BE107" s="53">
        <v>23.259181999999999</v>
      </c>
      <c r="BF107" s="59">
        <v>27.174022999999998</v>
      </c>
      <c r="BG107" s="59">
        <v>18.595752999999998</v>
      </c>
      <c r="BH107" s="59">
        <v>25.558990000000001</v>
      </c>
      <c r="BI107" s="59">
        <v>20.851268999999998</v>
      </c>
      <c r="BJ107" s="59">
        <v>16.734791000000001</v>
      </c>
      <c r="BK107" s="59">
        <v>16.298378</v>
      </c>
      <c r="BL107" s="59">
        <v>11.130302</v>
      </c>
      <c r="BM107" s="59">
        <v>21.334682000000001</v>
      </c>
      <c r="BN107" s="59">
        <v>14.790380000000001</v>
      </c>
      <c r="BO107" s="59">
        <v>6.3575140000000001</v>
      </c>
      <c r="BP107" s="59">
        <v>25.006810999999999</v>
      </c>
      <c r="BQ107" s="59">
        <v>46.211326999999997</v>
      </c>
      <c r="BR107" s="59">
        <v>28.848627</v>
      </c>
      <c r="BS107" s="59">
        <v>17.008436</v>
      </c>
      <c r="BT107" s="59">
        <v>55.324738000000004</v>
      </c>
    </row>
    <row r="108" spans="1:72">
      <c r="A108" s="61">
        <v>97</v>
      </c>
      <c r="B108" s="54">
        <v>39479</v>
      </c>
      <c r="C108" s="58">
        <v>1330.63</v>
      </c>
      <c r="D108" s="55">
        <v>12266.39</v>
      </c>
      <c r="E108" s="55">
        <v>13455.959961</v>
      </c>
      <c r="F108" s="59">
        <v>6.0300260000000003</v>
      </c>
      <c r="G108" s="59">
        <v>6.149413</v>
      </c>
      <c r="H108" s="59">
        <v>17.133797000000001</v>
      </c>
      <c r="I108" s="59">
        <v>33.394077000000003</v>
      </c>
      <c r="J108" s="59">
        <v>17.549724999999999</v>
      </c>
      <c r="K108" s="59">
        <v>34.014614000000002</v>
      </c>
      <c r="L108" s="59">
        <v>27.831944</v>
      </c>
      <c r="M108" s="59">
        <v>9.9791760000000007</v>
      </c>
      <c r="N108" s="59">
        <v>40.139172000000002</v>
      </c>
      <c r="O108" s="59">
        <v>17.150545000000001</v>
      </c>
      <c r="P108" s="59">
        <v>41.955165999999998</v>
      </c>
      <c r="Q108" s="59">
        <v>11.477997</v>
      </c>
      <c r="R108" s="59">
        <v>43.013165000000001</v>
      </c>
      <c r="S108" s="59">
        <v>34.048256000000002</v>
      </c>
      <c r="T108" s="59">
        <v>21.584530000000001</v>
      </c>
      <c r="U108" s="59">
        <v>24.306992000000001</v>
      </c>
      <c r="V108" s="59">
        <v>46.941043999999998</v>
      </c>
      <c r="W108" s="59">
        <v>44.181739999999998</v>
      </c>
      <c r="X108" s="59">
        <v>34.652209999999997</v>
      </c>
      <c r="Y108" s="60">
        <v>58.855556</v>
      </c>
      <c r="Z108" s="59">
        <v>74.487350000000006</v>
      </c>
      <c r="AA108" s="59">
        <v>42.476460000000003</v>
      </c>
      <c r="AB108" s="59">
        <v>26.152891</v>
      </c>
      <c r="AC108" s="59">
        <v>93.489998</v>
      </c>
      <c r="AD108" s="59">
        <v>18.372343000000001</v>
      </c>
      <c r="AE108" s="59">
        <v>32.237743000000002</v>
      </c>
      <c r="AF108" s="59">
        <v>19.042432999999999</v>
      </c>
      <c r="AG108" s="59">
        <v>15.740938</v>
      </c>
      <c r="AH108" s="59">
        <v>37.229362000000002</v>
      </c>
      <c r="AI108" s="59">
        <v>23.041601</v>
      </c>
      <c r="AJ108" s="59">
        <v>10.345019000000001</v>
      </c>
      <c r="AK108" s="59">
        <v>11.632070000000001</v>
      </c>
      <c r="AL108" s="59">
        <v>31.755151999999999</v>
      </c>
      <c r="AM108" s="59">
        <v>29.902094000000002</v>
      </c>
      <c r="AN108" s="59">
        <v>27.660903999999999</v>
      </c>
      <c r="AO108" s="59">
        <v>37.010562999999998</v>
      </c>
      <c r="AP108" s="59">
        <v>38.704616999999999</v>
      </c>
      <c r="AQ108" s="59">
        <v>40.533862999999997</v>
      </c>
      <c r="AR108" s="59">
        <v>20.590865999999998</v>
      </c>
      <c r="AS108" s="59">
        <v>54.672733000000001</v>
      </c>
      <c r="AT108" s="59">
        <v>73.279990999999995</v>
      </c>
      <c r="AU108" s="59">
        <v>10.695271999999999</v>
      </c>
      <c r="AV108" s="59">
        <v>38.225929000000001</v>
      </c>
      <c r="AW108" s="59">
        <v>54.804214000000002</v>
      </c>
      <c r="AX108" s="59">
        <v>35.875076</v>
      </c>
      <c r="AY108" s="59">
        <v>57.381915999999997</v>
      </c>
      <c r="AZ108" s="59">
        <v>87.625525999999994</v>
      </c>
      <c r="BA108" s="59">
        <v>19.606434</v>
      </c>
      <c r="BB108" s="59">
        <v>12.171727000000001</v>
      </c>
      <c r="BC108" s="59">
        <v>15.129311</v>
      </c>
      <c r="BD108" s="59">
        <v>19.341925</v>
      </c>
      <c r="BE108" s="53">
        <v>22.898083</v>
      </c>
      <c r="BF108" s="59">
        <v>23.51717</v>
      </c>
      <c r="BG108" s="59">
        <v>17.651543</v>
      </c>
      <c r="BH108" s="59">
        <v>24.037786000000001</v>
      </c>
      <c r="BI108" s="59">
        <v>19.367433999999999</v>
      </c>
      <c r="BJ108" s="59">
        <v>16.066074</v>
      </c>
      <c r="BK108" s="59">
        <v>15.490757</v>
      </c>
      <c r="BL108" s="59">
        <v>10.631454</v>
      </c>
      <c r="BM108" s="59">
        <v>20.022376999999999</v>
      </c>
      <c r="BN108" s="59">
        <v>13.972916</v>
      </c>
      <c r="BO108" s="59">
        <v>6.8406269999999996</v>
      </c>
      <c r="BP108" s="59">
        <v>27.160551000000002</v>
      </c>
      <c r="BQ108" s="59">
        <v>46.133293000000002</v>
      </c>
      <c r="BR108" s="59">
        <v>28.626145999999999</v>
      </c>
      <c r="BS108" s="59">
        <v>17.377096000000002</v>
      </c>
      <c r="BT108" s="59">
        <v>51.782333000000001</v>
      </c>
    </row>
    <row r="109" spans="1:72">
      <c r="A109" s="61">
        <v>98</v>
      </c>
      <c r="B109" s="54">
        <v>39508</v>
      </c>
      <c r="C109" s="58">
        <v>1322.7</v>
      </c>
      <c r="D109" s="55">
        <v>12262.89</v>
      </c>
      <c r="E109" s="55">
        <v>13332.009765999999</v>
      </c>
      <c r="F109" s="59">
        <v>5.9873710000000004</v>
      </c>
      <c r="G109" s="59">
        <v>6.1676089999999997</v>
      </c>
      <c r="H109" s="59">
        <v>18.050180000000001</v>
      </c>
      <c r="I109" s="59">
        <v>34.653416</v>
      </c>
      <c r="J109" s="59">
        <v>16.795608999999999</v>
      </c>
      <c r="K109" s="59">
        <v>32.853329000000002</v>
      </c>
      <c r="L109" s="59">
        <v>28.907284000000001</v>
      </c>
      <c r="M109" s="59">
        <v>11.296605</v>
      </c>
      <c r="N109" s="59">
        <v>42.498508000000001</v>
      </c>
      <c r="O109" s="59">
        <v>17.857567</v>
      </c>
      <c r="P109" s="59">
        <v>43.547474000000001</v>
      </c>
      <c r="Q109" s="59">
        <v>12.193201999999999</v>
      </c>
      <c r="R109" s="59">
        <v>45.233688000000001</v>
      </c>
      <c r="S109" s="59">
        <v>33.719158</v>
      </c>
      <c r="T109" s="59">
        <v>22.577866</v>
      </c>
      <c r="U109" s="59">
        <v>24.893713000000002</v>
      </c>
      <c r="V109" s="59">
        <v>45.827025999999996</v>
      </c>
      <c r="W109" s="59">
        <v>43.832366999999998</v>
      </c>
      <c r="X109" s="59">
        <v>32.113940999999997</v>
      </c>
      <c r="Y109" s="60">
        <v>59.378273</v>
      </c>
      <c r="Z109" s="59">
        <v>70.490364</v>
      </c>
      <c r="AA109" s="59">
        <v>42.836993999999997</v>
      </c>
      <c r="AB109" s="59">
        <v>27.632615999999999</v>
      </c>
      <c r="AC109" s="59">
        <v>89.459998999999996</v>
      </c>
      <c r="AD109" s="59">
        <v>18.478629999999999</v>
      </c>
      <c r="AE109" s="59">
        <v>33.319965000000003</v>
      </c>
      <c r="AF109" s="59">
        <v>19.244633</v>
      </c>
      <c r="AG109" s="59">
        <v>15.152189</v>
      </c>
      <c r="AH109" s="59">
        <v>39.236420000000003</v>
      </c>
      <c r="AI109" s="59">
        <v>19.738786999999999</v>
      </c>
      <c r="AJ109" s="59">
        <v>9.8555489999999999</v>
      </c>
      <c r="AK109" s="59">
        <v>18.589931</v>
      </c>
      <c r="AL109" s="59">
        <v>29.146103</v>
      </c>
      <c r="AM109" s="59">
        <v>31.127399</v>
      </c>
      <c r="AN109" s="59">
        <v>27.749946999999999</v>
      </c>
      <c r="AO109" s="59">
        <v>36.467517999999998</v>
      </c>
      <c r="AP109" s="59">
        <v>39.321086999999999</v>
      </c>
      <c r="AQ109" s="59">
        <v>42.404040999999999</v>
      </c>
      <c r="AR109" s="59">
        <v>21.048708000000001</v>
      </c>
      <c r="AS109" s="59">
        <v>55.688052999999996</v>
      </c>
      <c r="AT109" s="59">
        <v>77.055023000000006</v>
      </c>
      <c r="AU109" s="59">
        <v>10.821572</v>
      </c>
      <c r="AV109" s="59">
        <v>35.480922999999997</v>
      </c>
      <c r="AW109" s="59">
        <v>55.20628</v>
      </c>
      <c r="AX109" s="59">
        <v>31.759620999999999</v>
      </c>
      <c r="AY109" s="59">
        <v>54.743366000000002</v>
      </c>
      <c r="AZ109" s="59">
        <v>86.721930999999998</v>
      </c>
      <c r="BA109" s="59">
        <v>20.536487999999999</v>
      </c>
      <c r="BB109" s="59">
        <v>12.987639</v>
      </c>
      <c r="BC109" s="59">
        <v>15.740912</v>
      </c>
      <c r="BD109" s="59">
        <v>18.250881</v>
      </c>
      <c r="BE109" s="53">
        <v>24.296612</v>
      </c>
      <c r="BF109" s="59">
        <v>23.915614999999999</v>
      </c>
      <c r="BG109" s="59">
        <v>19.356366999999999</v>
      </c>
      <c r="BH109" s="59">
        <v>24.753852999999999</v>
      </c>
      <c r="BI109" s="59">
        <v>19.988551999999999</v>
      </c>
      <c r="BJ109" s="59">
        <v>16.568577000000001</v>
      </c>
      <c r="BK109" s="59">
        <v>15.53449</v>
      </c>
      <c r="BL109" s="59">
        <v>10.701183</v>
      </c>
      <c r="BM109" s="59">
        <v>19.705486000000001</v>
      </c>
      <c r="BN109" s="59">
        <v>14.022926</v>
      </c>
      <c r="BO109" s="59">
        <v>6.7706080000000002</v>
      </c>
      <c r="BP109" s="59">
        <v>26.297381999999999</v>
      </c>
      <c r="BQ109" s="59">
        <v>48.698959000000002</v>
      </c>
      <c r="BR109" s="59">
        <v>31.044933</v>
      </c>
      <c r="BS109" s="59">
        <v>18.883595</v>
      </c>
      <c r="BT109" s="59">
        <v>52.301273000000002</v>
      </c>
    </row>
    <row r="110" spans="1:72">
      <c r="A110" s="61">
        <v>99</v>
      </c>
      <c r="B110" s="54">
        <v>39539</v>
      </c>
      <c r="C110" s="58">
        <v>1385.59</v>
      </c>
      <c r="D110" s="55">
        <v>12820.13</v>
      </c>
      <c r="E110" s="55">
        <v>13991.120117</v>
      </c>
      <c r="F110" s="59">
        <v>6.2699480000000003</v>
      </c>
      <c r="G110" s="59">
        <v>6.1441239999999997</v>
      </c>
      <c r="H110" s="59">
        <v>18.754605999999999</v>
      </c>
      <c r="I110" s="59">
        <v>37.020820999999998</v>
      </c>
      <c r="J110" s="59">
        <v>18.442948999999999</v>
      </c>
      <c r="K110" s="59">
        <v>34.441532000000002</v>
      </c>
      <c r="L110" s="59">
        <v>28.685912999999999</v>
      </c>
      <c r="M110" s="59">
        <v>11.845530999999999</v>
      </c>
      <c r="N110" s="59">
        <v>40.666854999999998</v>
      </c>
      <c r="O110" s="59">
        <v>17.381896999999999</v>
      </c>
      <c r="P110" s="59">
        <v>41.556418999999998</v>
      </c>
      <c r="Q110" s="59">
        <v>13.483796</v>
      </c>
      <c r="R110" s="59">
        <v>49.605972000000001</v>
      </c>
      <c r="S110" s="59">
        <v>33.727631000000002</v>
      </c>
      <c r="T110" s="59">
        <v>20.657371999999999</v>
      </c>
      <c r="U110" s="59">
        <v>24.702065999999999</v>
      </c>
      <c r="V110" s="59">
        <v>50.427070999999998</v>
      </c>
      <c r="W110" s="59">
        <v>49.373047</v>
      </c>
      <c r="X110" s="59">
        <v>36.302531999999999</v>
      </c>
      <c r="Y110" s="60">
        <v>68.626236000000006</v>
      </c>
      <c r="Z110" s="59">
        <v>84.979866000000001</v>
      </c>
      <c r="AA110" s="59">
        <v>46.578091000000001</v>
      </c>
      <c r="AB110" s="59">
        <v>30.656464</v>
      </c>
      <c r="AC110" s="59">
        <v>89.139999000000003</v>
      </c>
      <c r="AD110" s="59">
        <v>18.891383999999999</v>
      </c>
      <c r="AE110" s="59">
        <v>36.597107000000001</v>
      </c>
      <c r="AF110" s="59">
        <v>20.410405999999998</v>
      </c>
      <c r="AG110" s="59">
        <v>17.381166</v>
      </c>
      <c r="AH110" s="59">
        <v>40.579174000000002</v>
      </c>
      <c r="AI110" s="59">
        <v>19.958921</v>
      </c>
      <c r="AJ110" s="59">
        <v>9.4694260000000003</v>
      </c>
      <c r="AK110" s="59">
        <v>19.532537000000001</v>
      </c>
      <c r="AL110" s="59">
        <v>29.208877999999999</v>
      </c>
      <c r="AM110" s="59">
        <v>29.045781999999999</v>
      </c>
      <c r="AN110" s="59">
        <v>27.654043000000001</v>
      </c>
      <c r="AO110" s="59">
        <v>38.393669000000003</v>
      </c>
      <c r="AP110" s="59">
        <v>38.203311999999997</v>
      </c>
      <c r="AQ110" s="59">
        <v>42.049812000000003</v>
      </c>
      <c r="AR110" s="59">
        <v>22.823843</v>
      </c>
      <c r="AS110" s="59">
        <v>60.397193999999999</v>
      </c>
      <c r="AT110" s="59">
        <v>79.805663999999993</v>
      </c>
      <c r="AU110" s="59">
        <v>11.554646</v>
      </c>
      <c r="AV110" s="59">
        <v>37.655140000000003</v>
      </c>
      <c r="AW110" s="59">
        <v>59.346527000000002</v>
      </c>
      <c r="AX110" s="59">
        <v>31.057310000000001</v>
      </c>
      <c r="AY110" s="59">
        <v>56.738509999999998</v>
      </c>
      <c r="AZ110" s="59">
        <v>89.343941000000001</v>
      </c>
      <c r="BA110" s="59">
        <v>20.637792999999999</v>
      </c>
      <c r="BB110" s="59">
        <v>13.649896</v>
      </c>
      <c r="BC110" s="59">
        <v>16.779040999999999</v>
      </c>
      <c r="BD110" s="59">
        <v>18.825448999999999</v>
      </c>
      <c r="BE110" s="53">
        <v>25.519010999999999</v>
      </c>
      <c r="BF110" s="59">
        <v>23.880201</v>
      </c>
      <c r="BG110" s="59">
        <v>21.260279000000001</v>
      </c>
      <c r="BH110" s="59">
        <v>25.391757999999999</v>
      </c>
      <c r="BI110" s="59">
        <v>21.236606999999999</v>
      </c>
      <c r="BJ110" s="59">
        <v>17.322336</v>
      </c>
      <c r="BK110" s="59">
        <v>16.627217999999999</v>
      </c>
      <c r="BL110" s="59">
        <v>11.286139</v>
      </c>
      <c r="BM110" s="59">
        <v>20.648565000000001</v>
      </c>
      <c r="BN110" s="59">
        <v>14.872768000000001</v>
      </c>
      <c r="BO110" s="59">
        <v>7.218172</v>
      </c>
      <c r="BP110" s="59">
        <v>27.177313000000002</v>
      </c>
      <c r="BQ110" s="59">
        <v>50.211055999999999</v>
      </c>
      <c r="BR110" s="59">
        <v>32.944603000000001</v>
      </c>
      <c r="BS110" s="59">
        <v>19.138994</v>
      </c>
      <c r="BT110" s="59">
        <v>59.747374999999998</v>
      </c>
    </row>
    <row r="111" spans="1:72">
      <c r="A111" s="61">
        <v>100</v>
      </c>
      <c r="B111" s="54">
        <v>39569</v>
      </c>
      <c r="C111" s="58">
        <v>1400.38</v>
      </c>
      <c r="D111" s="55">
        <v>12638.32</v>
      </c>
      <c r="E111" s="55">
        <v>14260.759765999999</v>
      </c>
      <c r="F111" s="59">
        <v>6.3979030000000003</v>
      </c>
      <c r="G111" s="59">
        <v>6.1011769999999999</v>
      </c>
      <c r="H111" s="59">
        <v>17.816883000000001</v>
      </c>
      <c r="I111" s="59">
        <v>36.859268</v>
      </c>
      <c r="J111" s="59">
        <v>17.629968999999999</v>
      </c>
      <c r="K111" s="59">
        <v>34.590637000000001</v>
      </c>
      <c r="L111" s="59">
        <v>28.607361000000001</v>
      </c>
      <c r="M111" s="59">
        <v>11.360962000000001</v>
      </c>
      <c r="N111" s="59">
        <v>40.289799000000002</v>
      </c>
      <c r="O111" s="59">
        <v>16.906524999999998</v>
      </c>
      <c r="P111" s="59">
        <v>41.416958000000001</v>
      </c>
      <c r="Q111" s="59">
        <v>13.427982</v>
      </c>
      <c r="R111" s="59">
        <v>49.654701000000003</v>
      </c>
      <c r="S111" s="59">
        <v>33.627482999999998</v>
      </c>
      <c r="T111" s="59">
        <v>21.350883</v>
      </c>
      <c r="U111" s="59">
        <v>25.89819</v>
      </c>
      <c r="V111" s="59">
        <v>48.091827000000002</v>
      </c>
      <c r="W111" s="59">
        <v>50.913555000000002</v>
      </c>
      <c r="X111" s="59">
        <v>39.231181999999997</v>
      </c>
      <c r="Y111" s="60">
        <v>69.022141000000005</v>
      </c>
      <c r="Z111" s="59">
        <v>98.270981000000006</v>
      </c>
      <c r="AA111" s="59">
        <v>45.961360999999997</v>
      </c>
      <c r="AB111" s="59">
        <v>27.890294999999998</v>
      </c>
      <c r="AC111" s="59">
        <v>89.959998999999996</v>
      </c>
      <c r="AD111" s="59">
        <v>17.507083999999999</v>
      </c>
      <c r="AE111" s="59">
        <v>35.461716000000003</v>
      </c>
      <c r="AF111" s="59">
        <v>19.988842000000002</v>
      </c>
      <c r="AG111" s="59">
        <v>17.847885000000002</v>
      </c>
      <c r="AH111" s="59">
        <v>40.367474000000001</v>
      </c>
      <c r="AI111" s="59">
        <v>20.441628999999999</v>
      </c>
      <c r="AJ111" s="59">
        <v>9.1162639999999993</v>
      </c>
      <c r="AK111" s="59">
        <v>11.566558000000001</v>
      </c>
      <c r="AL111" s="59">
        <v>30.715702</v>
      </c>
      <c r="AM111" s="59">
        <v>29.045781999999999</v>
      </c>
      <c r="AN111" s="59">
        <v>29.355656</v>
      </c>
      <c r="AO111" s="59">
        <v>38.535865999999999</v>
      </c>
      <c r="AP111" s="59">
        <v>38.531196999999999</v>
      </c>
      <c r="AQ111" s="59">
        <v>41.242595999999999</v>
      </c>
      <c r="AR111" s="59">
        <v>23.980837000000001</v>
      </c>
      <c r="AS111" s="59">
        <v>61.807898999999999</v>
      </c>
      <c r="AT111" s="59">
        <v>76.342681999999996</v>
      </c>
      <c r="AU111" s="59">
        <v>11.397563</v>
      </c>
      <c r="AV111" s="59">
        <v>36.729317000000002</v>
      </c>
      <c r="AW111" s="59">
        <v>61.450775</v>
      </c>
      <c r="AX111" s="59">
        <v>33.389583999999999</v>
      </c>
      <c r="AY111" s="59">
        <v>63.424796999999998</v>
      </c>
      <c r="AZ111" s="59">
        <v>95.314910999999995</v>
      </c>
      <c r="BA111" s="59">
        <v>20.493062999999999</v>
      </c>
      <c r="BB111" s="59">
        <v>14.214043999999999</v>
      </c>
      <c r="BC111" s="59">
        <v>18.380504999999999</v>
      </c>
      <c r="BD111" s="59">
        <v>21.039984</v>
      </c>
      <c r="BE111" s="53">
        <v>24.855053000000002</v>
      </c>
      <c r="BF111" s="59">
        <v>25.642216000000001</v>
      </c>
      <c r="BG111" s="59">
        <v>23.174437000000001</v>
      </c>
      <c r="BH111" s="59">
        <v>25.627514000000001</v>
      </c>
      <c r="BI111" s="59">
        <v>22.660869999999999</v>
      </c>
      <c r="BJ111" s="59">
        <v>16.843101999999998</v>
      </c>
      <c r="BK111" s="59">
        <v>16.9617</v>
      </c>
      <c r="BL111" s="59">
        <v>11.562865</v>
      </c>
      <c r="BM111" s="59">
        <v>20.499659999999999</v>
      </c>
      <c r="BN111" s="59">
        <v>15.041838</v>
      </c>
      <c r="BO111" s="59">
        <v>7.9031099999999999</v>
      </c>
      <c r="BP111" s="59">
        <v>28.157803000000001</v>
      </c>
      <c r="BQ111" s="59">
        <v>48.972118000000002</v>
      </c>
      <c r="BR111" s="59">
        <v>33.931823999999999</v>
      </c>
      <c r="BS111" s="59">
        <v>19.493929000000001</v>
      </c>
      <c r="BT111" s="59">
        <v>59.332115000000002</v>
      </c>
    </row>
    <row r="112" spans="1:72">
      <c r="A112" s="61">
        <v>101</v>
      </c>
      <c r="B112" s="54">
        <v>39600</v>
      </c>
      <c r="C112" s="58">
        <v>1280</v>
      </c>
      <c r="D112" s="55">
        <v>11350.01</v>
      </c>
      <c r="E112" s="55">
        <v>13073.540039</v>
      </c>
      <c r="F112" s="59">
        <v>5.8700760000000001</v>
      </c>
      <c r="G112" s="59">
        <v>6.1012240000000002</v>
      </c>
      <c r="H112" s="59">
        <v>15.251137999999999</v>
      </c>
      <c r="I112" s="59">
        <v>34.933033000000002</v>
      </c>
      <c r="J112" s="59">
        <v>15.242576</v>
      </c>
      <c r="K112" s="59">
        <v>30.213920999999999</v>
      </c>
      <c r="L112" s="59">
        <v>23.779682000000001</v>
      </c>
      <c r="M112" s="59">
        <v>10.346391000000001</v>
      </c>
      <c r="N112" s="59">
        <v>37.093440999999999</v>
      </c>
      <c r="O112" s="59">
        <v>15.347559</v>
      </c>
      <c r="P112" s="59">
        <v>38.560814000000001</v>
      </c>
      <c r="Q112" s="59">
        <v>13.124985000000001</v>
      </c>
      <c r="R112" s="59">
        <v>48.939011000000001</v>
      </c>
      <c r="S112" s="59">
        <v>31.50864</v>
      </c>
      <c r="T112" s="59">
        <v>19.320792999999998</v>
      </c>
      <c r="U112" s="59">
        <v>21.837060999999999</v>
      </c>
      <c r="V112" s="59">
        <v>47.963810000000002</v>
      </c>
      <c r="W112" s="59">
        <v>51.244124999999997</v>
      </c>
      <c r="X112" s="59">
        <v>39.977169000000004</v>
      </c>
      <c r="Y112" s="60">
        <v>73.321938000000003</v>
      </c>
      <c r="Z112" s="59">
        <v>100.975639</v>
      </c>
      <c r="AA112" s="59">
        <v>46.879657999999999</v>
      </c>
      <c r="AB112" s="59">
        <v>22.253865999999999</v>
      </c>
      <c r="AC112" s="59">
        <v>80.239998</v>
      </c>
      <c r="AD112" s="59">
        <v>15.232365</v>
      </c>
      <c r="AE112" s="59">
        <v>28.82077</v>
      </c>
      <c r="AF112" s="59">
        <v>16.796885</v>
      </c>
      <c r="AG112" s="59">
        <v>16.564589999999999</v>
      </c>
      <c r="AH112" s="59">
        <v>39.190112999999997</v>
      </c>
      <c r="AI112" s="59">
        <v>19.775289999999998</v>
      </c>
      <c r="AJ112" s="59">
        <v>8.3572609999999994</v>
      </c>
      <c r="AK112" s="59">
        <v>17.612843000000002</v>
      </c>
      <c r="AL112" s="59">
        <v>32.899234999999997</v>
      </c>
      <c r="AM112" s="59">
        <v>28.122209999999999</v>
      </c>
      <c r="AN112" s="59">
        <v>27.146608000000001</v>
      </c>
      <c r="AO112" s="59">
        <v>32.642670000000003</v>
      </c>
      <c r="AP112" s="59">
        <v>34.796168999999999</v>
      </c>
      <c r="AQ112" s="59">
        <v>35.922516000000002</v>
      </c>
      <c r="AR112" s="59">
        <v>24.015217</v>
      </c>
      <c r="AS112" s="59">
        <v>56.475555</v>
      </c>
      <c r="AT112" s="59">
        <v>65.587615999999997</v>
      </c>
      <c r="AU112" s="59">
        <v>11.380106</v>
      </c>
      <c r="AV112" s="59">
        <v>35.221809</v>
      </c>
      <c r="AW112" s="59">
        <v>59.605801</v>
      </c>
      <c r="AX112" s="59">
        <v>36.642131999999997</v>
      </c>
      <c r="AY112" s="59">
        <v>49.597121999999999</v>
      </c>
      <c r="AZ112" s="59">
        <v>84.863937000000007</v>
      </c>
      <c r="BA112" s="59">
        <v>19.980222999999999</v>
      </c>
      <c r="BB112" s="59">
        <v>13.250265000000001</v>
      </c>
      <c r="BC112" s="59">
        <v>16.899761000000002</v>
      </c>
      <c r="BD112" s="59">
        <v>18.241569999999999</v>
      </c>
      <c r="BE112" s="53">
        <v>24.191101</v>
      </c>
      <c r="BF112" s="59">
        <v>24.411460999999999</v>
      </c>
      <c r="BG112" s="59">
        <v>21.09178</v>
      </c>
      <c r="BH112" s="59">
        <v>24.386064999999999</v>
      </c>
      <c r="BI112" s="59">
        <v>23.446833000000002</v>
      </c>
      <c r="BJ112" s="59">
        <v>16.432919999999999</v>
      </c>
      <c r="BK112" s="59">
        <v>16.562667999999999</v>
      </c>
      <c r="BL112" s="59">
        <v>10.890037</v>
      </c>
      <c r="BM112" s="59">
        <v>19.677101</v>
      </c>
      <c r="BN112" s="59">
        <v>13.841468000000001</v>
      </c>
      <c r="BO112" s="59">
        <v>6.6631989999999996</v>
      </c>
      <c r="BP112" s="59">
        <v>26.146536000000001</v>
      </c>
      <c r="BQ112" s="59">
        <v>43.343246000000001</v>
      </c>
      <c r="BR112" s="59">
        <v>29.003820000000001</v>
      </c>
      <c r="BS112" s="59">
        <v>17.640882000000001</v>
      </c>
      <c r="BT112" s="59">
        <v>55.372841000000001</v>
      </c>
    </row>
    <row r="113" spans="1:72">
      <c r="A113" s="61">
        <v>102</v>
      </c>
      <c r="B113" s="54">
        <v>39630</v>
      </c>
      <c r="C113" s="58">
        <v>1267.3800000000001</v>
      </c>
      <c r="D113" s="55">
        <v>11378.02</v>
      </c>
      <c r="E113" s="55">
        <v>12946.889648</v>
      </c>
      <c r="F113" s="59">
        <v>5.8220919999999996</v>
      </c>
      <c r="G113" s="59">
        <v>6.1006169999999997</v>
      </c>
      <c r="H113" s="59">
        <v>15.64776</v>
      </c>
      <c r="I113" s="59">
        <v>37.393146999999999</v>
      </c>
      <c r="J113" s="59">
        <v>14.926704000000001</v>
      </c>
      <c r="K113" s="59">
        <v>29.395042</v>
      </c>
      <c r="L113" s="59">
        <v>26.651130999999999</v>
      </c>
      <c r="M113" s="59">
        <v>9.5286720000000003</v>
      </c>
      <c r="N113" s="59">
        <v>39.942104</v>
      </c>
      <c r="O113" s="59">
        <v>15.306096999999999</v>
      </c>
      <c r="P113" s="59">
        <v>40.619289000000002</v>
      </c>
      <c r="Q113" s="59">
        <v>13.690144999999999</v>
      </c>
      <c r="R113" s="59">
        <v>43.733916999999998</v>
      </c>
      <c r="S113" s="59">
        <v>30.763694999999998</v>
      </c>
      <c r="T113" s="59">
        <v>20.408363000000001</v>
      </c>
      <c r="U113" s="59">
        <v>24.495085</v>
      </c>
      <c r="V113" s="59">
        <v>43.773178000000001</v>
      </c>
      <c r="W113" s="59">
        <v>43.712325999999997</v>
      </c>
      <c r="X113" s="59">
        <v>34.568671999999999</v>
      </c>
      <c r="Y113" s="60">
        <v>69.487183000000002</v>
      </c>
      <c r="Z113" s="59">
        <v>81.203529000000003</v>
      </c>
      <c r="AA113" s="59">
        <v>35.920833999999999</v>
      </c>
      <c r="AB113" s="59">
        <v>26.353076999999999</v>
      </c>
      <c r="AC113" s="59">
        <v>76.580001999999993</v>
      </c>
      <c r="AD113" s="59">
        <v>19.414051000000001</v>
      </c>
      <c r="AE113" s="59">
        <v>28.399954000000001</v>
      </c>
      <c r="AF113" s="59">
        <v>18.700472000000001</v>
      </c>
      <c r="AG113" s="59">
        <v>18.459757</v>
      </c>
      <c r="AH113" s="59">
        <v>41.705734</v>
      </c>
      <c r="AI113" s="59">
        <v>17.434811</v>
      </c>
      <c r="AJ113" s="59">
        <v>8.9313179999999992</v>
      </c>
      <c r="AK113" s="59">
        <v>13.541917</v>
      </c>
      <c r="AL113" s="59">
        <v>43.691254000000001</v>
      </c>
      <c r="AM113" s="59">
        <v>28.700989</v>
      </c>
      <c r="AN113" s="59">
        <v>25.040462000000002</v>
      </c>
      <c r="AO113" s="59">
        <v>33.006247999999999</v>
      </c>
      <c r="AP113" s="59">
        <v>35.196198000000003</v>
      </c>
      <c r="AQ113" s="59">
        <v>36.863388</v>
      </c>
      <c r="AR113" s="59">
        <v>22.633265000000002</v>
      </c>
      <c r="AS113" s="59">
        <v>59.788989999999998</v>
      </c>
      <c r="AT113" s="59">
        <v>65.709297000000007</v>
      </c>
      <c r="AU113" s="59">
        <v>13.610307000000001</v>
      </c>
      <c r="AV113" s="59">
        <v>36.729252000000002</v>
      </c>
      <c r="AW113" s="59">
        <v>57.662678</v>
      </c>
      <c r="AX113" s="59">
        <v>33.763500000000001</v>
      </c>
      <c r="AY113" s="59">
        <v>53.255924</v>
      </c>
      <c r="AZ113" s="59">
        <v>85.994452999999993</v>
      </c>
      <c r="BA113" s="59">
        <v>18.680164000000001</v>
      </c>
      <c r="BB113" s="59">
        <v>13.688238999999999</v>
      </c>
      <c r="BC113" s="59">
        <v>17.326274999999999</v>
      </c>
      <c r="BD113" s="59">
        <v>15.792953000000001</v>
      </c>
      <c r="BE113" s="53">
        <v>24.825682</v>
      </c>
      <c r="BF113" s="59">
        <v>24.198958999999999</v>
      </c>
      <c r="BG113" s="59">
        <v>20.255275999999999</v>
      </c>
      <c r="BH113" s="59">
        <v>24.666699999999999</v>
      </c>
      <c r="BI113" s="59">
        <v>21.812619999999999</v>
      </c>
      <c r="BJ113" s="59">
        <v>16.654097</v>
      </c>
      <c r="BK113" s="59">
        <v>16.579654999999999</v>
      </c>
      <c r="BL113" s="59">
        <v>11.012466999999999</v>
      </c>
      <c r="BM113" s="59">
        <v>19.984169000000001</v>
      </c>
      <c r="BN113" s="59">
        <v>13.309702</v>
      </c>
      <c r="BO113" s="59">
        <v>7.2427599999999996</v>
      </c>
      <c r="BP113" s="59">
        <v>25.434208000000002</v>
      </c>
      <c r="BQ113" s="59">
        <v>42.123821</v>
      </c>
      <c r="BR113" s="59">
        <v>28.186323000000002</v>
      </c>
      <c r="BS113" s="59">
        <v>20.134872000000001</v>
      </c>
      <c r="BT113" s="59">
        <v>59.218662000000002</v>
      </c>
    </row>
    <row r="114" spans="1:72">
      <c r="A114" s="61">
        <v>103</v>
      </c>
      <c r="B114" s="54">
        <v>39661</v>
      </c>
      <c r="C114" s="58">
        <v>1282.83</v>
      </c>
      <c r="D114" s="55">
        <v>11543.96</v>
      </c>
      <c r="E114" s="55">
        <v>13124.490234000001</v>
      </c>
      <c r="F114" s="59">
        <v>5.9073960000000003</v>
      </c>
      <c r="G114" s="59">
        <v>6.1436320000000002</v>
      </c>
      <c r="H114" s="59">
        <v>17.808116999999999</v>
      </c>
      <c r="I114" s="59">
        <v>38.775295</v>
      </c>
      <c r="J114" s="59">
        <v>18.184652</v>
      </c>
      <c r="K114" s="59">
        <v>34.457782999999999</v>
      </c>
      <c r="L114" s="59">
        <v>26.737719999999999</v>
      </c>
      <c r="M114" s="59">
        <v>9.4378139999999995</v>
      </c>
      <c r="N114" s="59">
        <v>42.825153</v>
      </c>
      <c r="O114" s="59">
        <v>15.475509000000001</v>
      </c>
      <c r="P114" s="59">
        <v>41.791004000000001</v>
      </c>
      <c r="Q114" s="59">
        <v>13.795239</v>
      </c>
      <c r="R114" s="59">
        <v>46.789982000000002</v>
      </c>
      <c r="S114" s="59">
        <v>32.811771</v>
      </c>
      <c r="T114" s="59">
        <v>21.650461</v>
      </c>
      <c r="U114" s="59">
        <v>24.042086000000001</v>
      </c>
      <c r="V114" s="59">
        <v>43.544609000000001</v>
      </c>
      <c r="W114" s="59">
        <v>44.622146999999998</v>
      </c>
      <c r="X114" s="59">
        <v>35.146464999999999</v>
      </c>
      <c r="Y114" s="60">
        <v>64.439789000000005</v>
      </c>
      <c r="Z114" s="59">
        <v>83.854247999999998</v>
      </c>
      <c r="AA114" s="59">
        <v>37.348412000000003</v>
      </c>
      <c r="AB114" s="59">
        <v>25.244648000000002</v>
      </c>
      <c r="AC114" s="59">
        <v>78.040001000000004</v>
      </c>
      <c r="AD114" s="59">
        <v>19.414051000000001</v>
      </c>
      <c r="AE114" s="59">
        <v>30.490680999999999</v>
      </c>
      <c r="AF114" s="59">
        <v>19.464127000000001</v>
      </c>
      <c r="AG114" s="59">
        <v>19.346855000000001</v>
      </c>
      <c r="AH114" s="59">
        <v>42.899593000000003</v>
      </c>
      <c r="AI114" s="59">
        <v>18.902730999999999</v>
      </c>
      <c r="AJ114" s="59">
        <v>9.141807</v>
      </c>
      <c r="AK114" s="59">
        <v>16.481863000000001</v>
      </c>
      <c r="AL114" s="59">
        <v>43.844715000000001</v>
      </c>
      <c r="AM114" s="59">
        <v>28.420738</v>
      </c>
      <c r="AN114" s="59">
        <v>25.153870000000001</v>
      </c>
      <c r="AO114" s="59">
        <v>32.571269999999998</v>
      </c>
      <c r="AP114" s="59">
        <v>35.801200999999999</v>
      </c>
      <c r="AQ114" s="59">
        <v>37.471161000000002</v>
      </c>
      <c r="AR114" s="59">
        <v>22.404015000000001</v>
      </c>
      <c r="AS114" s="59">
        <v>62.166877999999997</v>
      </c>
      <c r="AT114" s="59">
        <v>69.026482000000001</v>
      </c>
      <c r="AU114" s="59">
        <v>13.296018999999999</v>
      </c>
      <c r="AV114" s="59">
        <v>37.583809000000002</v>
      </c>
      <c r="AW114" s="59">
        <v>55.627761999999997</v>
      </c>
      <c r="AX114" s="59">
        <v>31.750084000000001</v>
      </c>
      <c r="AY114" s="59">
        <v>62.091816000000001</v>
      </c>
      <c r="AZ114" s="59">
        <v>92.490982000000002</v>
      </c>
      <c r="BA114" s="59">
        <v>19.820436000000001</v>
      </c>
      <c r="BB114" s="59">
        <v>14.107713</v>
      </c>
      <c r="BC114" s="59">
        <v>17.648178000000001</v>
      </c>
      <c r="BD114" s="59">
        <v>15.943678</v>
      </c>
      <c r="BE114" s="53">
        <v>25.796389000000001</v>
      </c>
      <c r="BF114" s="59">
        <v>26.625053000000001</v>
      </c>
      <c r="BG114" s="59">
        <v>18.562359000000001</v>
      </c>
      <c r="BH114" s="59">
        <v>24.470257</v>
      </c>
      <c r="BI114" s="59">
        <v>21.491709</v>
      </c>
      <c r="BJ114" s="59">
        <v>17.860880000000002</v>
      </c>
      <c r="BK114" s="59">
        <v>17.099246999999998</v>
      </c>
      <c r="BL114" s="59">
        <v>11.259508</v>
      </c>
      <c r="BM114" s="59">
        <v>20.588218999999999</v>
      </c>
      <c r="BN114" s="59">
        <v>13.900688000000001</v>
      </c>
      <c r="BO114" s="59">
        <v>7.4651170000000002</v>
      </c>
      <c r="BP114" s="59">
        <v>27.110265999999999</v>
      </c>
      <c r="BQ114" s="59">
        <v>47.616112000000001</v>
      </c>
      <c r="BR114" s="59">
        <v>26.403589</v>
      </c>
      <c r="BS114" s="59">
        <v>19.682466999999999</v>
      </c>
      <c r="BT114" s="59">
        <v>61.770679000000001</v>
      </c>
    </row>
    <row r="115" spans="1:72">
      <c r="A115" s="61">
        <v>104</v>
      </c>
      <c r="B115" s="54">
        <v>39692</v>
      </c>
      <c r="C115" s="58">
        <v>1166.3599999999999</v>
      </c>
      <c r="D115" s="55">
        <v>10850.66</v>
      </c>
      <c r="E115" s="55">
        <v>11875.410156</v>
      </c>
      <c r="F115" s="59">
        <v>5.3635770000000003</v>
      </c>
      <c r="G115" s="59">
        <v>6.0758919999999996</v>
      </c>
      <c r="H115" s="59">
        <v>17.000444000000002</v>
      </c>
      <c r="I115" s="59">
        <v>38.822201</v>
      </c>
      <c r="J115" s="59">
        <v>17.483544999999999</v>
      </c>
      <c r="K115" s="59">
        <v>31.977224</v>
      </c>
      <c r="L115" s="59">
        <v>25.784101</v>
      </c>
      <c r="M115" s="59">
        <v>8.4724540000000008</v>
      </c>
      <c r="N115" s="59">
        <v>42.776057999999999</v>
      </c>
      <c r="O115" s="59">
        <v>15.716252000000001</v>
      </c>
      <c r="P115" s="59">
        <v>43.493628999999999</v>
      </c>
      <c r="Q115" s="59">
        <v>14.043157000000001</v>
      </c>
      <c r="R115" s="59">
        <v>45.416248000000003</v>
      </c>
      <c r="S115" s="59">
        <v>34.492786000000002</v>
      </c>
      <c r="T115" s="59">
        <v>18.455577999999999</v>
      </c>
      <c r="U115" s="59">
        <v>26.549187</v>
      </c>
      <c r="V115" s="59">
        <v>42.481513999999997</v>
      </c>
      <c r="W115" s="59">
        <v>42.959614000000002</v>
      </c>
      <c r="X115" s="59">
        <v>31.202009</v>
      </c>
      <c r="Y115" s="60">
        <v>53.524268999999997</v>
      </c>
      <c r="Z115" s="59">
        <v>65.731612999999996</v>
      </c>
      <c r="AA115" s="59">
        <v>31.997603999999999</v>
      </c>
      <c r="AB115" s="59">
        <v>30.629394999999999</v>
      </c>
      <c r="AC115" s="59">
        <v>87.900002000000001</v>
      </c>
      <c r="AD115" s="59">
        <v>24.332650999999998</v>
      </c>
      <c r="AE115" s="59">
        <v>27.224907000000002</v>
      </c>
      <c r="AF115" s="59">
        <v>22.005583000000001</v>
      </c>
      <c r="AG115" s="59">
        <v>21.02253</v>
      </c>
      <c r="AH115" s="59">
        <v>42.473221000000002</v>
      </c>
      <c r="AI115" s="59">
        <v>16.724696999999999</v>
      </c>
      <c r="AJ115" s="59">
        <v>8.9668709999999994</v>
      </c>
      <c r="AK115" s="59">
        <v>16.402552</v>
      </c>
      <c r="AL115" s="59">
        <v>41.347267000000002</v>
      </c>
      <c r="AM115" s="59">
        <v>27.083010000000002</v>
      </c>
      <c r="AN115" s="59">
        <v>23.133327000000001</v>
      </c>
      <c r="AO115" s="59">
        <v>27.121441000000001</v>
      </c>
      <c r="AP115" s="59">
        <v>34.397334999999998</v>
      </c>
      <c r="AQ115" s="59">
        <v>37.016468000000003</v>
      </c>
      <c r="AR115" s="59">
        <v>20.210432000000001</v>
      </c>
      <c r="AS115" s="59">
        <v>49.585341999999997</v>
      </c>
      <c r="AT115" s="59">
        <v>65.875984000000003</v>
      </c>
      <c r="AU115" s="59">
        <v>12.671728</v>
      </c>
      <c r="AV115" s="59">
        <v>39.868084000000003</v>
      </c>
      <c r="AW115" s="59">
        <v>41.480075999999997</v>
      </c>
      <c r="AX115" s="59">
        <v>27.286766</v>
      </c>
      <c r="AY115" s="59">
        <v>62.217373000000002</v>
      </c>
      <c r="AZ115" s="59">
        <v>92.077552999999995</v>
      </c>
      <c r="BA115" s="59">
        <v>19.461969</v>
      </c>
      <c r="BB115" s="59">
        <v>11.626163</v>
      </c>
      <c r="BC115" s="59">
        <v>16.344484000000001</v>
      </c>
      <c r="BD115" s="59">
        <v>13.98569</v>
      </c>
      <c r="BE115" s="53">
        <v>24.848929999999999</v>
      </c>
      <c r="BF115" s="59">
        <v>27.988626</v>
      </c>
      <c r="BG115" s="59">
        <v>17.618756999999999</v>
      </c>
      <c r="BH115" s="59">
        <v>24.775473000000002</v>
      </c>
      <c r="BI115" s="59">
        <v>21.312435000000001</v>
      </c>
      <c r="BJ115" s="59">
        <v>17.946587000000001</v>
      </c>
      <c r="BK115" s="59">
        <v>14.899844</v>
      </c>
      <c r="BL115" s="59">
        <v>10.974033</v>
      </c>
      <c r="BM115" s="59">
        <v>21.934367999999999</v>
      </c>
      <c r="BN115" s="59">
        <v>12.701401000000001</v>
      </c>
      <c r="BO115" s="59">
        <v>6.9188020000000003</v>
      </c>
      <c r="BP115" s="59">
        <v>25.719137</v>
      </c>
      <c r="BQ115" s="59">
        <v>36.085236000000002</v>
      </c>
      <c r="BR115" s="59">
        <v>26.351237999999999</v>
      </c>
      <c r="BS115" s="59">
        <v>20.713221000000001</v>
      </c>
      <c r="BT115" s="59">
        <v>64.517700000000005</v>
      </c>
    </row>
    <row r="116" spans="1:72">
      <c r="A116" s="61">
        <v>105</v>
      </c>
      <c r="B116" s="54">
        <v>39722</v>
      </c>
      <c r="C116" s="58">
        <v>968.75</v>
      </c>
      <c r="D116" s="55">
        <v>9325.01</v>
      </c>
      <c r="E116" s="55">
        <v>9768.6396480000003</v>
      </c>
      <c r="F116" s="59">
        <v>4.4358810000000002</v>
      </c>
      <c r="G116" s="59">
        <v>5.9204860000000004</v>
      </c>
      <c r="H116" s="59">
        <v>15.619756000000001</v>
      </c>
      <c r="I116" s="59">
        <v>36.450080999999997</v>
      </c>
      <c r="J116" s="59">
        <v>16.014897999999999</v>
      </c>
      <c r="K116" s="59">
        <v>26.155476</v>
      </c>
      <c r="L116" s="59">
        <v>18.526624999999999</v>
      </c>
      <c r="M116" s="59">
        <v>5.780805</v>
      </c>
      <c r="N116" s="59">
        <v>39.614941000000002</v>
      </c>
      <c r="O116" s="59">
        <v>13.188022</v>
      </c>
      <c r="P116" s="59">
        <v>35.005446999999997</v>
      </c>
      <c r="Q116" s="59">
        <v>13.086465</v>
      </c>
      <c r="R116" s="59">
        <v>39.876494999999998</v>
      </c>
      <c r="S116" s="59">
        <v>32.907848000000001</v>
      </c>
      <c r="T116" s="59">
        <v>15.176974</v>
      </c>
      <c r="U116" s="59">
        <v>25.004847000000002</v>
      </c>
      <c r="V116" s="59">
        <v>40.54504</v>
      </c>
      <c r="W116" s="59">
        <v>38.855339000000001</v>
      </c>
      <c r="X116" s="59">
        <v>22.154482000000002</v>
      </c>
      <c r="Y116" s="60">
        <v>35.401825000000002</v>
      </c>
      <c r="Z116" s="59">
        <v>48.272205</v>
      </c>
      <c r="AA116" s="59">
        <v>28.943071</v>
      </c>
      <c r="AB116" s="59">
        <v>27.054873000000001</v>
      </c>
      <c r="AC116" s="59">
        <v>76.800003000000004</v>
      </c>
      <c r="AD116" s="59">
        <v>22.076384000000001</v>
      </c>
      <c r="AE116" s="59">
        <v>21.131388000000001</v>
      </c>
      <c r="AF116" s="59">
        <v>18.433599000000001</v>
      </c>
      <c r="AG116" s="59">
        <v>15.459650999999999</v>
      </c>
      <c r="AH116" s="59">
        <v>37.605473000000003</v>
      </c>
      <c r="AI116" s="59">
        <v>16.582355</v>
      </c>
      <c r="AJ116" s="59">
        <v>8.6118939999999995</v>
      </c>
      <c r="AK116" s="59">
        <v>14.015579000000001</v>
      </c>
      <c r="AL116" s="59">
        <v>41.779784999999997</v>
      </c>
      <c r="AM116" s="59">
        <v>20.802797000000002</v>
      </c>
      <c r="AN116" s="59">
        <v>21.064654999999998</v>
      </c>
      <c r="AO116" s="59">
        <v>19.876004999999999</v>
      </c>
      <c r="AP116" s="59">
        <v>32.378109000000002</v>
      </c>
      <c r="AQ116" s="59">
        <v>31.065819000000001</v>
      </c>
      <c r="AR116" s="59">
        <v>20.043554</v>
      </c>
      <c r="AS116" s="59">
        <v>40.627403000000001</v>
      </c>
      <c r="AT116" s="59">
        <v>54.555660000000003</v>
      </c>
      <c r="AU116" s="59">
        <v>10.287592</v>
      </c>
      <c r="AV116" s="59">
        <v>30.699252999999999</v>
      </c>
      <c r="AW116" s="59">
        <v>35.423873999999998</v>
      </c>
      <c r="AX116" s="59">
        <v>18.586463999999999</v>
      </c>
      <c r="AY116" s="59">
        <v>45.330978000000002</v>
      </c>
      <c r="AZ116" s="59">
        <v>64.449348000000001</v>
      </c>
      <c r="BA116" s="59">
        <v>16.282724000000002</v>
      </c>
      <c r="BB116" s="59">
        <v>9.9502109999999995</v>
      </c>
      <c r="BC116" s="59">
        <v>14.718885999999999</v>
      </c>
      <c r="BD116" s="59">
        <v>12.723718999999999</v>
      </c>
      <c r="BE116" s="53">
        <v>20.447241000000002</v>
      </c>
      <c r="BF116" s="59">
        <v>22.189015999999999</v>
      </c>
      <c r="BG116" s="59">
        <v>14.282232</v>
      </c>
      <c r="BH116" s="59">
        <v>23.282969999999999</v>
      </c>
      <c r="BI116" s="59">
        <v>18.074221000000001</v>
      </c>
      <c r="BJ116" s="59">
        <v>16.351434999999999</v>
      </c>
      <c r="BK116" s="59">
        <v>12.663522</v>
      </c>
      <c r="BL116" s="59">
        <v>9.6740189999999995</v>
      </c>
      <c r="BM116" s="59">
        <v>22.118181</v>
      </c>
      <c r="BN116" s="59">
        <v>11.743551999999999</v>
      </c>
      <c r="BO116" s="59">
        <v>5.5547800000000001</v>
      </c>
      <c r="BP116" s="59">
        <v>21.713353999999999</v>
      </c>
      <c r="BQ116" s="59">
        <v>22.222805000000001</v>
      </c>
      <c r="BR116" s="59">
        <v>13.978372999999999</v>
      </c>
      <c r="BS116" s="59">
        <v>16.479132</v>
      </c>
      <c r="BT116" s="59">
        <v>40.155884</v>
      </c>
    </row>
    <row r="117" spans="1:72">
      <c r="A117" s="61">
        <v>106</v>
      </c>
      <c r="B117" s="54">
        <v>39753</v>
      </c>
      <c r="C117" s="58">
        <v>896.24</v>
      </c>
      <c r="D117" s="55">
        <v>8829.0400000000009</v>
      </c>
      <c r="E117" s="55">
        <v>8945.2197269999997</v>
      </c>
      <c r="F117" s="59">
        <v>4.0946579999999999</v>
      </c>
      <c r="G117" s="59">
        <v>6.1376920000000004</v>
      </c>
      <c r="H117" s="59">
        <v>15.30193</v>
      </c>
      <c r="I117" s="59">
        <v>36.966022000000002</v>
      </c>
      <c r="J117" s="59">
        <v>15.315274</v>
      </c>
      <c r="K117" s="59">
        <v>22.009194999999998</v>
      </c>
      <c r="L117" s="59">
        <v>15.317288</v>
      </c>
      <c r="M117" s="59">
        <v>4.9706580000000002</v>
      </c>
      <c r="N117" s="59">
        <v>39.750892999999998</v>
      </c>
      <c r="O117" s="59">
        <v>14.029111</v>
      </c>
      <c r="P117" s="59">
        <v>34.815089999999998</v>
      </c>
      <c r="Q117" s="59">
        <v>13.102876</v>
      </c>
      <c r="R117" s="59">
        <v>36.001472</v>
      </c>
      <c r="S117" s="59">
        <v>31.028624000000001</v>
      </c>
      <c r="T117" s="59">
        <v>14.747769999999999</v>
      </c>
      <c r="U117" s="59">
        <v>24.172234</v>
      </c>
      <c r="V117" s="59">
        <v>43.843575000000001</v>
      </c>
      <c r="W117" s="59">
        <v>41.152248</v>
      </c>
      <c r="X117" s="59">
        <v>22.583344</v>
      </c>
      <c r="Y117" s="60">
        <v>34.778098999999997</v>
      </c>
      <c r="Z117" s="59">
        <v>43.325512000000003</v>
      </c>
      <c r="AA117" s="59">
        <v>30.46752</v>
      </c>
      <c r="AB117" s="59">
        <v>20.925228000000001</v>
      </c>
      <c r="AC117" s="59">
        <v>69.980002999999996</v>
      </c>
      <c r="AD117" s="59">
        <v>18.730896000000001</v>
      </c>
      <c r="AE117" s="59">
        <v>18.003195000000002</v>
      </c>
      <c r="AF117" s="59">
        <v>16.683615</v>
      </c>
      <c r="AG117" s="59">
        <v>14.820888999999999</v>
      </c>
      <c r="AH117" s="59">
        <v>35.913403000000002</v>
      </c>
      <c r="AI117" s="59">
        <v>14.316011</v>
      </c>
      <c r="AJ117" s="59">
        <v>7.9894590000000001</v>
      </c>
      <c r="AK117" s="59">
        <v>19.039421000000001</v>
      </c>
      <c r="AL117" s="59">
        <v>38.745201000000002</v>
      </c>
      <c r="AM117" s="59">
        <v>21.005779</v>
      </c>
      <c r="AN117" s="59">
        <v>19.931467000000001</v>
      </c>
      <c r="AO117" s="59">
        <v>18.185407999999999</v>
      </c>
      <c r="AP117" s="59">
        <v>33.702427</v>
      </c>
      <c r="AQ117" s="59">
        <v>33.902821000000003</v>
      </c>
      <c r="AR117" s="59">
        <v>18.740694000000001</v>
      </c>
      <c r="AS117" s="59">
        <v>34.989609000000002</v>
      </c>
      <c r="AT117" s="59">
        <v>58.962173</v>
      </c>
      <c r="AU117" s="59">
        <v>7.5541320000000001</v>
      </c>
      <c r="AV117" s="59">
        <v>31.630281</v>
      </c>
      <c r="AW117" s="59">
        <v>29.104500000000002</v>
      </c>
      <c r="AX117" s="59">
        <v>23.744671</v>
      </c>
      <c r="AY117" s="59">
        <v>50.091239999999999</v>
      </c>
      <c r="AZ117" s="59">
        <v>72.063522000000006</v>
      </c>
      <c r="BA117" s="59">
        <v>14.744139000000001</v>
      </c>
      <c r="BB117" s="59">
        <v>8.5659919999999996</v>
      </c>
      <c r="BC117" s="59">
        <v>12.948434000000001</v>
      </c>
      <c r="BD117" s="59">
        <v>10.185753999999999</v>
      </c>
      <c r="BE117" s="53">
        <v>24.021851000000002</v>
      </c>
      <c r="BF117" s="59">
        <v>19.621251999999998</v>
      </c>
      <c r="BG117" s="59">
        <v>11.433809</v>
      </c>
      <c r="BH117" s="59">
        <v>22.117393</v>
      </c>
      <c r="BI117" s="59">
        <v>18.343239000000001</v>
      </c>
      <c r="BJ117" s="59">
        <v>17.505575</v>
      </c>
      <c r="BK117" s="59">
        <v>13.870134</v>
      </c>
      <c r="BL117" s="59">
        <v>10.445942000000001</v>
      </c>
      <c r="BM117" s="59">
        <v>20.622183</v>
      </c>
      <c r="BN117" s="59">
        <v>13.132147</v>
      </c>
      <c r="BO117" s="59">
        <v>6.1326419999999997</v>
      </c>
      <c r="BP117" s="59">
        <v>18.872433000000001</v>
      </c>
      <c r="BQ117" s="59">
        <v>18.593792000000001</v>
      </c>
      <c r="BR117" s="59">
        <v>10.13838</v>
      </c>
      <c r="BS117" s="59">
        <v>14.356128999999999</v>
      </c>
      <c r="BT117" s="59">
        <v>25.576861999999998</v>
      </c>
    </row>
    <row r="118" spans="1:72">
      <c r="A118" s="61">
        <v>107</v>
      </c>
      <c r="B118" s="54">
        <v>39783</v>
      </c>
      <c r="C118" s="58">
        <v>903.25</v>
      </c>
      <c r="D118" s="55">
        <v>8776.39</v>
      </c>
      <c r="E118" s="55">
        <v>9087.1699219999991</v>
      </c>
      <c r="F118" s="59">
        <v>4.0893259999999998</v>
      </c>
      <c r="G118" s="59">
        <v>6.3427550000000004</v>
      </c>
      <c r="H118" s="59">
        <v>15.242342000000001</v>
      </c>
      <c r="I118" s="59">
        <v>39.477958999999998</v>
      </c>
      <c r="J118" s="59">
        <v>15.952785</v>
      </c>
      <c r="K118" s="59">
        <v>22.625447999999999</v>
      </c>
      <c r="L118" s="59">
        <v>18.124511999999999</v>
      </c>
      <c r="M118" s="59">
        <v>5.2848730000000002</v>
      </c>
      <c r="N118" s="59">
        <v>38.188023000000001</v>
      </c>
      <c r="O118" s="59">
        <v>13.665414999999999</v>
      </c>
      <c r="P118" s="59">
        <v>33.630020000000002</v>
      </c>
      <c r="Q118" s="59">
        <v>13.145085</v>
      </c>
      <c r="R118" s="59">
        <v>36.834620999999999</v>
      </c>
      <c r="S118" s="59">
        <v>28.317186</v>
      </c>
      <c r="T118" s="59">
        <v>14.778651999999999</v>
      </c>
      <c r="U118" s="59">
        <v>23.540013999999999</v>
      </c>
      <c r="V118" s="59">
        <v>43.919651000000002</v>
      </c>
      <c r="W118" s="59">
        <v>38.860824999999998</v>
      </c>
      <c r="X118" s="59">
        <v>22.273745000000002</v>
      </c>
      <c r="Y118" s="60">
        <v>29.013725000000001</v>
      </c>
      <c r="Z118" s="59">
        <v>43.004840999999999</v>
      </c>
      <c r="AA118" s="59">
        <v>23.859408999999999</v>
      </c>
      <c r="AB118" s="59">
        <v>20.839314999999999</v>
      </c>
      <c r="AC118" s="59">
        <v>64.279999000000004</v>
      </c>
      <c r="AD118" s="59">
        <v>19.300322999999999</v>
      </c>
      <c r="AE118" s="59">
        <v>14.32687</v>
      </c>
      <c r="AF118" s="59">
        <v>15.465432</v>
      </c>
      <c r="AG118" s="59">
        <v>13.121798999999999</v>
      </c>
      <c r="AH118" s="59">
        <v>36.984572999999997</v>
      </c>
      <c r="AI118" s="59">
        <v>16.287678</v>
      </c>
      <c r="AJ118" s="59">
        <v>8.7642360000000004</v>
      </c>
      <c r="AK118" s="59">
        <v>17.144594000000001</v>
      </c>
      <c r="AL118" s="59">
        <v>40.286915</v>
      </c>
      <c r="AM118" s="59">
        <v>25.117737000000002</v>
      </c>
      <c r="AN118" s="59">
        <v>19.800574999999998</v>
      </c>
      <c r="AO118" s="59">
        <v>21.655889999999999</v>
      </c>
      <c r="AP118" s="59">
        <v>29.209033999999999</v>
      </c>
      <c r="AQ118" s="59">
        <v>32.754531999999998</v>
      </c>
      <c r="AR118" s="59">
        <v>21.46302</v>
      </c>
      <c r="AS118" s="59">
        <v>38.998466000000001</v>
      </c>
      <c r="AT118" s="59">
        <v>53.537497999999999</v>
      </c>
      <c r="AU118" s="59">
        <v>7.5279319999999998</v>
      </c>
      <c r="AV118" s="59">
        <v>28.960775000000002</v>
      </c>
      <c r="AW118" s="59">
        <v>30.634077000000001</v>
      </c>
      <c r="AX118" s="59">
        <v>28.719398000000002</v>
      </c>
      <c r="AY118" s="59">
        <v>58.819091999999998</v>
      </c>
      <c r="AZ118" s="59">
        <v>80.228722000000005</v>
      </c>
      <c r="BA118" s="59">
        <v>14.271409999999999</v>
      </c>
      <c r="BB118" s="59">
        <v>9.1788450000000008</v>
      </c>
      <c r="BC118" s="59">
        <v>14.268223000000001</v>
      </c>
      <c r="BD118" s="59">
        <v>10.153048</v>
      </c>
      <c r="BE118" s="53">
        <v>23.015578999999999</v>
      </c>
      <c r="BF118" s="59">
        <v>21.064516000000001</v>
      </c>
      <c r="BG118" s="59">
        <v>12.717604</v>
      </c>
      <c r="BH118" s="59">
        <v>21.649975000000001</v>
      </c>
      <c r="BI118" s="59">
        <v>18.047163000000001</v>
      </c>
      <c r="BJ118" s="59">
        <v>17.833326</v>
      </c>
      <c r="BK118" s="59">
        <v>12.669464</v>
      </c>
      <c r="BL118" s="59">
        <v>10.301555</v>
      </c>
      <c r="BM118" s="59">
        <v>20.15596</v>
      </c>
      <c r="BN118" s="59">
        <v>13.634912999999999</v>
      </c>
      <c r="BO118" s="59">
        <v>5.9699520000000001</v>
      </c>
      <c r="BP118" s="59">
        <v>19.014901999999999</v>
      </c>
      <c r="BQ118" s="59">
        <v>15.647663</v>
      </c>
      <c r="BR118" s="59">
        <v>13.788672</v>
      </c>
      <c r="BS118" s="59">
        <v>14.068356</v>
      </c>
      <c r="BT118" s="59">
        <v>34.853377999999999</v>
      </c>
    </row>
    <row r="119" spans="1:72">
      <c r="A119" s="61">
        <v>108</v>
      </c>
      <c r="B119" s="54">
        <v>39814</v>
      </c>
      <c r="C119" s="58">
        <v>825.88</v>
      </c>
      <c r="D119" s="55">
        <v>8000.86</v>
      </c>
      <c r="E119" s="55">
        <v>8335.6396480000003</v>
      </c>
      <c r="F119" s="59">
        <v>3.8328159999999998</v>
      </c>
      <c r="G119" s="59">
        <v>6.2982779999999998</v>
      </c>
      <c r="H119" s="59">
        <v>14.408612</v>
      </c>
      <c r="I119" s="59">
        <v>36.830860000000001</v>
      </c>
      <c r="J119" s="59">
        <v>13.543564</v>
      </c>
      <c r="K119" s="59">
        <v>20.443501000000001</v>
      </c>
      <c r="L119" s="59">
        <v>13.556118</v>
      </c>
      <c r="M119" s="59">
        <v>4.5504410000000002</v>
      </c>
      <c r="N119" s="59">
        <v>33.666248000000003</v>
      </c>
      <c r="O119" s="59">
        <v>12.895663000000001</v>
      </c>
      <c r="P119" s="59">
        <v>31.084990999999999</v>
      </c>
      <c r="Q119" s="59">
        <v>11.096614000000001</v>
      </c>
      <c r="R119" s="59">
        <v>31.593594</v>
      </c>
      <c r="S119" s="59">
        <v>27.918728000000002</v>
      </c>
      <c r="T119" s="59">
        <v>16.420057</v>
      </c>
      <c r="U119" s="59">
        <v>25.261137000000002</v>
      </c>
      <c r="V119" s="59">
        <v>42.076594999999998</v>
      </c>
      <c r="W119" s="59">
        <v>37.048327999999998</v>
      </c>
      <c r="X119" s="59">
        <v>20.437662</v>
      </c>
      <c r="Y119" s="60">
        <v>28.088148</v>
      </c>
      <c r="Z119" s="59">
        <v>44.673972999999997</v>
      </c>
      <c r="AA119" s="59">
        <v>24.285858000000001</v>
      </c>
      <c r="AB119" s="59">
        <v>16.860481</v>
      </c>
      <c r="AC119" s="59">
        <v>59.779998999999997</v>
      </c>
      <c r="AD119" s="59">
        <v>12.373673999999999</v>
      </c>
      <c r="AE119" s="59">
        <v>12.921211</v>
      </c>
      <c r="AF119" s="59">
        <v>9.3403019999999994</v>
      </c>
      <c r="AG119" s="59">
        <v>11.028155</v>
      </c>
      <c r="AH119" s="59">
        <v>35.661709000000002</v>
      </c>
      <c r="AI119" s="59">
        <v>15.5175</v>
      </c>
      <c r="AJ119" s="59">
        <v>7.2152729999999998</v>
      </c>
      <c r="AK119" s="59">
        <v>18.774504</v>
      </c>
      <c r="AL119" s="59">
        <v>38.263843999999999</v>
      </c>
      <c r="AM119" s="59">
        <v>22.965848999999999</v>
      </c>
      <c r="AN119" s="59">
        <v>18.519117000000001</v>
      </c>
      <c r="AO119" s="59">
        <v>21.642696000000001</v>
      </c>
      <c r="AP119" s="59">
        <v>27.305430999999999</v>
      </c>
      <c r="AQ119" s="59">
        <v>25.230978</v>
      </c>
      <c r="AR119" s="59">
        <v>20.200111</v>
      </c>
      <c r="AS119" s="59">
        <v>38.416111000000001</v>
      </c>
      <c r="AT119" s="59">
        <v>42.586460000000002</v>
      </c>
      <c r="AU119" s="59">
        <v>6.1428180000000001</v>
      </c>
      <c r="AV119" s="59">
        <v>28.094781999999999</v>
      </c>
      <c r="AW119" s="59">
        <v>30.936340000000001</v>
      </c>
      <c r="AX119" s="59">
        <v>28.157494</v>
      </c>
      <c r="AY119" s="59">
        <v>41.810768000000003</v>
      </c>
      <c r="AZ119" s="59">
        <v>66.543221000000003</v>
      </c>
      <c r="BA119" s="59">
        <v>12.553553000000001</v>
      </c>
      <c r="BB119" s="59">
        <v>8.0768819999999995</v>
      </c>
      <c r="BC119" s="59">
        <v>13.543949</v>
      </c>
      <c r="BD119" s="59">
        <v>9.7801539999999996</v>
      </c>
      <c r="BE119" s="53">
        <v>21.435424999999999</v>
      </c>
      <c r="BF119" s="59">
        <v>20.055123999999999</v>
      </c>
      <c r="BG119" s="59">
        <v>13.524941</v>
      </c>
      <c r="BH119" s="59">
        <v>21.851904000000001</v>
      </c>
      <c r="BI119" s="59">
        <v>17.714827</v>
      </c>
      <c r="BJ119" s="59">
        <v>16.122285999999999</v>
      </c>
      <c r="BK119" s="59">
        <v>13.142287</v>
      </c>
      <c r="BL119" s="59">
        <v>10.388631999999999</v>
      </c>
      <c r="BM119" s="59">
        <v>21.098261000000001</v>
      </c>
      <c r="BN119" s="59">
        <v>12.014004999999999</v>
      </c>
      <c r="BO119" s="59">
        <v>5.1812719999999999</v>
      </c>
      <c r="BP119" s="59">
        <v>17.590230999999999</v>
      </c>
      <c r="BQ119" s="59">
        <v>15.062339</v>
      </c>
      <c r="BR119" s="59">
        <v>9.4907500000000002</v>
      </c>
      <c r="BS119" s="59">
        <v>11.455800999999999</v>
      </c>
      <c r="BT119" s="59">
        <v>34.773502000000001</v>
      </c>
    </row>
    <row r="120" spans="1:72">
      <c r="A120" s="61">
        <v>109</v>
      </c>
      <c r="B120" s="54">
        <v>39845</v>
      </c>
      <c r="C120" s="58">
        <v>735.09</v>
      </c>
      <c r="D120" s="55">
        <v>7062.93</v>
      </c>
      <c r="E120" s="55">
        <v>7473.9702150000003</v>
      </c>
      <c r="F120" s="59">
        <v>3.4310770000000002</v>
      </c>
      <c r="G120" s="59">
        <v>6.272532</v>
      </c>
      <c r="H120" s="59">
        <v>13.980299</v>
      </c>
      <c r="I120" s="59">
        <v>33.168090999999997</v>
      </c>
      <c r="J120" s="59">
        <v>11.791574000000001</v>
      </c>
      <c r="K120" s="59">
        <v>18.549848999999998</v>
      </c>
      <c r="L120" s="59">
        <v>14.577114</v>
      </c>
      <c r="M120" s="59">
        <v>4.1150830000000003</v>
      </c>
      <c r="N120" s="59">
        <v>29.964728999999998</v>
      </c>
      <c r="O120" s="59">
        <v>12.331175999999999</v>
      </c>
      <c r="P120" s="59">
        <v>29.791592000000001</v>
      </c>
      <c r="Q120" s="59">
        <v>11.595867</v>
      </c>
      <c r="R120" s="59">
        <v>29.706253</v>
      </c>
      <c r="S120" s="59">
        <v>25.553743000000001</v>
      </c>
      <c r="T120" s="59">
        <v>14.293422</v>
      </c>
      <c r="U120" s="59">
        <v>22.828529</v>
      </c>
      <c r="V120" s="59">
        <v>37.356174000000003</v>
      </c>
      <c r="W120" s="59">
        <v>31.894546999999999</v>
      </c>
      <c r="X120" s="59">
        <v>16.060320000000001</v>
      </c>
      <c r="Y120" s="60">
        <v>26.195425</v>
      </c>
      <c r="Z120" s="59">
        <v>43.934902000000001</v>
      </c>
      <c r="AA120" s="59">
        <v>17.968347999999999</v>
      </c>
      <c r="AB120" s="59">
        <v>15.286626</v>
      </c>
      <c r="AC120" s="59">
        <v>51.279998999999997</v>
      </c>
      <c r="AD120" s="59">
        <v>7.9217700000000004</v>
      </c>
      <c r="AE120" s="59">
        <v>9.3946550000000002</v>
      </c>
      <c r="AF120" s="59">
        <v>9.0067210000000006</v>
      </c>
      <c r="AG120" s="59">
        <v>10.314045</v>
      </c>
      <c r="AH120" s="59">
        <v>30.908069999999999</v>
      </c>
      <c r="AI120" s="59">
        <v>13.153191</v>
      </c>
      <c r="AJ120" s="59">
        <v>6.0919090000000002</v>
      </c>
      <c r="AK120" s="59">
        <v>18.907450000000001</v>
      </c>
      <c r="AL120" s="59">
        <v>34.133999000000003</v>
      </c>
      <c r="AM120" s="59">
        <v>18.325282999999999</v>
      </c>
      <c r="AN120" s="59">
        <v>17.785311</v>
      </c>
      <c r="AO120" s="59">
        <v>17.698060999999999</v>
      </c>
      <c r="AP120" s="59">
        <v>23.076865999999999</v>
      </c>
      <c r="AQ120" s="59">
        <v>24.453078999999999</v>
      </c>
      <c r="AR120" s="59">
        <v>17.486471000000002</v>
      </c>
      <c r="AS120" s="59">
        <v>29.863468000000001</v>
      </c>
      <c r="AT120" s="59">
        <v>36.124073000000003</v>
      </c>
      <c r="AU120" s="59">
        <v>5.1466849999999997</v>
      </c>
      <c r="AV120" s="59">
        <v>26.291295999999999</v>
      </c>
      <c r="AW120" s="59">
        <v>28.445443999999998</v>
      </c>
      <c r="AX120" s="59">
        <v>29.466996999999999</v>
      </c>
      <c r="AY120" s="59">
        <v>35.005726000000003</v>
      </c>
      <c r="AZ120" s="59">
        <v>63.270592000000001</v>
      </c>
      <c r="BA120" s="59">
        <v>11.856127000000001</v>
      </c>
      <c r="BB120" s="59">
        <v>7.9767049999999999</v>
      </c>
      <c r="BC120" s="59">
        <v>12.50582</v>
      </c>
      <c r="BD120" s="59">
        <v>9.4555790000000002</v>
      </c>
      <c r="BE120" s="53">
        <v>20.149180999999999</v>
      </c>
      <c r="BF120" s="59">
        <v>20.179082999999999</v>
      </c>
      <c r="BG120" s="59">
        <v>12.61786</v>
      </c>
      <c r="BH120" s="59">
        <v>19.428719999999998</v>
      </c>
      <c r="BI120" s="59">
        <v>15.197081000000001</v>
      </c>
      <c r="BJ120" s="59">
        <v>14.789595</v>
      </c>
      <c r="BK120" s="59">
        <v>12.461786</v>
      </c>
      <c r="BL120" s="59">
        <v>9.9834399999999999</v>
      </c>
      <c r="BM120" s="59">
        <v>18.747686000000002</v>
      </c>
      <c r="BN120" s="59">
        <v>11.642618000000001</v>
      </c>
      <c r="BO120" s="59">
        <v>4.6351659999999999</v>
      </c>
      <c r="BP120" s="59">
        <v>14.264419</v>
      </c>
      <c r="BQ120" s="59">
        <v>15.911063</v>
      </c>
      <c r="BR120" s="59">
        <v>7.0120849999999999</v>
      </c>
      <c r="BS120" s="59">
        <v>8.425497</v>
      </c>
      <c r="BT120" s="59">
        <v>23.416729</v>
      </c>
    </row>
    <row r="121" spans="1:72">
      <c r="A121" s="61">
        <v>110</v>
      </c>
      <c r="B121" s="54">
        <v>39873</v>
      </c>
      <c r="C121" s="58">
        <v>797.87</v>
      </c>
      <c r="D121" s="55">
        <v>7608.92</v>
      </c>
      <c r="E121" s="55">
        <v>8113.1401370000003</v>
      </c>
      <c r="F121" s="59">
        <v>3.7188089999999998</v>
      </c>
      <c r="G121" s="59">
        <v>6.3651260000000001</v>
      </c>
      <c r="H121" s="59">
        <v>15.767158</v>
      </c>
      <c r="I121" s="59">
        <v>34.962826</v>
      </c>
      <c r="J121" s="59">
        <v>13.585623999999999</v>
      </c>
      <c r="K121" s="59">
        <v>22.656057000000001</v>
      </c>
      <c r="L121" s="59">
        <v>16.097427</v>
      </c>
      <c r="M121" s="59">
        <v>4.7548709999999996</v>
      </c>
      <c r="N121" s="59">
        <v>29.292898000000001</v>
      </c>
      <c r="O121" s="59">
        <v>13.266954</v>
      </c>
      <c r="P121" s="59">
        <v>31.858554999999999</v>
      </c>
      <c r="Q121" s="59">
        <v>12.269389</v>
      </c>
      <c r="R121" s="59">
        <v>32.617373999999998</v>
      </c>
      <c r="S121" s="59">
        <v>25.011326</v>
      </c>
      <c r="T121" s="59">
        <v>15.616816999999999</v>
      </c>
      <c r="U121" s="59">
        <v>23.75112</v>
      </c>
      <c r="V121" s="59">
        <v>37.655009999999997</v>
      </c>
      <c r="W121" s="59">
        <v>35.650340999999997</v>
      </c>
      <c r="X121" s="59">
        <v>17.027943</v>
      </c>
      <c r="Y121" s="60">
        <v>28.097968999999999</v>
      </c>
      <c r="Z121" s="59">
        <v>43.541255999999997</v>
      </c>
      <c r="AA121" s="59">
        <v>19.663204</v>
      </c>
      <c r="AB121" s="59">
        <v>17.781994000000001</v>
      </c>
      <c r="AC121" s="59">
        <v>56.400002000000001</v>
      </c>
      <c r="AD121" s="59">
        <v>9.4970719999999993</v>
      </c>
      <c r="AE121" s="59">
        <v>10.617673</v>
      </c>
      <c r="AF121" s="59">
        <v>9.1955399999999994</v>
      </c>
      <c r="AG121" s="59">
        <v>12.634971999999999</v>
      </c>
      <c r="AH121" s="59">
        <v>32.784900999999998</v>
      </c>
      <c r="AI121" s="59">
        <v>14.539163</v>
      </c>
      <c r="AJ121" s="59">
        <v>6.8851449999999996</v>
      </c>
      <c r="AK121" s="59">
        <v>18.542670999999999</v>
      </c>
      <c r="AL121" s="59">
        <v>34.545582000000003</v>
      </c>
      <c r="AM121" s="59">
        <v>21.119060999999999</v>
      </c>
      <c r="AN121" s="59">
        <v>18.994503000000002</v>
      </c>
      <c r="AO121" s="59">
        <v>18.557480000000002</v>
      </c>
      <c r="AP121" s="59">
        <v>25.513777000000001</v>
      </c>
      <c r="AQ121" s="59">
        <v>29.538374000000001</v>
      </c>
      <c r="AR121" s="59">
        <v>16.579767</v>
      </c>
      <c r="AS121" s="59">
        <v>28.343717999999999</v>
      </c>
      <c r="AT121" s="59">
        <v>37.194175999999999</v>
      </c>
      <c r="AU121" s="59">
        <v>5.5354460000000003</v>
      </c>
      <c r="AV121" s="59">
        <v>28.731808000000001</v>
      </c>
      <c r="AW121" s="59">
        <v>34.59581</v>
      </c>
      <c r="AX121" s="59">
        <v>31.682483999999999</v>
      </c>
      <c r="AY121" s="59">
        <v>37.883018</v>
      </c>
      <c r="AZ121" s="59">
        <v>65.887512000000001</v>
      </c>
      <c r="BA121" s="59">
        <v>13.578352000000001</v>
      </c>
      <c r="BB121" s="59">
        <v>9.5074559999999995</v>
      </c>
      <c r="BC121" s="59">
        <v>14.541839</v>
      </c>
      <c r="BD121" s="59">
        <v>10.878862</v>
      </c>
      <c r="BE121" s="53">
        <v>20.745094000000002</v>
      </c>
      <c r="BF121" s="59">
        <v>23.906766999999999</v>
      </c>
      <c r="BG121" s="59">
        <v>13.044326</v>
      </c>
      <c r="BH121" s="59">
        <v>20.971869000000002</v>
      </c>
      <c r="BI121" s="59">
        <v>15.823938</v>
      </c>
      <c r="BJ121" s="59">
        <v>14.940856999999999</v>
      </c>
      <c r="BK121" s="59">
        <v>13.861753999999999</v>
      </c>
      <c r="BL121" s="59">
        <v>10.484297</v>
      </c>
      <c r="BM121" s="59">
        <v>20.813578</v>
      </c>
      <c r="BN121" s="59">
        <v>12.324114</v>
      </c>
      <c r="BO121" s="59">
        <v>4.8410149999999996</v>
      </c>
      <c r="BP121" s="59">
        <v>15.446738</v>
      </c>
      <c r="BQ121" s="59">
        <v>17.745076999999998</v>
      </c>
      <c r="BR121" s="59">
        <v>8.4780870000000004</v>
      </c>
      <c r="BS121" s="59">
        <v>8.7845359999999992</v>
      </c>
      <c r="BT121" s="59">
        <v>21.330566000000001</v>
      </c>
    </row>
    <row r="122" spans="1:72">
      <c r="A122" s="61">
        <v>111</v>
      </c>
      <c r="B122" s="54">
        <v>39904</v>
      </c>
      <c r="C122" s="58">
        <v>872.81</v>
      </c>
      <c r="D122" s="55">
        <v>8168.12</v>
      </c>
      <c r="E122" s="55">
        <v>8962.6103519999997</v>
      </c>
      <c r="F122" s="59">
        <v>4.0934039999999996</v>
      </c>
      <c r="G122" s="59">
        <v>6.3891900000000001</v>
      </c>
      <c r="H122" s="59">
        <v>17.834354000000001</v>
      </c>
      <c r="I122" s="59">
        <v>34.142722999999997</v>
      </c>
      <c r="J122" s="59">
        <v>16.004984</v>
      </c>
      <c r="K122" s="59">
        <v>27.182003000000002</v>
      </c>
      <c r="L122" s="59">
        <v>20.032349</v>
      </c>
      <c r="M122" s="59">
        <v>6.2350899999999996</v>
      </c>
      <c r="N122" s="59">
        <v>30.754728</v>
      </c>
      <c r="O122" s="59">
        <v>13.132776</v>
      </c>
      <c r="P122" s="59">
        <v>31.066534000000001</v>
      </c>
      <c r="Q122" s="59">
        <v>11.935991</v>
      </c>
      <c r="R122" s="59">
        <v>34.222889000000002</v>
      </c>
      <c r="S122" s="59">
        <v>27.006364999999999</v>
      </c>
      <c r="T122" s="59">
        <v>18.907412000000001</v>
      </c>
      <c r="U122" s="59">
        <v>24.701163999999999</v>
      </c>
      <c r="V122" s="59">
        <v>36.864314999999998</v>
      </c>
      <c r="W122" s="59">
        <v>35.045924999999997</v>
      </c>
      <c r="X122" s="59">
        <v>17.828022000000001</v>
      </c>
      <c r="Y122" s="60">
        <v>33.887732999999997</v>
      </c>
      <c r="Z122" s="59">
        <v>44.092354</v>
      </c>
      <c r="AA122" s="59">
        <v>22.794373</v>
      </c>
      <c r="AB122" s="59">
        <v>22.07696</v>
      </c>
      <c r="AC122" s="59">
        <v>61.299999</v>
      </c>
      <c r="AD122" s="59">
        <v>13.345255</v>
      </c>
      <c r="AE122" s="59">
        <v>19.646197999999998</v>
      </c>
      <c r="AF122" s="59">
        <v>11.502198</v>
      </c>
      <c r="AG122" s="59">
        <v>15.064152</v>
      </c>
      <c r="AH122" s="59">
        <v>32.635337999999997</v>
      </c>
      <c r="AI122" s="59">
        <v>13.395770000000001</v>
      </c>
      <c r="AJ122" s="59">
        <v>6.7537070000000003</v>
      </c>
      <c r="AK122" s="59">
        <v>17.258220999999999</v>
      </c>
      <c r="AL122" s="59">
        <v>33.813102999999998</v>
      </c>
      <c r="AM122" s="59">
        <v>20.809328000000001</v>
      </c>
      <c r="AN122" s="59">
        <v>21.958717</v>
      </c>
      <c r="AO122" s="59">
        <v>20.788916</v>
      </c>
      <c r="AP122" s="59">
        <v>29.557383000000002</v>
      </c>
      <c r="AQ122" s="59">
        <v>31.410795</v>
      </c>
      <c r="AR122" s="59">
        <v>17.478712000000002</v>
      </c>
      <c r="AS122" s="59">
        <v>35.213284000000002</v>
      </c>
      <c r="AT122" s="59">
        <v>46.927588999999998</v>
      </c>
      <c r="AU122" s="59">
        <v>6.1038610000000002</v>
      </c>
      <c r="AV122" s="59">
        <v>32.041072999999997</v>
      </c>
      <c r="AW122" s="59">
        <v>40.843662000000002</v>
      </c>
      <c r="AX122" s="59">
        <v>28.556899999999999</v>
      </c>
      <c r="AY122" s="59">
        <v>40.671455000000002</v>
      </c>
      <c r="AZ122" s="59">
        <v>69.817497000000003</v>
      </c>
      <c r="BA122" s="59">
        <v>14.975369000000001</v>
      </c>
      <c r="BB122" s="59">
        <v>9.981878</v>
      </c>
      <c r="BC122" s="59">
        <v>15.563874999999999</v>
      </c>
      <c r="BD122" s="59">
        <v>11.900192000000001</v>
      </c>
      <c r="BE122" s="53">
        <v>20.968639</v>
      </c>
      <c r="BF122" s="59">
        <v>20.480115999999999</v>
      </c>
      <c r="BG122" s="59">
        <v>14.564645000000001</v>
      </c>
      <c r="BH122" s="59">
        <v>20.224964</v>
      </c>
      <c r="BI122" s="59">
        <v>15.400130000000001</v>
      </c>
      <c r="BJ122" s="59">
        <v>14.091831000000001</v>
      </c>
      <c r="BK122" s="59">
        <v>13.927028</v>
      </c>
      <c r="BL122" s="59">
        <v>10.510647000000001</v>
      </c>
      <c r="BM122" s="59">
        <v>19.510431000000001</v>
      </c>
      <c r="BN122" s="59">
        <v>12.381252</v>
      </c>
      <c r="BO122" s="59">
        <v>5.4869579999999996</v>
      </c>
      <c r="BP122" s="59">
        <v>18.627950999999999</v>
      </c>
      <c r="BQ122" s="59">
        <v>19.852243000000001</v>
      </c>
      <c r="BR122" s="59">
        <v>11.239357</v>
      </c>
      <c r="BS122" s="59">
        <v>11.233631000000001</v>
      </c>
      <c r="BT122" s="59">
        <v>21.852361999999999</v>
      </c>
    </row>
    <row r="123" spans="1:72">
      <c r="A123" s="61">
        <v>112</v>
      </c>
      <c r="B123" s="54">
        <v>39934</v>
      </c>
      <c r="C123" s="58">
        <v>919.14</v>
      </c>
      <c r="D123" s="55">
        <v>8500.33</v>
      </c>
      <c r="E123" s="55">
        <v>9408.2900389999995</v>
      </c>
      <c r="F123" s="59">
        <v>4.2997030000000001</v>
      </c>
      <c r="G123" s="59">
        <v>6.4438079999999998</v>
      </c>
      <c r="H123" s="59">
        <v>15.693156999999999</v>
      </c>
      <c r="I123" s="59">
        <v>37.794693000000002</v>
      </c>
      <c r="J123" s="59">
        <v>14.212297</v>
      </c>
      <c r="K123" s="59">
        <v>25.89076</v>
      </c>
      <c r="L123" s="59">
        <v>18.95919</v>
      </c>
      <c r="M123" s="59">
        <v>6.6704489999999996</v>
      </c>
      <c r="N123" s="59">
        <v>32.589019999999998</v>
      </c>
      <c r="O123" s="59">
        <v>14.996679</v>
      </c>
      <c r="P123" s="59">
        <v>32.496245999999999</v>
      </c>
      <c r="Q123" s="59">
        <v>11.779692000000001</v>
      </c>
      <c r="R123" s="59">
        <v>34.166550000000001</v>
      </c>
      <c r="S123" s="59">
        <v>28.517697999999999</v>
      </c>
      <c r="T123" s="59">
        <v>17.920833999999999</v>
      </c>
      <c r="U123" s="59">
        <v>24.072358999999999</v>
      </c>
      <c r="V123" s="59">
        <v>38.346172000000003</v>
      </c>
      <c r="W123" s="59">
        <v>35.348121999999996</v>
      </c>
      <c r="X123" s="59">
        <v>19.932607999999998</v>
      </c>
      <c r="Y123" s="60">
        <v>39.587558999999999</v>
      </c>
      <c r="Z123" s="59">
        <v>53.588420999999997</v>
      </c>
      <c r="AA123" s="59">
        <v>26.342686</v>
      </c>
      <c r="AB123" s="59">
        <v>24.730001000000001</v>
      </c>
      <c r="AC123" s="59">
        <v>59.439999</v>
      </c>
      <c r="AD123" s="59">
        <v>17.006696999999999</v>
      </c>
      <c r="AE123" s="59">
        <v>19.617037</v>
      </c>
      <c r="AF123" s="59">
        <v>12.120868</v>
      </c>
      <c r="AG123" s="59">
        <v>14.346805</v>
      </c>
      <c r="AH123" s="59">
        <v>34.380524000000001</v>
      </c>
      <c r="AI123" s="59">
        <v>15.241548999999999</v>
      </c>
      <c r="AJ123" s="59">
        <v>7.6788030000000003</v>
      </c>
      <c r="AK123" s="59">
        <v>17.950051999999999</v>
      </c>
      <c r="AL123" s="59">
        <v>34.838577000000001</v>
      </c>
      <c r="AM123" s="59">
        <v>21.852315999999998</v>
      </c>
      <c r="AN123" s="59">
        <v>20.642662000000001</v>
      </c>
      <c r="AO123" s="59">
        <v>22.087804999999999</v>
      </c>
      <c r="AP123" s="59">
        <v>29.300829</v>
      </c>
      <c r="AQ123" s="59">
        <v>30.690643000000001</v>
      </c>
      <c r="AR123" s="59">
        <v>18.081661</v>
      </c>
      <c r="AS123" s="59">
        <v>39.103698999999999</v>
      </c>
      <c r="AT123" s="59">
        <v>46.483123999999997</v>
      </c>
      <c r="AU123" s="59">
        <v>5.8939859999999999</v>
      </c>
      <c r="AV123" s="59">
        <v>31.043690000000002</v>
      </c>
      <c r="AW123" s="59">
        <v>40.149498000000001</v>
      </c>
      <c r="AX123" s="59">
        <v>34.681308999999999</v>
      </c>
      <c r="AY123" s="59">
        <v>37.883018</v>
      </c>
      <c r="AZ123" s="59">
        <v>67.690505999999999</v>
      </c>
      <c r="BA123" s="59">
        <v>15.441037</v>
      </c>
      <c r="BB123" s="59">
        <v>9.9439259999999994</v>
      </c>
      <c r="BC123" s="59">
        <v>15.806028</v>
      </c>
      <c r="BD123" s="59">
        <v>12.864152000000001</v>
      </c>
      <c r="BE123" s="53">
        <v>22.64255</v>
      </c>
      <c r="BF123" s="59">
        <v>24.101557</v>
      </c>
      <c r="BG123" s="59">
        <v>16.706907000000001</v>
      </c>
      <c r="BH123" s="59">
        <v>20.722898000000001</v>
      </c>
      <c r="BI123" s="59">
        <v>16.232437000000001</v>
      </c>
      <c r="BJ123" s="59">
        <v>14.067678000000001</v>
      </c>
      <c r="BK123" s="59">
        <v>13.824131</v>
      </c>
      <c r="BL123" s="59">
        <v>9.7753580000000007</v>
      </c>
      <c r="BM123" s="59">
        <v>18.632908</v>
      </c>
      <c r="BN123" s="59">
        <v>12.109158000000001</v>
      </c>
      <c r="BO123" s="59">
        <v>4.9101809999999997</v>
      </c>
      <c r="BP123" s="59">
        <v>20.601322</v>
      </c>
      <c r="BQ123" s="59">
        <v>22.427665999999999</v>
      </c>
      <c r="BR123" s="59">
        <v>10.714073000000001</v>
      </c>
      <c r="BS123" s="59">
        <v>11.945247999999999</v>
      </c>
      <c r="BT123" s="59">
        <v>21.504936000000001</v>
      </c>
    </row>
    <row r="124" spans="1:72">
      <c r="A124" s="61">
        <v>113</v>
      </c>
      <c r="B124" s="54">
        <v>39965</v>
      </c>
      <c r="C124" s="58">
        <v>919.32</v>
      </c>
      <c r="D124" s="55">
        <v>8447</v>
      </c>
      <c r="E124" s="55">
        <v>9428.1201170000004</v>
      </c>
      <c r="F124" s="59">
        <v>4.3051320000000004</v>
      </c>
      <c r="G124" s="59">
        <v>6.4796449999999997</v>
      </c>
      <c r="H124" s="59">
        <v>16.011621000000002</v>
      </c>
      <c r="I124" s="59">
        <v>36.833644999999997</v>
      </c>
      <c r="J124" s="59">
        <v>14.511350999999999</v>
      </c>
      <c r="K124" s="59">
        <v>26.106217999999998</v>
      </c>
      <c r="L124" s="59">
        <v>19.205124000000001</v>
      </c>
      <c r="M124" s="59">
        <v>6.4849490000000003</v>
      </c>
      <c r="N124" s="59">
        <v>32.061988999999997</v>
      </c>
      <c r="O124" s="59">
        <v>14.639766</v>
      </c>
      <c r="P124" s="59">
        <v>34.313034000000002</v>
      </c>
      <c r="Q124" s="59">
        <v>11.533681</v>
      </c>
      <c r="R124" s="59">
        <v>32.361294000000001</v>
      </c>
      <c r="S124" s="59">
        <v>28.814495000000001</v>
      </c>
      <c r="T124" s="59">
        <v>17.751563999999998</v>
      </c>
      <c r="U124" s="59">
        <v>24.812365</v>
      </c>
      <c r="V124" s="59">
        <v>38.886505</v>
      </c>
      <c r="W124" s="59">
        <v>35.465201999999998</v>
      </c>
      <c r="X124" s="59">
        <v>18.476955</v>
      </c>
      <c r="Y124" s="60">
        <v>37.429375</v>
      </c>
      <c r="Z124" s="59">
        <v>43.255431999999999</v>
      </c>
      <c r="AA124" s="59">
        <v>24.445893999999999</v>
      </c>
      <c r="AB124" s="59">
        <v>22.860171999999999</v>
      </c>
      <c r="AC124" s="59">
        <v>57.919998</v>
      </c>
      <c r="AD124" s="59">
        <v>16.214537</v>
      </c>
      <c r="AE124" s="59">
        <v>18.346077000000001</v>
      </c>
      <c r="AF124" s="59">
        <v>11.312813999999999</v>
      </c>
      <c r="AG124" s="59">
        <v>14.344215</v>
      </c>
      <c r="AH124" s="59">
        <v>35.715961</v>
      </c>
      <c r="AI124" s="59">
        <v>15.451561999999999</v>
      </c>
      <c r="AJ124" s="59">
        <v>7.6686800000000002</v>
      </c>
      <c r="AK124" s="59">
        <v>18.440332000000001</v>
      </c>
      <c r="AL124" s="59">
        <v>36.931418999999998</v>
      </c>
      <c r="AM124" s="59">
        <v>22.199572</v>
      </c>
      <c r="AN124" s="59">
        <v>22.076567000000001</v>
      </c>
      <c r="AO124" s="59">
        <v>21.115721000000001</v>
      </c>
      <c r="AP124" s="59">
        <v>31.109176999999999</v>
      </c>
      <c r="AQ124" s="59">
        <v>30.260313</v>
      </c>
      <c r="AR124" s="59">
        <v>18.648078999999999</v>
      </c>
      <c r="AS124" s="59">
        <v>38.065956</v>
      </c>
      <c r="AT124" s="59">
        <v>46.642463999999997</v>
      </c>
      <c r="AU124" s="59">
        <v>5.8852409999999997</v>
      </c>
      <c r="AV124" s="59">
        <v>32.406784000000002</v>
      </c>
      <c r="AW124" s="59">
        <v>40.031731000000001</v>
      </c>
      <c r="AX124" s="59">
        <v>29.003997999999999</v>
      </c>
      <c r="AY124" s="59">
        <v>37.296588999999997</v>
      </c>
      <c r="AZ124" s="59">
        <v>65.538550999999998</v>
      </c>
      <c r="BA124" s="59">
        <v>17.681395999999999</v>
      </c>
      <c r="BB124" s="59">
        <v>10.557672999999999</v>
      </c>
      <c r="BC124" s="59">
        <v>17.282551000000002</v>
      </c>
      <c r="BD124" s="59">
        <v>14.124041999999999</v>
      </c>
      <c r="BE124" s="53">
        <v>21.111598999999998</v>
      </c>
      <c r="BF124" s="59">
        <v>24.960436000000001</v>
      </c>
      <c r="BG124" s="59">
        <v>17.104734000000001</v>
      </c>
      <c r="BH124" s="59">
        <v>21.723146</v>
      </c>
      <c r="BI124" s="59">
        <v>17.304974000000001</v>
      </c>
      <c r="BJ124" s="59">
        <v>15.429396000000001</v>
      </c>
      <c r="BK124" s="59">
        <v>15.019520999999999</v>
      </c>
      <c r="BL124" s="59">
        <v>10.493547</v>
      </c>
      <c r="BM124" s="59">
        <v>19.976441999999999</v>
      </c>
      <c r="BN124" s="59">
        <v>12.717514</v>
      </c>
      <c r="BO124" s="59">
        <v>5.1562239999999999</v>
      </c>
      <c r="BP124" s="59">
        <v>19.844298999999999</v>
      </c>
      <c r="BQ124" s="59">
        <v>21.18873</v>
      </c>
      <c r="BR124" s="59">
        <v>11.290289</v>
      </c>
      <c r="BS124" s="59">
        <v>10.909732</v>
      </c>
      <c r="BT124" s="59">
        <v>21.439039000000001</v>
      </c>
    </row>
    <row r="125" spans="1:72">
      <c r="A125" s="61">
        <v>114</v>
      </c>
      <c r="B125" s="54">
        <v>39995</v>
      </c>
      <c r="C125" s="58">
        <v>987.48</v>
      </c>
      <c r="D125" s="55">
        <v>9171.61</v>
      </c>
      <c r="E125" s="55">
        <v>10158.389648</v>
      </c>
      <c r="F125" s="59">
        <v>4.641724</v>
      </c>
      <c r="G125" s="59">
        <v>6.5723260000000003</v>
      </c>
      <c r="H125" s="59">
        <v>17.739386</v>
      </c>
      <c r="I125" s="59">
        <v>35.568359000000001</v>
      </c>
      <c r="J125" s="59">
        <v>16.791592000000001</v>
      </c>
      <c r="K125" s="59">
        <v>28.851109000000001</v>
      </c>
      <c r="L125" s="59">
        <v>20.859584999999999</v>
      </c>
      <c r="M125" s="59">
        <v>8.0446650000000002</v>
      </c>
      <c r="N125" s="59">
        <v>34.828978999999997</v>
      </c>
      <c r="O125" s="59">
        <v>15.333989000000001</v>
      </c>
      <c r="P125" s="59">
        <v>35.720897999999998</v>
      </c>
      <c r="Q125" s="59">
        <v>11.876545999999999</v>
      </c>
      <c r="R125" s="59">
        <v>34.990890999999998</v>
      </c>
      <c r="S125" s="59">
        <v>32.484634</v>
      </c>
      <c r="T125" s="59">
        <v>18.747817999999999</v>
      </c>
      <c r="U125" s="59">
        <v>27.534834</v>
      </c>
      <c r="V125" s="59">
        <v>39.153500000000001</v>
      </c>
      <c r="W125" s="59">
        <v>37.188952999999998</v>
      </c>
      <c r="X125" s="59">
        <v>19.201801</v>
      </c>
      <c r="Y125" s="60">
        <v>37.143706999999999</v>
      </c>
      <c r="Z125" s="59">
        <v>44.495773</v>
      </c>
      <c r="AA125" s="59">
        <v>26.645014</v>
      </c>
      <c r="AB125" s="59">
        <v>25.902828</v>
      </c>
      <c r="AC125" s="59">
        <v>63.610000999999997</v>
      </c>
      <c r="AD125" s="59">
        <v>16.348217000000002</v>
      </c>
      <c r="AE125" s="59">
        <v>22.533204999999999</v>
      </c>
      <c r="AF125" s="59">
        <v>12.921046</v>
      </c>
      <c r="AG125" s="59">
        <v>14.614091999999999</v>
      </c>
      <c r="AH125" s="59">
        <v>38.287768999999997</v>
      </c>
      <c r="AI125" s="59">
        <v>16.816054999999999</v>
      </c>
      <c r="AJ125" s="59">
        <v>8.1441359999999996</v>
      </c>
      <c r="AK125" s="59">
        <v>18.347168</v>
      </c>
      <c r="AL125" s="59">
        <v>43.467998999999999</v>
      </c>
      <c r="AM125" s="59">
        <v>22.359791000000001</v>
      </c>
      <c r="AN125" s="59">
        <v>23.191821999999998</v>
      </c>
      <c r="AO125" s="59">
        <v>23.334886999999998</v>
      </c>
      <c r="AP125" s="59">
        <v>36.502789</v>
      </c>
      <c r="AQ125" s="59">
        <v>32.524239000000001</v>
      </c>
      <c r="AR125" s="59">
        <v>18.614965000000002</v>
      </c>
      <c r="AS125" s="59">
        <v>38.321429999999999</v>
      </c>
      <c r="AT125" s="59">
        <v>57.010604999999998</v>
      </c>
      <c r="AU125" s="59">
        <v>6.8696419999999998</v>
      </c>
      <c r="AV125" s="59">
        <v>34.627471999999997</v>
      </c>
      <c r="AW125" s="59">
        <v>46.557158999999999</v>
      </c>
      <c r="AX125" s="59">
        <v>29.405228000000001</v>
      </c>
      <c r="AY125" s="59">
        <v>41.086844999999997</v>
      </c>
      <c r="AZ125" s="59">
        <v>71.854613999999998</v>
      </c>
      <c r="BA125" s="59">
        <v>17.495432000000001</v>
      </c>
      <c r="BB125" s="59">
        <v>12.280075</v>
      </c>
      <c r="BC125" s="59">
        <v>17.855408000000001</v>
      </c>
      <c r="BD125" s="59">
        <v>15.947564</v>
      </c>
      <c r="BE125" s="53">
        <v>22.382670999999998</v>
      </c>
      <c r="BF125" s="59">
        <v>26.297446999999998</v>
      </c>
      <c r="BG125" s="59">
        <v>18.892513000000001</v>
      </c>
      <c r="BH125" s="59">
        <v>23.048272999999998</v>
      </c>
      <c r="BI125" s="59">
        <v>17.501740000000002</v>
      </c>
      <c r="BJ125" s="59">
        <v>15.548230999999999</v>
      </c>
      <c r="BK125" s="59">
        <v>15.994979000000001</v>
      </c>
      <c r="BL125" s="59">
        <v>11.520543</v>
      </c>
      <c r="BM125" s="59">
        <v>21.012105999999999</v>
      </c>
      <c r="BN125" s="59">
        <v>13.272066000000001</v>
      </c>
      <c r="BO125" s="59">
        <v>5.2988580000000001</v>
      </c>
      <c r="BP125" s="59">
        <v>21.366858000000001</v>
      </c>
      <c r="BQ125" s="59">
        <v>20.944849000000001</v>
      </c>
      <c r="BR125" s="59">
        <v>11.890518</v>
      </c>
      <c r="BS125" s="59">
        <v>12.019066</v>
      </c>
      <c r="BT125" s="59">
        <v>23.058178000000002</v>
      </c>
    </row>
    <row r="126" spans="1:72">
      <c r="A126" s="61">
        <v>115</v>
      </c>
      <c r="B126" s="54">
        <v>40026</v>
      </c>
      <c r="C126" s="58">
        <v>1020.62</v>
      </c>
      <c r="D126" s="55">
        <v>9496.2800000000007</v>
      </c>
      <c r="E126" s="55">
        <v>10512.309569999999</v>
      </c>
      <c r="F126" s="59">
        <v>4.8045929999999997</v>
      </c>
      <c r="G126" s="59">
        <v>6.6397950000000003</v>
      </c>
      <c r="H126" s="59">
        <v>18.662597999999999</v>
      </c>
      <c r="I126" s="59">
        <v>36.330624</v>
      </c>
      <c r="J126" s="59">
        <v>16.148142</v>
      </c>
      <c r="K126" s="59">
        <v>31.086704000000001</v>
      </c>
      <c r="L126" s="59">
        <v>21.798594999999999</v>
      </c>
      <c r="M126" s="59">
        <v>8.3815969999999993</v>
      </c>
      <c r="N126" s="59">
        <v>34.221927999999998</v>
      </c>
      <c r="O126" s="59">
        <v>15.004789000000001</v>
      </c>
      <c r="P126" s="59">
        <v>35.670524999999998</v>
      </c>
      <c r="Q126" s="59">
        <v>12.112268</v>
      </c>
      <c r="R126" s="59">
        <v>36.037094000000003</v>
      </c>
      <c r="S126" s="59">
        <v>33.601737999999997</v>
      </c>
      <c r="T126" s="59">
        <v>20.456568000000001</v>
      </c>
      <c r="U126" s="59">
        <v>27.038584</v>
      </c>
      <c r="V126" s="59">
        <v>38.463768000000002</v>
      </c>
      <c r="W126" s="59">
        <v>37.440548</v>
      </c>
      <c r="X126" s="59">
        <v>19.990938</v>
      </c>
      <c r="Y126" s="60">
        <v>39.018253000000001</v>
      </c>
      <c r="Z126" s="59">
        <v>40.779732000000003</v>
      </c>
      <c r="AA126" s="59">
        <v>25.972601000000001</v>
      </c>
      <c r="AB126" s="59">
        <v>29.169205000000002</v>
      </c>
      <c r="AC126" s="59">
        <v>65.720000999999996</v>
      </c>
      <c r="AD126" s="59">
        <v>18.393416999999999</v>
      </c>
      <c r="AE126" s="59">
        <v>26.89987</v>
      </c>
      <c r="AF126" s="59">
        <v>14.320147</v>
      </c>
      <c r="AG126" s="59">
        <v>14.769474000000001</v>
      </c>
      <c r="AH126" s="59">
        <v>38.004807</v>
      </c>
      <c r="AI126" s="59">
        <v>18.172101999999999</v>
      </c>
      <c r="AJ126" s="59">
        <v>8.537801</v>
      </c>
      <c r="AK126" s="59">
        <v>18.343900999999999</v>
      </c>
      <c r="AL126" s="59">
        <v>41.703045000000003</v>
      </c>
      <c r="AM126" s="59">
        <v>21.443353999999999</v>
      </c>
      <c r="AN126" s="59">
        <v>26.050470000000001</v>
      </c>
      <c r="AO126" s="59">
        <v>24.720186000000002</v>
      </c>
      <c r="AP126" s="59">
        <v>37.320659999999997</v>
      </c>
      <c r="AQ126" s="59">
        <v>32.360790000000001</v>
      </c>
      <c r="AR126" s="59">
        <v>19.820208000000001</v>
      </c>
      <c r="AS126" s="59">
        <v>40.950451000000001</v>
      </c>
      <c r="AT126" s="59">
        <v>57.741753000000003</v>
      </c>
      <c r="AU126" s="59">
        <v>7.1584289999999999</v>
      </c>
      <c r="AV126" s="59">
        <v>35.27816</v>
      </c>
      <c r="AW126" s="59">
        <v>46.825519999999997</v>
      </c>
      <c r="AX126" s="59">
        <v>28.580317000000001</v>
      </c>
      <c r="AY126" s="59">
        <v>43.302138999999997</v>
      </c>
      <c r="AZ126" s="59">
        <v>73.115227000000004</v>
      </c>
      <c r="BA126" s="59">
        <v>18.335991</v>
      </c>
      <c r="BB126" s="59">
        <v>12.962653</v>
      </c>
      <c r="BC126" s="59">
        <v>17.696878000000002</v>
      </c>
      <c r="BD126" s="59">
        <v>16.380127000000002</v>
      </c>
      <c r="BE126" s="53">
        <v>23.043635999999999</v>
      </c>
      <c r="BF126" s="59">
        <v>24.588545</v>
      </c>
      <c r="BG126" s="59">
        <v>19.499949000000001</v>
      </c>
      <c r="BH126" s="59">
        <v>23.063164</v>
      </c>
      <c r="BI126" s="59">
        <v>17.128921999999999</v>
      </c>
      <c r="BJ126" s="59">
        <v>15.664889000000001</v>
      </c>
      <c r="BK126" s="59">
        <v>15.305508</v>
      </c>
      <c r="BL126" s="59">
        <v>11.410774999999999</v>
      </c>
      <c r="BM126" s="59">
        <v>21.455193999999999</v>
      </c>
      <c r="BN126" s="59">
        <v>13.048311999999999</v>
      </c>
      <c r="BO126" s="59">
        <v>5.4897629999999999</v>
      </c>
      <c r="BP126" s="59">
        <v>22.149401000000001</v>
      </c>
      <c r="BQ126" s="59">
        <v>17.774342999999998</v>
      </c>
      <c r="BR126" s="59">
        <v>13.910271</v>
      </c>
      <c r="BS126" s="59">
        <v>13.676701</v>
      </c>
      <c r="BT126" s="59">
        <v>33.706935999999999</v>
      </c>
    </row>
    <row r="127" spans="1:72">
      <c r="A127" s="61">
        <v>116</v>
      </c>
      <c r="B127" s="54">
        <v>40057</v>
      </c>
      <c r="C127" s="58">
        <v>1057.08</v>
      </c>
      <c r="D127" s="55">
        <v>9712.2800000000007</v>
      </c>
      <c r="E127" s="55">
        <v>10945.110352</v>
      </c>
      <c r="F127" s="59">
        <v>5.0054619999999996</v>
      </c>
      <c r="G127" s="59">
        <v>6.7196290000000003</v>
      </c>
      <c r="H127" s="59">
        <v>18.218086</v>
      </c>
      <c r="I127" s="59">
        <v>37.192123000000002</v>
      </c>
      <c r="J127" s="59">
        <v>15.727541</v>
      </c>
      <c r="K127" s="59">
        <v>31.002413000000001</v>
      </c>
      <c r="L127" s="59">
        <v>24.801962</v>
      </c>
      <c r="M127" s="59">
        <v>8.9343140000000005</v>
      </c>
      <c r="N127" s="59">
        <v>36.631577</v>
      </c>
      <c r="O127" s="59">
        <v>16.521574000000001</v>
      </c>
      <c r="P127" s="59">
        <v>36.923144999999998</v>
      </c>
      <c r="Q127" s="59">
        <v>11.752561999999999</v>
      </c>
      <c r="R127" s="59">
        <v>40.001469</v>
      </c>
      <c r="S127" s="59">
        <v>32.77919</v>
      </c>
      <c r="T127" s="59">
        <v>22.725954000000002</v>
      </c>
      <c r="U127" s="59">
        <v>26.987843999999999</v>
      </c>
      <c r="V127" s="59">
        <v>38.396492000000002</v>
      </c>
      <c r="W127" s="59">
        <v>38.080154</v>
      </c>
      <c r="X127" s="59">
        <v>20.048649000000001</v>
      </c>
      <c r="Y127" s="60">
        <v>41.530842</v>
      </c>
      <c r="Z127" s="59">
        <v>43.093178000000002</v>
      </c>
      <c r="AA127" s="59">
        <v>30.124609</v>
      </c>
      <c r="AB127" s="59">
        <v>29.410826</v>
      </c>
      <c r="AC127" s="59">
        <v>66.459998999999996</v>
      </c>
      <c r="AD127" s="59">
        <v>18.870068</v>
      </c>
      <c r="AE127" s="59">
        <v>26.963486</v>
      </c>
      <c r="AF127" s="59">
        <v>13.839012</v>
      </c>
      <c r="AG127" s="59">
        <v>15.711446</v>
      </c>
      <c r="AH127" s="59">
        <v>38.598072000000002</v>
      </c>
      <c r="AI127" s="59">
        <v>17.723821999999998</v>
      </c>
      <c r="AJ127" s="59">
        <v>8.5462030000000002</v>
      </c>
      <c r="AK127" s="59">
        <v>17.581329</v>
      </c>
      <c r="AL127" s="59">
        <v>42.016967999999999</v>
      </c>
      <c r="AM127" s="59">
        <v>21.480383</v>
      </c>
      <c r="AN127" s="59">
        <v>24.814589999999999</v>
      </c>
      <c r="AO127" s="59">
        <v>25.201124</v>
      </c>
      <c r="AP127" s="59">
        <v>38.479557</v>
      </c>
      <c r="AQ127" s="59">
        <v>34.476776000000001</v>
      </c>
      <c r="AR127" s="59">
        <v>19.747361999999999</v>
      </c>
      <c r="AS127" s="59">
        <v>44.693359000000001</v>
      </c>
      <c r="AT127" s="59">
        <v>63.212555000000002</v>
      </c>
      <c r="AU127" s="59">
        <v>8.4010920000000002</v>
      </c>
      <c r="AV127" s="59">
        <v>38.564892</v>
      </c>
      <c r="AW127" s="59">
        <v>48.416919999999998</v>
      </c>
      <c r="AX127" s="59">
        <v>31.303948999999999</v>
      </c>
      <c r="AY127" s="59">
        <v>47.026004999999998</v>
      </c>
      <c r="AZ127" s="59">
        <v>77.212654000000001</v>
      </c>
      <c r="BA127" s="59">
        <v>19.239488999999999</v>
      </c>
      <c r="BB127" s="59">
        <v>12.575328000000001</v>
      </c>
      <c r="BC127" s="59">
        <v>16.855713000000002</v>
      </c>
      <c r="BD127" s="59">
        <v>15.780609999999999</v>
      </c>
      <c r="BE127" s="53">
        <v>23.614473</v>
      </c>
      <c r="BF127" s="59">
        <v>25.234919000000001</v>
      </c>
      <c r="BG127" s="59">
        <v>19.173252000000002</v>
      </c>
      <c r="BH127" s="59">
        <v>23.801565</v>
      </c>
      <c r="BI127" s="59">
        <v>18.095200999999999</v>
      </c>
      <c r="BJ127" s="59">
        <v>15.900869</v>
      </c>
      <c r="BK127" s="59">
        <v>15.195691</v>
      </c>
      <c r="BL127" s="59">
        <v>11.116115000000001</v>
      </c>
      <c r="BM127" s="59">
        <v>22.177544000000001</v>
      </c>
      <c r="BN127" s="59">
        <v>12.72462</v>
      </c>
      <c r="BO127" s="59">
        <v>6.0487719999999996</v>
      </c>
      <c r="BP127" s="59">
        <v>23.357240999999998</v>
      </c>
      <c r="BQ127" s="59">
        <v>18.584042</v>
      </c>
      <c r="BR127" s="59">
        <v>13.983387</v>
      </c>
      <c r="BS127" s="59">
        <v>15.374390999999999</v>
      </c>
      <c r="BT127" s="59">
        <v>32.884064000000002</v>
      </c>
    </row>
    <row r="128" spans="1:72">
      <c r="A128" s="61">
        <v>117</v>
      </c>
      <c r="B128" s="54">
        <v>40087</v>
      </c>
      <c r="C128" s="58">
        <v>1036.19</v>
      </c>
      <c r="D128" s="55">
        <v>9712.73</v>
      </c>
      <c r="E128" s="55">
        <v>10655.469727</v>
      </c>
      <c r="F128" s="59">
        <v>4.8805969999999999</v>
      </c>
      <c r="G128" s="59">
        <v>6.7473979999999996</v>
      </c>
      <c r="H128" s="59">
        <v>17.300744999999999</v>
      </c>
      <c r="I128" s="59">
        <v>38.195723999999998</v>
      </c>
      <c r="J128" s="59">
        <v>14.698568</v>
      </c>
      <c r="K128" s="59">
        <v>32.164687999999998</v>
      </c>
      <c r="L128" s="59">
        <v>21.701720999999999</v>
      </c>
      <c r="M128" s="59">
        <v>8.4308119999999995</v>
      </c>
      <c r="N128" s="59">
        <v>36.682163000000003</v>
      </c>
      <c r="O128" s="59">
        <v>16.535622</v>
      </c>
      <c r="P128" s="59">
        <v>38.420124000000001</v>
      </c>
      <c r="Q128" s="59">
        <v>11.893815</v>
      </c>
      <c r="R128" s="59">
        <v>40.334938000000001</v>
      </c>
      <c r="S128" s="59">
        <v>34.339390000000002</v>
      </c>
      <c r="T128" s="59">
        <v>22.944286000000002</v>
      </c>
      <c r="U128" s="59">
        <v>26.244741000000001</v>
      </c>
      <c r="V128" s="59">
        <v>40.108986000000002</v>
      </c>
      <c r="W128" s="59">
        <v>41.383724000000001</v>
      </c>
      <c r="X128" s="59">
        <v>22.277258</v>
      </c>
      <c r="Y128" s="60">
        <v>43.342582999999998</v>
      </c>
      <c r="Z128" s="59">
        <v>44.206206999999999</v>
      </c>
      <c r="AA128" s="59">
        <v>29.457262</v>
      </c>
      <c r="AB128" s="59">
        <v>28.034914000000001</v>
      </c>
      <c r="AC128" s="59">
        <v>65.660004000000001</v>
      </c>
      <c r="AD128" s="59">
        <v>18.428121999999998</v>
      </c>
      <c r="AE128" s="59">
        <v>27.858699999999999</v>
      </c>
      <c r="AF128" s="59">
        <v>14.733387</v>
      </c>
      <c r="AG128" s="59">
        <v>14.226447</v>
      </c>
      <c r="AH128" s="59">
        <v>37.431694</v>
      </c>
      <c r="AI128" s="59">
        <v>17.541253999999999</v>
      </c>
      <c r="AJ128" s="59">
        <v>8.7940660000000008</v>
      </c>
      <c r="AK128" s="59">
        <v>19.960896999999999</v>
      </c>
      <c r="AL128" s="59">
        <v>37.405777</v>
      </c>
      <c r="AM128" s="59">
        <v>22.117704</v>
      </c>
      <c r="AN128" s="59">
        <v>24.509098000000002</v>
      </c>
      <c r="AO128" s="59">
        <v>24.34638</v>
      </c>
      <c r="AP128" s="59">
        <v>38.359634</v>
      </c>
      <c r="AQ128" s="59">
        <v>32.773384</v>
      </c>
      <c r="AR128" s="59">
        <v>19.983608</v>
      </c>
      <c r="AS128" s="59">
        <v>43.378841000000001</v>
      </c>
      <c r="AT128" s="59">
        <v>61.181381000000002</v>
      </c>
      <c r="AU128" s="59">
        <v>7.3554500000000003</v>
      </c>
      <c r="AV128" s="59">
        <v>36.787308000000003</v>
      </c>
      <c r="AW128" s="59">
        <v>48.413398999999998</v>
      </c>
      <c r="AX128" s="59">
        <v>30.976275999999999</v>
      </c>
      <c r="AY128" s="59">
        <v>40.033408999999999</v>
      </c>
      <c r="AZ128" s="59">
        <v>69.874656999999999</v>
      </c>
      <c r="BA128" s="59">
        <v>20.743034000000002</v>
      </c>
      <c r="BB128" s="59">
        <v>12.279747</v>
      </c>
      <c r="BC128" s="59">
        <v>17.066002000000001</v>
      </c>
      <c r="BD128" s="59">
        <v>15.620751</v>
      </c>
      <c r="BE128" s="53">
        <v>24.120321000000001</v>
      </c>
      <c r="BF128" s="59">
        <v>25.739618</v>
      </c>
      <c r="BG128" s="59">
        <v>17.817636</v>
      </c>
      <c r="BH128" s="59">
        <v>23.922543999999998</v>
      </c>
      <c r="BI128" s="59">
        <v>17.880157000000001</v>
      </c>
      <c r="BJ128" s="59">
        <v>15.659872999999999</v>
      </c>
      <c r="BK128" s="59">
        <v>15.817168000000001</v>
      </c>
      <c r="BL128" s="59">
        <v>11.03143</v>
      </c>
      <c r="BM128" s="59">
        <v>22.036697</v>
      </c>
      <c r="BN128" s="59">
        <v>12.43877</v>
      </c>
      <c r="BO128" s="59">
        <v>5.1959249999999999</v>
      </c>
      <c r="BP128" s="59">
        <v>23.280688999999999</v>
      </c>
      <c r="BQ128" s="59">
        <v>17.793849999999999</v>
      </c>
      <c r="BR128" s="59">
        <v>13.392369</v>
      </c>
      <c r="BS128" s="59">
        <v>14.617387000000001</v>
      </c>
      <c r="BT128" s="59">
        <v>32.983006000000003</v>
      </c>
    </row>
    <row r="129" spans="1:72">
      <c r="A129" s="61">
        <v>118</v>
      </c>
      <c r="B129" s="54">
        <v>40118</v>
      </c>
      <c r="C129" s="58">
        <v>1095.6300000000001</v>
      </c>
      <c r="D129" s="55">
        <v>10344.84</v>
      </c>
      <c r="E129" s="55">
        <v>11207.219727</v>
      </c>
      <c r="F129" s="59">
        <v>5.1520440000000001</v>
      </c>
      <c r="G129" s="59">
        <v>6.8401069999999997</v>
      </c>
      <c r="H129" s="59">
        <v>18.866018</v>
      </c>
      <c r="I129" s="59">
        <v>41.219574000000001</v>
      </c>
      <c r="J129" s="59">
        <v>16.449997</v>
      </c>
      <c r="K129" s="59">
        <v>30.922723999999999</v>
      </c>
      <c r="L129" s="59">
        <v>23.870396</v>
      </c>
      <c r="M129" s="59">
        <v>9.2636719999999997</v>
      </c>
      <c r="N129" s="59">
        <v>39.734074</v>
      </c>
      <c r="O129" s="59">
        <v>17.742224</v>
      </c>
      <c r="P129" s="59">
        <v>39.479785999999997</v>
      </c>
      <c r="Q129" s="59">
        <v>13.059730999999999</v>
      </c>
      <c r="R129" s="59">
        <v>42.635876000000003</v>
      </c>
      <c r="S129" s="59">
        <v>37.040042999999997</v>
      </c>
      <c r="T129" s="59">
        <v>23.587177000000001</v>
      </c>
      <c r="U129" s="59">
        <v>24.564074000000002</v>
      </c>
      <c r="V129" s="59">
        <v>42.011744999999998</v>
      </c>
      <c r="W129" s="59">
        <v>42.194755999999998</v>
      </c>
      <c r="X129" s="59">
        <v>23.208898999999999</v>
      </c>
      <c r="Y129" s="60">
        <v>44.520229</v>
      </c>
      <c r="Z129" s="59">
        <v>46.806564000000002</v>
      </c>
      <c r="AA129" s="59">
        <v>31.250153000000001</v>
      </c>
      <c r="AB129" s="59">
        <v>28.552654</v>
      </c>
      <c r="AC129" s="59">
        <v>67.059997999999993</v>
      </c>
      <c r="AD129" s="59">
        <v>18.776323000000001</v>
      </c>
      <c r="AE129" s="59">
        <v>33.448017</v>
      </c>
      <c r="AF129" s="59">
        <v>15.310789</v>
      </c>
      <c r="AG129" s="59">
        <v>15.038686</v>
      </c>
      <c r="AH129" s="59">
        <v>39.834159999999997</v>
      </c>
      <c r="AI129" s="59">
        <v>20.535693999999999</v>
      </c>
      <c r="AJ129" s="59">
        <v>9.3827490000000004</v>
      </c>
      <c r="AK129" s="59">
        <v>18.653531999999998</v>
      </c>
      <c r="AL129" s="59">
        <v>39.310245999999999</v>
      </c>
      <c r="AM129" s="59">
        <v>23.886600000000001</v>
      </c>
      <c r="AN129" s="59">
        <v>21.573706000000001</v>
      </c>
      <c r="AO129" s="59">
        <v>26.096558000000002</v>
      </c>
      <c r="AP129" s="59">
        <v>40.377476000000001</v>
      </c>
      <c r="AQ129" s="59">
        <v>35.087314999999997</v>
      </c>
      <c r="AR129" s="59">
        <v>21.963242000000001</v>
      </c>
      <c r="AS129" s="59">
        <v>45.857109000000001</v>
      </c>
      <c r="AT129" s="59">
        <v>71.079505999999995</v>
      </c>
      <c r="AU129" s="59">
        <v>8.0559659999999997</v>
      </c>
      <c r="AV129" s="59">
        <v>37.582287000000001</v>
      </c>
      <c r="AW129" s="59">
        <v>52.053986000000002</v>
      </c>
      <c r="AX129" s="59">
        <v>38.232109000000001</v>
      </c>
      <c r="AY129" s="59">
        <v>42.164234</v>
      </c>
      <c r="AZ129" s="59">
        <v>71.526771999999994</v>
      </c>
      <c r="BA129" s="59">
        <v>21.999745999999998</v>
      </c>
      <c r="BB129" s="59">
        <v>12.337581999999999</v>
      </c>
      <c r="BC129" s="59">
        <v>17.901683999999999</v>
      </c>
      <c r="BD129" s="59">
        <v>16.931785999999999</v>
      </c>
      <c r="BE129" s="53">
        <v>26.332355</v>
      </c>
      <c r="BF129" s="59">
        <v>25.863572999999999</v>
      </c>
      <c r="BG129" s="59">
        <v>20.848666999999999</v>
      </c>
      <c r="BH129" s="59">
        <v>25.222999999999999</v>
      </c>
      <c r="BI129" s="59">
        <v>19.081263</v>
      </c>
      <c r="BJ129" s="59">
        <v>16.331636</v>
      </c>
      <c r="BK129" s="59">
        <v>16.336725000000001</v>
      </c>
      <c r="BL129" s="59">
        <v>11.885406</v>
      </c>
      <c r="BM129" s="59">
        <v>23.244703000000001</v>
      </c>
      <c r="BN129" s="59">
        <v>13.43641</v>
      </c>
      <c r="BO129" s="59">
        <v>5.2768030000000001</v>
      </c>
      <c r="BP129" s="59">
        <v>25.704872000000002</v>
      </c>
      <c r="BQ129" s="59">
        <v>16.476875</v>
      </c>
      <c r="BR129" s="59">
        <v>14.526185999999999</v>
      </c>
      <c r="BS129" s="59">
        <v>16.302841000000001</v>
      </c>
      <c r="BT129" s="59">
        <v>34.322539999999996</v>
      </c>
    </row>
    <row r="130" spans="1:72">
      <c r="A130" s="61">
        <v>119</v>
      </c>
      <c r="B130" s="54">
        <v>40148</v>
      </c>
      <c r="C130" s="58">
        <v>1115.0999999999999</v>
      </c>
      <c r="D130" s="55">
        <v>10428.049999999999</v>
      </c>
      <c r="E130" s="55">
        <v>11548.410156</v>
      </c>
      <c r="F130" s="59">
        <v>5.2171909999999997</v>
      </c>
      <c r="G130" s="59">
        <v>6.7244770000000003</v>
      </c>
      <c r="H130" s="59">
        <v>19.948608</v>
      </c>
      <c r="I130" s="59">
        <v>41.041958000000001</v>
      </c>
      <c r="J130" s="59">
        <v>17.641698999999999</v>
      </c>
      <c r="K130" s="59">
        <v>32.237206</v>
      </c>
      <c r="L130" s="59">
        <v>23.617014000000001</v>
      </c>
      <c r="M130" s="59">
        <v>8.9078119999999998</v>
      </c>
      <c r="N130" s="59">
        <v>38.637970000000003</v>
      </c>
      <c r="O130" s="59">
        <v>17.805821999999999</v>
      </c>
      <c r="P130" s="59">
        <v>38.578758000000001</v>
      </c>
      <c r="Q130" s="59">
        <v>12.796389</v>
      </c>
      <c r="R130" s="59">
        <v>42.109234000000001</v>
      </c>
      <c r="S130" s="59">
        <v>35.771137000000003</v>
      </c>
      <c r="T130" s="59">
        <v>22.349415</v>
      </c>
      <c r="U130" s="59">
        <v>25.056592999999999</v>
      </c>
      <c r="V130" s="59">
        <v>38.383572000000001</v>
      </c>
      <c r="W130" s="59">
        <v>41.993403999999998</v>
      </c>
      <c r="X130" s="59">
        <v>22.895098000000001</v>
      </c>
      <c r="Y130" s="60">
        <v>45.507786000000003</v>
      </c>
      <c r="Z130" s="59">
        <v>48.857807000000001</v>
      </c>
      <c r="AA130" s="59">
        <v>35.155968000000001</v>
      </c>
      <c r="AB130" s="59">
        <v>28.001638</v>
      </c>
      <c r="AC130" s="59">
        <v>65.720000999999996</v>
      </c>
      <c r="AD130" s="59">
        <v>18.105855999999999</v>
      </c>
      <c r="AE130" s="59">
        <v>32.400512999999997</v>
      </c>
      <c r="AF130" s="59">
        <v>14.282882000000001</v>
      </c>
      <c r="AG130" s="59">
        <v>15.492839999999999</v>
      </c>
      <c r="AH130" s="59">
        <v>41.152389999999997</v>
      </c>
      <c r="AI130" s="59">
        <v>20.722840999999999</v>
      </c>
      <c r="AJ130" s="59">
        <v>9.4829059999999998</v>
      </c>
      <c r="AK130" s="59">
        <v>12.825521999999999</v>
      </c>
      <c r="AL130" s="59">
        <v>39.463721999999997</v>
      </c>
      <c r="AM130" s="59">
        <v>23.549973999999999</v>
      </c>
      <c r="AN130" s="59">
        <v>22.408546000000001</v>
      </c>
      <c r="AO130" s="59">
        <v>26.796751</v>
      </c>
      <c r="AP130" s="59">
        <v>43.385272999999998</v>
      </c>
      <c r="AQ130" s="59">
        <v>35.299796999999998</v>
      </c>
      <c r="AR130" s="59">
        <v>22.812086000000001</v>
      </c>
      <c r="AS130" s="59">
        <v>47.436691000000003</v>
      </c>
      <c r="AT130" s="59">
        <v>70.237815999999995</v>
      </c>
      <c r="AU130" s="59">
        <v>10.008667000000001</v>
      </c>
      <c r="AV130" s="59">
        <v>37.306140999999997</v>
      </c>
      <c r="AW130" s="59">
        <v>50.880218999999997</v>
      </c>
      <c r="AX130" s="59">
        <v>33.720382999999998</v>
      </c>
      <c r="AY130" s="59">
        <v>46.039653999999999</v>
      </c>
      <c r="AZ130" s="59">
        <v>75.330153999999993</v>
      </c>
      <c r="BA130" s="59">
        <v>22.900921</v>
      </c>
      <c r="BB130" s="59">
        <v>13.208634999999999</v>
      </c>
      <c r="BC130" s="59">
        <v>19.888044000000001</v>
      </c>
      <c r="BD130" s="59">
        <v>17.447309000000001</v>
      </c>
      <c r="BE130" s="53">
        <v>25.950544000000001</v>
      </c>
      <c r="BF130" s="59">
        <v>27.209437999999999</v>
      </c>
      <c r="BG130" s="59">
        <v>21.954008000000002</v>
      </c>
      <c r="BH130" s="59">
        <v>26.413136000000002</v>
      </c>
      <c r="BI130" s="59">
        <v>20.65823</v>
      </c>
      <c r="BJ130" s="59">
        <v>16.957623999999999</v>
      </c>
      <c r="BK130" s="59">
        <v>17.209821999999999</v>
      </c>
      <c r="BL130" s="59">
        <v>12.411827000000001</v>
      </c>
      <c r="BM130" s="59">
        <v>24.956598</v>
      </c>
      <c r="BN130" s="59">
        <v>14.149653000000001</v>
      </c>
      <c r="BO130" s="59">
        <v>6.0686850000000003</v>
      </c>
      <c r="BP130" s="59">
        <v>27.431574000000001</v>
      </c>
      <c r="BQ130" s="59">
        <v>17.315837999999999</v>
      </c>
      <c r="BR130" s="59">
        <v>15.759835000000001</v>
      </c>
      <c r="BS130" s="59">
        <v>17.097483</v>
      </c>
      <c r="BT130" s="59">
        <v>39.144877999999999</v>
      </c>
    </row>
    <row r="131" spans="1:72">
      <c r="A131" s="61">
        <v>120</v>
      </c>
      <c r="B131" s="54">
        <v>40179</v>
      </c>
      <c r="C131" s="58">
        <v>1073.8699999999999</v>
      </c>
      <c r="D131" s="55">
        <v>10067.33</v>
      </c>
      <c r="E131" s="55">
        <v>11151.150390999999</v>
      </c>
      <c r="F131" s="59">
        <v>5.1059419999999998</v>
      </c>
      <c r="G131" s="59">
        <v>6.8306769999999997</v>
      </c>
      <c r="H131" s="59">
        <v>19.474373</v>
      </c>
      <c r="I131" s="59">
        <v>41.035412000000001</v>
      </c>
      <c r="J131" s="59">
        <v>16.329317</v>
      </c>
      <c r="K131" s="59">
        <v>34.169964</v>
      </c>
      <c r="L131" s="59">
        <v>24.839221999999999</v>
      </c>
      <c r="M131" s="59">
        <v>8.7147400000000008</v>
      </c>
      <c r="N131" s="59">
        <v>39.224254999999999</v>
      </c>
      <c r="O131" s="59">
        <v>16.946764000000002</v>
      </c>
      <c r="P131" s="59">
        <v>38.098457000000003</v>
      </c>
      <c r="Q131" s="59">
        <v>12.8561</v>
      </c>
      <c r="R131" s="59">
        <v>40.870933999999998</v>
      </c>
      <c r="S131" s="59">
        <v>33.647717</v>
      </c>
      <c r="T131" s="59">
        <v>21.941631000000001</v>
      </c>
      <c r="U131" s="59">
        <v>25.504660000000001</v>
      </c>
      <c r="V131" s="59">
        <v>36.267090000000003</v>
      </c>
      <c r="W131" s="59">
        <v>39.337131999999997</v>
      </c>
      <c r="X131" s="59">
        <v>21.518784</v>
      </c>
      <c r="Y131" s="60">
        <v>44.368155999999999</v>
      </c>
      <c r="Z131" s="59">
        <v>46.751026000000003</v>
      </c>
      <c r="AA131" s="59">
        <v>32.670116</v>
      </c>
      <c r="AB131" s="59">
        <v>26.167117999999999</v>
      </c>
      <c r="AC131" s="59">
        <v>76.430000000000007</v>
      </c>
      <c r="AD131" s="59">
        <v>19.071850000000001</v>
      </c>
      <c r="AE131" s="59">
        <v>30.113603999999999</v>
      </c>
      <c r="AF131" s="59">
        <v>15.949063000000001</v>
      </c>
      <c r="AG131" s="59">
        <v>15.056542</v>
      </c>
      <c r="AH131" s="59">
        <v>40.162064000000001</v>
      </c>
      <c r="AI131" s="59">
        <v>21.874355000000001</v>
      </c>
      <c r="AJ131" s="59">
        <v>9.7279330000000002</v>
      </c>
      <c r="AK131" s="59">
        <v>17.836532999999999</v>
      </c>
      <c r="AL131" s="59">
        <v>40.796168999999999</v>
      </c>
      <c r="AM131" s="59">
        <v>23.213640000000002</v>
      </c>
      <c r="AN131" s="59">
        <v>22.519863000000001</v>
      </c>
      <c r="AO131" s="59">
        <v>26.413933</v>
      </c>
      <c r="AP131" s="59">
        <v>42.241211</v>
      </c>
      <c r="AQ131" s="59">
        <v>35.545921</v>
      </c>
      <c r="AR131" s="59">
        <v>21.624590000000001</v>
      </c>
      <c r="AS131" s="59">
        <v>46.518161999999997</v>
      </c>
      <c r="AT131" s="59">
        <v>66.026877999999996</v>
      </c>
      <c r="AU131" s="59">
        <v>9.9260160000000006</v>
      </c>
      <c r="AV131" s="59">
        <v>36.862537000000003</v>
      </c>
      <c r="AW131" s="59">
        <v>47.939945000000002</v>
      </c>
      <c r="AX131" s="59">
        <v>30.604692</v>
      </c>
      <c r="AY131" s="59">
        <v>38.627139999999997</v>
      </c>
      <c r="AZ131" s="59">
        <v>66.711128000000002</v>
      </c>
      <c r="BA131" s="59">
        <v>21.172834000000002</v>
      </c>
      <c r="BB131" s="59">
        <v>12.56115</v>
      </c>
      <c r="BC131" s="59">
        <v>18.69623</v>
      </c>
      <c r="BD131" s="59">
        <v>15.063867999999999</v>
      </c>
      <c r="BE131" s="53">
        <v>24.917223</v>
      </c>
      <c r="BF131" s="59">
        <v>26.217753999999999</v>
      </c>
      <c r="BG131" s="59">
        <v>18.866485999999998</v>
      </c>
      <c r="BH131" s="59">
        <v>25.369492999999999</v>
      </c>
      <c r="BI131" s="59">
        <v>19.883285999999998</v>
      </c>
      <c r="BJ131" s="59">
        <v>16.285838999999999</v>
      </c>
      <c r="BK131" s="59">
        <v>15.710356000000001</v>
      </c>
      <c r="BL131" s="59">
        <v>12.292808000000001</v>
      </c>
      <c r="BM131" s="59">
        <v>24.028214999999999</v>
      </c>
      <c r="BN131" s="59">
        <v>12.565134</v>
      </c>
      <c r="BO131" s="59">
        <v>5.6979420000000003</v>
      </c>
      <c r="BP131" s="59">
        <v>25.424835000000002</v>
      </c>
      <c r="BQ131" s="59">
        <v>15.881797000000001</v>
      </c>
      <c r="BR131" s="59">
        <v>14.968902</v>
      </c>
      <c r="BS131" s="59">
        <v>16.392710000000001</v>
      </c>
      <c r="BT131" s="59">
        <v>36.559432999999999</v>
      </c>
    </row>
    <row r="132" spans="1:72">
      <c r="A132" s="61">
        <v>121</v>
      </c>
      <c r="B132" s="54">
        <v>40210</v>
      </c>
      <c r="C132" s="58">
        <v>1104.49</v>
      </c>
      <c r="D132" s="55">
        <v>10325.26</v>
      </c>
      <c r="E132" s="55">
        <v>11512.259765999999</v>
      </c>
      <c r="F132" s="59">
        <v>5.2765069999999996</v>
      </c>
      <c r="G132" s="59">
        <v>6.8457540000000003</v>
      </c>
      <c r="H132" s="59">
        <v>21.692271999999999</v>
      </c>
      <c r="I132" s="59">
        <v>41.968753999999997</v>
      </c>
      <c r="J132" s="59">
        <v>17.952725999999998</v>
      </c>
      <c r="K132" s="59">
        <v>34.336567000000002</v>
      </c>
      <c r="L132" s="59">
        <v>26.799226999999998</v>
      </c>
      <c r="M132" s="59">
        <v>8.7147400000000008</v>
      </c>
      <c r="N132" s="59">
        <v>40.616318</v>
      </c>
      <c r="O132" s="59">
        <v>16.468819</v>
      </c>
      <c r="P132" s="59">
        <v>39.919662000000002</v>
      </c>
      <c r="Q132" s="59">
        <v>13.010097</v>
      </c>
      <c r="R132" s="59">
        <v>43.390239999999999</v>
      </c>
      <c r="S132" s="59">
        <v>34.412574999999997</v>
      </c>
      <c r="T132" s="59">
        <v>21.448626999999998</v>
      </c>
      <c r="U132" s="59">
        <v>27.835974</v>
      </c>
      <c r="V132" s="59">
        <v>36.587952000000001</v>
      </c>
      <c r="W132" s="59">
        <v>39.435302999999998</v>
      </c>
      <c r="X132" s="59">
        <v>21.518784</v>
      </c>
      <c r="Y132" s="60">
        <v>42.718159</v>
      </c>
      <c r="Z132" s="59">
        <v>47.568092</v>
      </c>
      <c r="AA132" s="59">
        <v>34.033413000000003</v>
      </c>
      <c r="AB132" s="59">
        <v>28.237112</v>
      </c>
      <c r="AC132" s="59">
        <v>80.129997000000003</v>
      </c>
      <c r="AD132" s="59">
        <v>18.340641000000002</v>
      </c>
      <c r="AE132" s="59">
        <v>30.670463999999999</v>
      </c>
      <c r="AF132" s="59">
        <v>15.650176</v>
      </c>
      <c r="AG132" s="59">
        <v>15.072995000000001</v>
      </c>
      <c r="AH132" s="59">
        <v>40.251517999999997</v>
      </c>
      <c r="AI132" s="59">
        <v>21.129545</v>
      </c>
      <c r="AJ132" s="59">
        <v>9.1492599999999999</v>
      </c>
      <c r="AK132" s="59">
        <v>18.295974999999999</v>
      </c>
      <c r="AL132" s="59">
        <v>39.491633999999998</v>
      </c>
      <c r="AM132" s="59">
        <v>22.646495999999999</v>
      </c>
      <c r="AN132" s="59">
        <v>23.540949000000001</v>
      </c>
      <c r="AO132" s="59">
        <v>27.452995000000001</v>
      </c>
      <c r="AP132" s="59">
        <v>42.062786000000003</v>
      </c>
      <c r="AQ132" s="59">
        <v>36.142772999999998</v>
      </c>
      <c r="AR132" s="59">
        <v>22.279057000000002</v>
      </c>
      <c r="AS132" s="59">
        <v>50.758938000000001</v>
      </c>
      <c r="AT132" s="59">
        <v>71.428711000000007</v>
      </c>
      <c r="AU132" s="59">
        <v>11.021118</v>
      </c>
      <c r="AV132" s="59">
        <v>35.384686000000002</v>
      </c>
      <c r="AW132" s="59">
        <v>43.282260999999998</v>
      </c>
      <c r="AX132" s="59">
        <v>35.188983999999998</v>
      </c>
      <c r="AY132" s="59">
        <v>37.945335</v>
      </c>
      <c r="AZ132" s="59">
        <v>66.744834999999995</v>
      </c>
      <c r="BA132" s="59">
        <v>21.540989</v>
      </c>
      <c r="BB132" s="59">
        <v>13.292808000000001</v>
      </c>
      <c r="BC132" s="59">
        <v>20.025718999999999</v>
      </c>
      <c r="BD132" s="59">
        <v>16.406213999999999</v>
      </c>
      <c r="BE132" s="53">
        <v>25.418134999999999</v>
      </c>
      <c r="BF132" s="59">
        <v>28.652699999999999</v>
      </c>
      <c r="BG132" s="59">
        <v>20.462019000000002</v>
      </c>
      <c r="BH132" s="59">
        <v>25.093247999999999</v>
      </c>
      <c r="BI132" s="59">
        <v>20.164605999999999</v>
      </c>
      <c r="BJ132" s="59">
        <v>16.386875</v>
      </c>
      <c r="BK132" s="59">
        <v>15.221245</v>
      </c>
      <c r="BL132" s="59">
        <v>12.310553000000001</v>
      </c>
      <c r="BM132" s="59">
        <v>23.484366999999999</v>
      </c>
      <c r="BN132" s="59">
        <v>12.534442</v>
      </c>
      <c r="BO132" s="59">
        <v>5.9510399999999999</v>
      </c>
      <c r="BP132" s="59">
        <v>26.878914000000002</v>
      </c>
      <c r="BQ132" s="59">
        <v>16.174451999999999</v>
      </c>
      <c r="BR132" s="59">
        <v>15.180963999999999</v>
      </c>
      <c r="BS132" s="59">
        <v>18.453946999999999</v>
      </c>
      <c r="BT132" s="59">
        <v>37.716251</v>
      </c>
    </row>
    <row r="133" spans="1:72">
      <c r="A133" s="61">
        <v>122</v>
      </c>
      <c r="B133" s="54">
        <v>40238</v>
      </c>
      <c r="C133" s="58">
        <v>1169.43</v>
      </c>
      <c r="D133" s="55">
        <v>10856.63</v>
      </c>
      <c r="E133" s="55">
        <v>12222.190430000001</v>
      </c>
      <c r="F133" s="59">
        <v>5.6011300000000004</v>
      </c>
      <c r="G133" s="59">
        <v>6.8398760000000003</v>
      </c>
      <c r="H133" s="59">
        <v>22.491819</v>
      </c>
      <c r="I133" s="59">
        <v>44.227961999999998</v>
      </c>
      <c r="J133" s="59">
        <v>18.354030999999999</v>
      </c>
      <c r="K133" s="59">
        <v>35.175750999999998</v>
      </c>
      <c r="L133" s="59">
        <v>29.062168</v>
      </c>
      <c r="M133" s="59">
        <v>10.210101</v>
      </c>
      <c r="N133" s="59">
        <v>40.609881999999999</v>
      </c>
      <c r="O133" s="59">
        <v>17.181049000000002</v>
      </c>
      <c r="P133" s="59">
        <v>42.277656999999998</v>
      </c>
      <c r="Q133" s="59">
        <v>13.378232000000001</v>
      </c>
      <c r="R133" s="59">
        <v>42.624104000000003</v>
      </c>
      <c r="S133" s="59">
        <v>35.625003999999997</v>
      </c>
      <c r="T133" s="59">
        <v>22.668030000000002</v>
      </c>
      <c r="U133" s="59">
        <v>30.214600000000001</v>
      </c>
      <c r="V133" s="59">
        <v>37.948436999999998</v>
      </c>
      <c r="W133" s="59">
        <v>41.756560999999998</v>
      </c>
      <c r="X133" s="59">
        <v>23.174959000000001</v>
      </c>
      <c r="Y133" s="60">
        <v>44.512497000000003</v>
      </c>
      <c r="Z133" s="59">
        <v>50.601779999999998</v>
      </c>
      <c r="AA133" s="59">
        <v>33.631732999999997</v>
      </c>
      <c r="AB133" s="59">
        <v>30.107486999999999</v>
      </c>
      <c r="AC133" s="59">
        <v>81.269997000000004</v>
      </c>
      <c r="AD133" s="59">
        <v>20.912718000000002</v>
      </c>
      <c r="AE133" s="59">
        <v>33.135983000000003</v>
      </c>
      <c r="AF133" s="59">
        <v>16.457813000000002</v>
      </c>
      <c r="AG133" s="59">
        <v>15.438758999999999</v>
      </c>
      <c r="AH133" s="59">
        <v>41.975861000000002</v>
      </c>
      <c r="AI133" s="59">
        <v>21.398824999999999</v>
      </c>
      <c r="AJ133" s="59">
        <v>9.0251669999999997</v>
      </c>
      <c r="AK133" s="59">
        <v>17.464335999999999</v>
      </c>
      <c r="AL133" s="59">
        <v>41.744923</v>
      </c>
      <c r="AM133" s="59">
        <v>24.223504999999999</v>
      </c>
      <c r="AN133" s="59">
        <v>25.500944</v>
      </c>
      <c r="AO133" s="59">
        <v>31.188959000000001</v>
      </c>
      <c r="AP133" s="59">
        <v>44.145598999999997</v>
      </c>
      <c r="AQ133" s="59">
        <v>39.960616999999999</v>
      </c>
      <c r="AR133" s="59">
        <v>23.230404</v>
      </c>
      <c r="AS133" s="59">
        <v>54.012259999999998</v>
      </c>
      <c r="AT133" s="59">
        <v>78.709762999999995</v>
      </c>
      <c r="AU133" s="59">
        <v>11.581811</v>
      </c>
      <c r="AV133" s="59">
        <v>36.904522</v>
      </c>
      <c r="AW133" s="59">
        <v>46.671391</v>
      </c>
      <c r="AX133" s="59">
        <v>36.367176000000001</v>
      </c>
      <c r="AY133" s="59">
        <v>41.522967999999999</v>
      </c>
      <c r="AZ133" s="59">
        <v>70.738594000000006</v>
      </c>
      <c r="BA133" s="59">
        <v>22.109728</v>
      </c>
      <c r="BB133" s="59">
        <v>14.547824</v>
      </c>
      <c r="BC133" s="59">
        <v>20.886863999999999</v>
      </c>
      <c r="BD133" s="59">
        <v>16.466767999999998</v>
      </c>
      <c r="BE133" s="53">
        <v>27.165199000000001</v>
      </c>
      <c r="BF133" s="59">
        <v>30.388157</v>
      </c>
      <c r="BG133" s="59">
        <v>20.168108</v>
      </c>
      <c r="BH133" s="59">
        <v>25.415545000000002</v>
      </c>
      <c r="BI133" s="59">
        <v>22.081177</v>
      </c>
      <c r="BJ133" s="59">
        <v>17.103833999999999</v>
      </c>
      <c r="BK133" s="59">
        <v>15.447227</v>
      </c>
      <c r="BL133" s="59">
        <v>12.541266</v>
      </c>
      <c r="BM133" s="59">
        <v>24.809626000000002</v>
      </c>
      <c r="BN133" s="59">
        <v>13.439964</v>
      </c>
      <c r="BO133" s="59">
        <v>6.8161860000000001</v>
      </c>
      <c r="BP133" s="59">
        <v>30.036591000000001</v>
      </c>
      <c r="BQ133" s="59">
        <v>18.203576999999999</v>
      </c>
      <c r="BR133" s="59">
        <v>16.989706000000002</v>
      </c>
      <c r="BS133" s="59">
        <v>20.024172</v>
      </c>
      <c r="BT133" s="59">
        <v>41.376469</v>
      </c>
    </row>
    <row r="134" spans="1:72">
      <c r="A134" s="61">
        <v>123</v>
      </c>
      <c r="B134" s="54">
        <v>40269</v>
      </c>
      <c r="C134" s="58">
        <v>1186.69</v>
      </c>
      <c r="D134" s="55">
        <v>11008.61</v>
      </c>
      <c r="E134" s="55">
        <v>12477.209961</v>
      </c>
      <c r="F134" s="59">
        <v>5.7111720000000004</v>
      </c>
      <c r="G134" s="59">
        <v>6.9135609999999996</v>
      </c>
      <c r="H134" s="59">
        <v>24.676397000000001</v>
      </c>
      <c r="I134" s="59">
        <v>46.793323999999998</v>
      </c>
      <c r="J134" s="59">
        <v>20.53471</v>
      </c>
      <c r="K134" s="59">
        <v>38.031283999999999</v>
      </c>
      <c r="L134" s="59">
        <v>31.170072999999999</v>
      </c>
      <c r="M134" s="59">
        <v>9.0024549999999994</v>
      </c>
      <c r="N134" s="59">
        <v>39.89743</v>
      </c>
      <c r="O134" s="59">
        <v>16.833514999999998</v>
      </c>
      <c r="P134" s="59">
        <v>41.973025999999997</v>
      </c>
      <c r="Q134" s="59">
        <v>12.979376</v>
      </c>
      <c r="R134" s="59">
        <v>42.174380999999997</v>
      </c>
      <c r="S134" s="59">
        <v>35.091003000000001</v>
      </c>
      <c r="T134" s="59">
        <v>21.48237</v>
      </c>
      <c r="U134" s="59">
        <v>33.178882999999999</v>
      </c>
      <c r="V134" s="59">
        <v>38.396023</v>
      </c>
      <c r="W134" s="59">
        <v>44.845759999999999</v>
      </c>
      <c r="X134" s="59">
        <v>26.807230000000001</v>
      </c>
      <c r="Y134" s="60">
        <v>50.095829000000002</v>
      </c>
      <c r="Z134" s="59">
        <v>51.494819999999997</v>
      </c>
      <c r="AA134" s="59">
        <v>40.572315000000003</v>
      </c>
      <c r="AB134" s="59">
        <v>28.64752</v>
      </c>
      <c r="AC134" s="59">
        <v>77</v>
      </c>
      <c r="AD134" s="59">
        <v>22.250008000000001</v>
      </c>
      <c r="AE134" s="59">
        <v>37.200499999999998</v>
      </c>
      <c r="AF134" s="59">
        <v>17.056516999999999</v>
      </c>
      <c r="AG134" s="59">
        <v>15.934381999999999</v>
      </c>
      <c r="AH134" s="59">
        <v>41.396431</v>
      </c>
      <c r="AI134" s="59">
        <v>20.28558</v>
      </c>
      <c r="AJ134" s="59">
        <v>8.7988780000000002</v>
      </c>
      <c r="AK134" s="59">
        <v>13.788667</v>
      </c>
      <c r="AL134" s="59">
        <v>39.979961000000003</v>
      </c>
      <c r="AM134" s="59">
        <v>23.387530999999999</v>
      </c>
      <c r="AN134" s="59">
        <v>25.752047999999998</v>
      </c>
      <c r="AO134" s="59">
        <v>32.704655000000002</v>
      </c>
      <c r="AP134" s="59">
        <v>46.839668000000003</v>
      </c>
      <c r="AQ134" s="59">
        <v>42.895164000000001</v>
      </c>
      <c r="AR134" s="59">
        <v>23.624451000000001</v>
      </c>
      <c r="AS134" s="59">
        <v>53.424571999999998</v>
      </c>
      <c r="AT134" s="59">
        <v>75.949355999999995</v>
      </c>
      <c r="AU134" s="59">
        <v>11.551311</v>
      </c>
      <c r="AV134" s="59">
        <v>41.160094999999998</v>
      </c>
      <c r="AW134" s="59">
        <v>48.779159999999997</v>
      </c>
      <c r="AX134" s="59">
        <v>40.123001000000002</v>
      </c>
      <c r="AY134" s="59">
        <v>50.347923000000002</v>
      </c>
      <c r="AZ134" s="59">
        <v>81.177925000000002</v>
      </c>
      <c r="BA134" s="59">
        <v>23.053303</v>
      </c>
      <c r="BB134" s="59">
        <v>14.906783000000001</v>
      </c>
      <c r="BC134" s="59">
        <v>21.016848</v>
      </c>
      <c r="BD134" s="59">
        <v>17.503095999999999</v>
      </c>
      <c r="BE134" s="53">
        <v>26.701142999999998</v>
      </c>
      <c r="BF134" s="59">
        <v>32.043922000000002</v>
      </c>
      <c r="BG134" s="59">
        <v>21.087264999999999</v>
      </c>
      <c r="BH134" s="59">
        <v>26.131916</v>
      </c>
      <c r="BI134" s="59">
        <v>22.451785999999998</v>
      </c>
      <c r="BJ134" s="59">
        <v>17.825949000000001</v>
      </c>
      <c r="BK134" s="59">
        <v>15.343431000000001</v>
      </c>
      <c r="BL134" s="59">
        <v>13.014941</v>
      </c>
      <c r="BM134" s="59">
        <v>25.177263</v>
      </c>
      <c r="BN134" s="59">
        <v>12.521440999999999</v>
      </c>
      <c r="BO134" s="59">
        <v>7.1564540000000001</v>
      </c>
      <c r="BP134" s="59">
        <v>31.697154999999999</v>
      </c>
      <c r="BQ134" s="59">
        <v>18.896214000000001</v>
      </c>
      <c r="BR134" s="59">
        <v>17.553388999999999</v>
      </c>
      <c r="BS134" s="59">
        <v>23.359953000000001</v>
      </c>
      <c r="BT134" s="59">
        <v>43.563499</v>
      </c>
    </row>
    <row r="135" spans="1:72">
      <c r="A135" s="61">
        <v>124</v>
      </c>
      <c r="B135" s="54">
        <v>40299</v>
      </c>
      <c r="C135" s="58">
        <v>1089.4100000000001</v>
      </c>
      <c r="D135" s="55">
        <v>10136.629999999999</v>
      </c>
      <c r="E135" s="55">
        <v>11466.190430000001</v>
      </c>
      <c r="F135" s="59">
        <v>5.2600020000000001</v>
      </c>
      <c r="G135" s="59">
        <v>6.9643300000000004</v>
      </c>
      <c r="H135" s="59">
        <v>23.716802999999999</v>
      </c>
      <c r="I135" s="59">
        <v>44.327393000000001</v>
      </c>
      <c r="J135" s="59">
        <v>18.804562000000001</v>
      </c>
      <c r="K135" s="59">
        <v>36.466419000000002</v>
      </c>
      <c r="L135" s="59">
        <v>27.081333000000001</v>
      </c>
      <c r="M135" s="59">
        <v>8.1052379999999999</v>
      </c>
      <c r="N135" s="59">
        <v>39.512428</v>
      </c>
      <c r="O135" s="59">
        <v>16.187888999999998</v>
      </c>
      <c r="P135" s="59">
        <v>40.473529999999997</v>
      </c>
      <c r="Q135" s="59">
        <v>12.234106000000001</v>
      </c>
      <c r="R135" s="59">
        <v>41.581885999999997</v>
      </c>
      <c r="S135" s="59">
        <v>34.770229</v>
      </c>
      <c r="T135" s="59">
        <v>19.581655999999999</v>
      </c>
      <c r="U135" s="59">
        <v>33.030681999999999</v>
      </c>
      <c r="V135" s="59">
        <v>34.254432999999999</v>
      </c>
      <c r="W135" s="59">
        <v>40.677253999999998</v>
      </c>
      <c r="X135" s="59">
        <v>23.487459000000001</v>
      </c>
      <c r="Y135" s="60">
        <v>39.385086000000001</v>
      </c>
      <c r="Z135" s="59">
        <v>43.108142999999998</v>
      </c>
      <c r="AA135" s="59">
        <v>37.992764000000001</v>
      </c>
      <c r="AB135" s="59">
        <v>26.658923999999999</v>
      </c>
      <c r="AC135" s="59">
        <v>70.550003000000004</v>
      </c>
      <c r="AD135" s="59">
        <v>19.279757</v>
      </c>
      <c r="AE135" s="59">
        <v>32.159224999999999</v>
      </c>
      <c r="AF135" s="59">
        <v>15.266131</v>
      </c>
      <c r="AG135" s="59">
        <v>13.497552000000001</v>
      </c>
      <c r="AH135" s="59">
        <v>37.533622999999999</v>
      </c>
      <c r="AI135" s="59">
        <v>19.504024999999999</v>
      </c>
      <c r="AJ135" s="59">
        <v>8.0147680000000001</v>
      </c>
      <c r="AK135" s="59">
        <v>17.631062</v>
      </c>
      <c r="AL135" s="59">
        <v>36.122180999999998</v>
      </c>
      <c r="AM135" s="59">
        <v>21.929575</v>
      </c>
      <c r="AN135" s="59">
        <v>24.212038</v>
      </c>
      <c r="AO135" s="59">
        <v>29.466562</v>
      </c>
      <c r="AP135" s="59">
        <v>41.895263999999997</v>
      </c>
      <c r="AQ135" s="59">
        <v>38.936939000000002</v>
      </c>
      <c r="AR135" s="59">
        <v>22.146218999999999</v>
      </c>
      <c r="AS135" s="59">
        <v>47.764747999999997</v>
      </c>
      <c r="AT135" s="59">
        <v>70.447852999999995</v>
      </c>
      <c r="AU135" s="59">
        <v>10.902753000000001</v>
      </c>
      <c r="AV135" s="59">
        <v>39.803275999999997</v>
      </c>
      <c r="AW135" s="59">
        <v>43.874546000000002</v>
      </c>
      <c r="AX135" s="59">
        <v>38.506062</v>
      </c>
      <c r="AY135" s="59">
        <v>44.370852999999997</v>
      </c>
      <c r="AZ135" s="59">
        <v>78.934303</v>
      </c>
      <c r="BA135" s="59">
        <v>19.475292</v>
      </c>
      <c r="BB135" s="59">
        <v>13.980013</v>
      </c>
      <c r="BC135" s="59">
        <v>18.371062999999999</v>
      </c>
      <c r="BD135" s="59">
        <v>16.507764999999999</v>
      </c>
      <c r="BE135" s="53">
        <v>25.168156</v>
      </c>
      <c r="BF135" s="59">
        <v>31.645477</v>
      </c>
      <c r="BG135" s="59">
        <v>20.551805000000002</v>
      </c>
      <c r="BH135" s="59">
        <v>24.854901999999999</v>
      </c>
      <c r="BI135" s="59">
        <v>20.926352000000001</v>
      </c>
      <c r="BJ135" s="59">
        <v>17.087060999999999</v>
      </c>
      <c r="BK135" s="59">
        <v>14.351316000000001</v>
      </c>
      <c r="BL135" s="59">
        <v>12.260972000000001</v>
      </c>
      <c r="BM135" s="59">
        <v>23.723444000000001</v>
      </c>
      <c r="BN135" s="59">
        <v>12.107869000000001</v>
      </c>
      <c r="BO135" s="59">
        <v>6.5814680000000001</v>
      </c>
      <c r="BP135" s="59">
        <v>28.754587000000001</v>
      </c>
      <c r="BQ135" s="59">
        <v>16.106165000000001</v>
      </c>
      <c r="BR135" s="59">
        <v>16.337382999999999</v>
      </c>
      <c r="BS135" s="59">
        <v>23.287700999999998</v>
      </c>
      <c r="BT135" s="59">
        <v>40.345928000000001</v>
      </c>
    </row>
    <row r="136" spans="1:72">
      <c r="A136" s="61">
        <v>125</v>
      </c>
      <c r="B136" s="54">
        <v>40330</v>
      </c>
      <c r="C136" s="58">
        <v>1030.71</v>
      </c>
      <c r="D136" s="55">
        <v>9774.02</v>
      </c>
      <c r="E136" s="55">
        <v>10823.200194999999</v>
      </c>
      <c r="F136" s="59">
        <v>4.9683900000000003</v>
      </c>
      <c r="G136" s="59">
        <v>7.0780440000000002</v>
      </c>
      <c r="H136" s="59">
        <v>19.661269999999998</v>
      </c>
      <c r="I136" s="59">
        <v>44.031379999999999</v>
      </c>
      <c r="J136" s="59">
        <v>15.514721</v>
      </c>
      <c r="K136" s="59">
        <v>32.982002000000001</v>
      </c>
      <c r="L136" s="59">
        <v>22.664482</v>
      </c>
      <c r="M136" s="59">
        <v>7.4238080000000002</v>
      </c>
      <c r="N136" s="59">
        <v>38.794476000000003</v>
      </c>
      <c r="O136" s="59">
        <v>15.784767</v>
      </c>
      <c r="P136" s="59">
        <v>39.225025000000002</v>
      </c>
      <c r="Q136" s="59">
        <v>11.699168999999999</v>
      </c>
      <c r="R136" s="59">
        <v>39.274982000000001</v>
      </c>
      <c r="S136" s="59">
        <v>34.730125000000001</v>
      </c>
      <c r="T136" s="59">
        <v>16.381346000000001</v>
      </c>
      <c r="U136" s="59">
        <v>34.061965999999998</v>
      </c>
      <c r="V136" s="59">
        <v>32.553375000000003</v>
      </c>
      <c r="W136" s="59">
        <v>37.716704999999997</v>
      </c>
      <c r="X136" s="59">
        <v>22.462081999999999</v>
      </c>
      <c r="Y136" s="60">
        <v>38.953217000000002</v>
      </c>
      <c r="Z136" s="59">
        <v>40.790698999999996</v>
      </c>
      <c r="AA136" s="59">
        <v>35.648125</v>
      </c>
      <c r="AB136" s="59">
        <v>24.658501000000001</v>
      </c>
      <c r="AC136" s="59">
        <v>79.690002000000007</v>
      </c>
      <c r="AD136" s="59">
        <v>17.229412</v>
      </c>
      <c r="AE136" s="59">
        <v>32.022114000000002</v>
      </c>
      <c r="AF136" s="59">
        <v>14.240321</v>
      </c>
      <c r="AG136" s="59">
        <v>11.750579999999999</v>
      </c>
      <c r="AH136" s="59">
        <v>38.370224</v>
      </c>
      <c r="AI136" s="59">
        <v>20.245047</v>
      </c>
      <c r="AJ136" s="59">
        <v>7.5833899999999996</v>
      </c>
      <c r="AK136" s="59">
        <v>15.736027999999999</v>
      </c>
      <c r="AL136" s="59">
        <v>36.694220999999999</v>
      </c>
      <c r="AM136" s="59">
        <v>22.719957000000001</v>
      </c>
      <c r="AN136" s="59">
        <v>20.499468</v>
      </c>
      <c r="AO136" s="59">
        <v>27.070395999999999</v>
      </c>
      <c r="AP136" s="59">
        <v>41.988605</v>
      </c>
      <c r="AQ136" s="59">
        <v>35.539935999999997</v>
      </c>
      <c r="AR136" s="59">
        <v>21.525585</v>
      </c>
      <c r="AS136" s="59">
        <v>41.194481000000003</v>
      </c>
      <c r="AT136" s="59">
        <v>59.157966999999999</v>
      </c>
      <c r="AU136" s="59">
        <v>9.7371079999999992</v>
      </c>
      <c r="AV136" s="59">
        <v>37.848056999999997</v>
      </c>
      <c r="AW136" s="59">
        <v>41.174484</v>
      </c>
      <c r="AX136" s="59">
        <v>44.172508000000001</v>
      </c>
      <c r="AY136" s="59">
        <v>38.721817000000001</v>
      </c>
      <c r="AZ136" s="59">
        <v>71.805381999999994</v>
      </c>
      <c r="BA136" s="59">
        <v>17.447607000000001</v>
      </c>
      <c r="BB136" s="59">
        <v>12.783797</v>
      </c>
      <c r="BC136" s="59">
        <v>17.467576999999999</v>
      </c>
      <c r="BD136" s="59">
        <v>15.737133</v>
      </c>
      <c r="BE136" s="53">
        <v>24.786443999999999</v>
      </c>
      <c r="BF136" s="59">
        <v>30.78661</v>
      </c>
      <c r="BG136" s="59">
        <v>19.780629999999999</v>
      </c>
      <c r="BH136" s="59">
        <v>25.275286000000001</v>
      </c>
      <c r="BI136" s="59">
        <v>21.053985999999998</v>
      </c>
      <c r="BJ136" s="59">
        <v>17.390132999999999</v>
      </c>
      <c r="BK136" s="59">
        <v>14.597789000000001</v>
      </c>
      <c r="BL136" s="59">
        <v>12.33278</v>
      </c>
      <c r="BM136" s="59">
        <v>24.334054999999999</v>
      </c>
      <c r="BN136" s="59">
        <v>12.327845999999999</v>
      </c>
      <c r="BO136" s="59">
        <v>6.3195180000000004</v>
      </c>
      <c r="BP136" s="59">
        <v>27.102616999999999</v>
      </c>
      <c r="BQ136" s="59">
        <v>14.047776000000001</v>
      </c>
      <c r="BR136" s="59">
        <v>14.938651999999999</v>
      </c>
      <c r="BS136" s="59">
        <v>21.486823999999999</v>
      </c>
      <c r="BT136" s="59">
        <v>38.986294000000001</v>
      </c>
    </row>
    <row r="137" spans="1:72">
      <c r="A137" s="61">
        <v>126</v>
      </c>
      <c r="B137" s="54">
        <v>40360</v>
      </c>
      <c r="C137" s="58">
        <v>1101.5999999999999</v>
      </c>
      <c r="D137" s="55">
        <v>10465.94</v>
      </c>
      <c r="E137" s="55">
        <v>11568.370117</v>
      </c>
      <c r="F137" s="59">
        <v>5.30952</v>
      </c>
      <c r="G137" s="59">
        <v>7.144317</v>
      </c>
      <c r="H137" s="59">
        <v>20.109622999999999</v>
      </c>
      <c r="I137" s="59">
        <v>46.611621999999997</v>
      </c>
      <c r="J137" s="59">
        <v>15.757847999999999</v>
      </c>
      <c r="K137" s="59">
        <v>34.424168000000002</v>
      </c>
      <c r="L137" s="59">
        <v>25.992204999999998</v>
      </c>
      <c r="M137" s="59">
        <v>7.9159540000000002</v>
      </c>
      <c r="N137" s="59">
        <v>39.557701000000002</v>
      </c>
      <c r="O137" s="59">
        <v>17.503140999999999</v>
      </c>
      <c r="P137" s="59">
        <v>42.095469999999999</v>
      </c>
      <c r="Q137" s="59">
        <v>12.458507000000001</v>
      </c>
      <c r="R137" s="59">
        <v>40.621623999999997</v>
      </c>
      <c r="S137" s="59">
        <v>37.130222000000003</v>
      </c>
      <c r="T137" s="59">
        <v>17.516386000000001</v>
      </c>
      <c r="U137" s="59">
        <v>33.401046999999998</v>
      </c>
      <c r="V137" s="59">
        <v>34.042152000000002</v>
      </c>
      <c r="W137" s="59">
        <v>42.357661999999998</v>
      </c>
      <c r="X137" s="59">
        <v>25.266992999999999</v>
      </c>
      <c r="Y137" s="60">
        <v>41.994011</v>
      </c>
      <c r="Z137" s="59">
        <v>43.505577000000002</v>
      </c>
      <c r="AA137" s="59">
        <v>35.332847999999998</v>
      </c>
      <c r="AB137" s="59">
        <v>27.130423</v>
      </c>
      <c r="AC137" s="59">
        <v>78.120002999999997</v>
      </c>
      <c r="AD137" s="59">
        <v>18.662958</v>
      </c>
      <c r="AE137" s="59">
        <v>36.169128000000001</v>
      </c>
      <c r="AF137" s="59">
        <v>15.260571000000001</v>
      </c>
      <c r="AG137" s="59">
        <v>12.256071</v>
      </c>
      <c r="AH137" s="59">
        <v>37.740028000000002</v>
      </c>
      <c r="AI137" s="59">
        <v>20.171016999999999</v>
      </c>
      <c r="AJ137" s="59">
        <v>7.9769199999999998</v>
      </c>
      <c r="AK137" s="59">
        <v>16.108212999999999</v>
      </c>
      <c r="AL137" s="59">
        <v>38.040596000000001</v>
      </c>
      <c r="AM137" s="59">
        <v>24.144209</v>
      </c>
      <c r="AN137" s="59">
        <v>21.457332999999998</v>
      </c>
      <c r="AO137" s="59">
        <v>29.726799</v>
      </c>
      <c r="AP137" s="59">
        <v>45.470387000000002</v>
      </c>
      <c r="AQ137" s="59">
        <v>40.606377000000002</v>
      </c>
      <c r="AR137" s="59">
        <v>23.355511</v>
      </c>
      <c r="AS137" s="59">
        <v>43.393436000000001</v>
      </c>
      <c r="AT137" s="59">
        <v>69.757476999999994</v>
      </c>
      <c r="AU137" s="59">
        <v>10.565343</v>
      </c>
      <c r="AV137" s="59">
        <v>41.357044000000002</v>
      </c>
      <c r="AW137" s="59">
        <v>46.446567999999999</v>
      </c>
      <c r="AX137" s="59">
        <v>40.065643000000001</v>
      </c>
      <c r="AY137" s="59">
        <v>39.967483999999999</v>
      </c>
      <c r="AZ137" s="59">
        <v>72.610686999999999</v>
      </c>
      <c r="BA137" s="59">
        <v>19.570747000000001</v>
      </c>
      <c r="BB137" s="59">
        <v>13.539652</v>
      </c>
      <c r="BC137" s="59">
        <v>19.242011999999999</v>
      </c>
      <c r="BD137" s="59">
        <v>16.690283000000001</v>
      </c>
      <c r="BE137" s="53">
        <v>25.620305999999999</v>
      </c>
      <c r="BF137" s="59">
        <v>35.196064</v>
      </c>
      <c r="BG137" s="59">
        <v>21.094128000000001</v>
      </c>
      <c r="BH137" s="59">
        <v>27.01296</v>
      </c>
      <c r="BI137" s="59">
        <v>22.820264999999999</v>
      </c>
      <c r="BJ137" s="59">
        <v>18.461341999999998</v>
      </c>
      <c r="BK137" s="59">
        <v>15.645402000000001</v>
      </c>
      <c r="BL137" s="59">
        <v>13.315315</v>
      </c>
      <c r="BM137" s="59">
        <v>26.039141000000001</v>
      </c>
      <c r="BN137" s="59">
        <v>13.632118</v>
      </c>
      <c r="BO137" s="59">
        <v>7.0835369999999998</v>
      </c>
      <c r="BP137" s="59">
        <v>28.986891</v>
      </c>
      <c r="BQ137" s="59">
        <v>15.540355999999999</v>
      </c>
      <c r="BR137" s="59">
        <v>15.726224999999999</v>
      </c>
      <c r="BS137" s="59">
        <v>23.832726999999998</v>
      </c>
      <c r="BT137" s="59">
        <v>43.629353000000002</v>
      </c>
    </row>
    <row r="138" spans="1:72">
      <c r="A138" s="61">
        <v>127</v>
      </c>
      <c r="B138" s="54">
        <v>40391</v>
      </c>
      <c r="C138" s="58">
        <v>1049.33</v>
      </c>
      <c r="D138" s="55">
        <v>10014.719999999999</v>
      </c>
      <c r="E138" s="55">
        <v>11001.080078000001</v>
      </c>
      <c r="F138" s="59">
        <v>5.0674270000000003</v>
      </c>
      <c r="G138" s="59">
        <v>7.250705</v>
      </c>
      <c r="H138" s="59">
        <v>19.622931000000001</v>
      </c>
      <c r="I138" s="59">
        <v>48.837605000000003</v>
      </c>
      <c r="J138" s="59">
        <v>15.493387999999999</v>
      </c>
      <c r="K138" s="59">
        <v>34.316848999999998</v>
      </c>
      <c r="L138" s="59">
        <v>23.368998000000001</v>
      </c>
      <c r="M138" s="59">
        <v>8.7942400000000003</v>
      </c>
      <c r="N138" s="59">
        <v>38.896014999999998</v>
      </c>
      <c r="O138" s="59">
        <v>17.747699999999998</v>
      </c>
      <c r="P138" s="59">
        <v>41.622047000000002</v>
      </c>
      <c r="Q138" s="59">
        <v>12.202959999999999</v>
      </c>
      <c r="R138" s="59">
        <v>40.471203000000003</v>
      </c>
      <c r="S138" s="59">
        <v>37.292366000000001</v>
      </c>
      <c r="T138" s="59">
        <v>16.491789000000001</v>
      </c>
      <c r="U138" s="59">
        <v>33.024391000000001</v>
      </c>
      <c r="V138" s="59">
        <v>33.717007000000002</v>
      </c>
      <c r="W138" s="59">
        <v>41.173800999999997</v>
      </c>
      <c r="X138" s="59">
        <v>24.235220000000002</v>
      </c>
      <c r="Y138" s="60">
        <v>37.538395000000001</v>
      </c>
      <c r="Z138" s="59">
        <v>40.794079000000004</v>
      </c>
      <c r="AA138" s="59">
        <v>31.526399999999999</v>
      </c>
      <c r="AB138" s="59">
        <v>24.523605</v>
      </c>
      <c r="AC138" s="59">
        <v>78.779999000000004</v>
      </c>
      <c r="AD138" s="59">
        <v>15.849721000000001</v>
      </c>
      <c r="AE138" s="59">
        <v>32.304268</v>
      </c>
      <c r="AF138" s="59">
        <v>13.28116</v>
      </c>
      <c r="AG138" s="59">
        <v>10.573869</v>
      </c>
      <c r="AH138" s="59">
        <v>37.044868000000001</v>
      </c>
      <c r="AI138" s="59">
        <v>20.580753000000001</v>
      </c>
      <c r="AJ138" s="59">
        <v>8.4608539999999994</v>
      </c>
      <c r="AK138" s="59">
        <v>18.061132000000001</v>
      </c>
      <c r="AL138" s="59">
        <v>35.605953</v>
      </c>
      <c r="AM138" s="59">
        <v>22.780999999999999</v>
      </c>
      <c r="AN138" s="59">
        <v>18.918634000000001</v>
      </c>
      <c r="AO138" s="59">
        <v>27.091200000000001</v>
      </c>
      <c r="AP138" s="59">
        <v>41.754719000000001</v>
      </c>
      <c r="AQ138" s="59">
        <v>39.856715999999999</v>
      </c>
      <c r="AR138" s="59">
        <v>22.763876</v>
      </c>
      <c r="AS138" s="59">
        <v>39.581901999999999</v>
      </c>
      <c r="AT138" s="59">
        <v>65.954802999999998</v>
      </c>
      <c r="AU138" s="59">
        <v>9.6885510000000004</v>
      </c>
      <c r="AV138" s="59">
        <v>40.080207999999999</v>
      </c>
      <c r="AW138" s="59">
        <v>47.374470000000002</v>
      </c>
      <c r="AX138" s="59">
        <v>43.950339999999997</v>
      </c>
      <c r="AY138" s="59">
        <v>32.47578</v>
      </c>
      <c r="AZ138" s="59">
        <v>62.237682</v>
      </c>
      <c r="BA138" s="59">
        <v>17.796412</v>
      </c>
      <c r="BB138" s="59">
        <v>11.613867000000001</v>
      </c>
      <c r="BC138" s="59">
        <v>17.814999</v>
      </c>
      <c r="BD138" s="59">
        <v>15.634722</v>
      </c>
      <c r="BE138" s="53">
        <v>23.968990000000002</v>
      </c>
      <c r="BF138" s="59">
        <v>37.843528999999997</v>
      </c>
      <c r="BG138" s="59">
        <v>19.794827000000002</v>
      </c>
      <c r="BH138" s="59">
        <v>27.139337999999999</v>
      </c>
      <c r="BI138" s="59">
        <v>23.222425000000001</v>
      </c>
      <c r="BJ138" s="59">
        <v>19.413401</v>
      </c>
      <c r="BK138" s="59">
        <v>16.013339999999999</v>
      </c>
      <c r="BL138" s="59">
        <v>13.509072</v>
      </c>
      <c r="BM138" s="59">
        <v>26.835217</v>
      </c>
      <c r="BN138" s="59">
        <v>14.104367</v>
      </c>
      <c r="BO138" s="59">
        <v>6.2547829999999998</v>
      </c>
      <c r="BP138" s="59">
        <v>27.997437999999999</v>
      </c>
      <c r="BQ138" s="59">
        <v>14.857474</v>
      </c>
      <c r="BR138" s="59">
        <v>15.168184</v>
      </c>
      <c r="BS138" s="59">
        <v>23.822344000000001</v>
      </c>
      <c r="BT138" s="59">
        <v>42.899611999999998</v>
      </c>
    </row>
    <row r="139" spans="1:72">
      <c r="A139" s="61">
        <v>128</v>
      </c>
      <c r="B139" s="54">
        <v>40422</v>
      </c>
      <c r="C139" s="58">
        <v>1141.2</v>
      </c>
      <c r="D139" s="55">
        <v>10788.05</v>
      </c>
      <c r="E139" s="55">
        <v>12020.580078000001</v>
      </c>
      <c r="F139" s="59">
        <v>5.5296029999999998</v>
      </c>
      <c r="G139" s="59">
        <v>7.2507650000000003</v>
      </c>
      <c r="H139" s="59">
        <v>22.535606000000001</v>
      </c>
      <c r="I139" s="59">
        <v>50.179851999999997</v>
      </c>
      <c r="J139" s="59">
        <v>17.028987999999998</v>
      </c>
      <c r="K139" s="59">
        <v>36.023045000000003</v>
      </c>
      <c r="L139" s="59">
        <v>28.709610000000001</v>
      </c>
      <c r="M139" s="59">
        <v>9.2371689999999997</v>
      </c>
      <c r="N139" s="59">
        <v>39.091579000000003</v>
      </c>
      <c r="O139" s="59">
        <v>18.586178</v>
      </c>
      <c r="P139" s="59">
        <v>43.087710999999999</v>
      </c>
      <c r="Q139" s="59">
        <v>13.101597</v>
      </c>
      <c r="R139" s="59">
        <v>46.362541</v>
      </c>
      <c r="S139" s="59">
        <v>37.668773999999999</v>
      </c>
      <c r="T139" s="59">
        <v>20.681774000000001</v>
      </c>
      <c r="U139" s="59">
        <v>34.048557000000002</v>
      </c>
      <c r="V139" s="59">
        <v>35.497925000000002</v>
      </c>
      <c r="W139" s="59">
        <v>45.469025000000002</v>
      </c>
      <c r="X139" s="59">
        <v>26.546423000000001</v>
      </c>
      <c r="Y139" s="60">
        <v>43.530524999999997</v>
      </c>
      <c r="Z139" s="59">
        <v>47.994968</v>
      </c>
      <c r="AA139" s="59">
        <v>33.740192</v>
      </c>
      <c r="AB139" s="59">
        <v>25.670197999999999</v>
      </c>
      <c r="AC139" s="59">
        <v>82.68</v>
      </c>
      <c r="AD139" s="59">
        <v>16.936478000000001</v>
      </c>
      <c r="AE139" s="59">
        <v>34.054389999999998</v>
      </c>
      <c r="AF139" s="59">
        <v>13.804748</v>
      </c>
      <c r="AG139" s="59">
        <v>11.564138</v>
      </c>
      <c r="AH139" s="59">
        <v>40.633923000000003</v>
      </c>
      <c r="AI139" s="59">
        <v>21.546576999999999</v>
      </c>
      <c r="AJ139" s="59">
        <v>9.2326189999999997</v>
      </c>
      <c r="AK139" s="59">
        <v>20.575652999999999</v>
      </c>
      <c r="AL139" s="59">
        <v>38.445217</v>
      </c>
      <c r="AM139" s="59">
        <v>25.100556999999998</v>
      </c>
      <c r="AN139" s="59">
        <v>22.067060000000001</v>
      </c>
      <c r="AO139" s="59">
        <v>30.695264999999999</v>
      </c>
      <c r="AP139" s="59">
        <v>46.381897000000002</v>
      </c>
      <c r="AQ139" s="59">
        <v>41.964607000000001</v>
      </c>
      <c r="AR139" s="59">
        <v>24.586915999999999</v>
      </c>
      <c r="AS139" s="59">
        <v>44.498646000000001</v>
      </c>
      <c r="AT139" s="59">
        <v>72.250290000000007</v>
      </c>
      <c r="AU139" s="59">
        <v>11.464857</v>
      </c>
      <c r="AV139" s="59">
        <v>42.904426999999998</v>
      </c>
      <c r="AW139" s="59">
        <v>52.999504000000002</v>
      </c>
      <c r="AX139" s="59">
        <v>45.018287999999998</v>
      </c>
      <c r="AY139" s="59">
        <v>32.831389999999999</v>
      </c>
      <c r="AZ139" s="59">
        <v>65.793282000000005</v>
      </c>
      <c r="BA139" s="59">
        <v>18.668901000000002</v>
      </c>
      <c r="BB139" s="59">
        <v>12.715749000000001</v>
      </c>
      <c r="BC139" s="59">
        <v>21.901689999999999</v>
      </c>
      <c r="BD139" s="59">
        <v>18.432941</v>
      </c>
      <c r="BE139" s="53">
        <v>26.092108</v>
      </c>
      <c r="BF139" s="59">
        <v>38.790954999999997</v>
      </c>
      <c r="BG139" s="59">
        <v>22.448270999999998</v>
      </c>
      <c r="BH139" s="59">
        <v>28.369492000000001</v>
      </c>
      <c r="BI139" s="59">
        <v>23.975113</v>
      </c>
      <c r="BJ139" s="59">
        <v>19.704418</v>
      </c>
      <c r="BK139" s="59">
        <v>16.919048</v>
      </c>
      <c r="BL139" s="59">
        <v>13.908723</v>
      </c>
      <c r="BM139" s="59">
        <v>27.569775</v>
      </c>
      <c r="BN139" s="59">
        <v>15.565905000000001</v>
      </c>
      <c r="BO139" s="59">
        <v>6.613245</v>
      </c>
      <c r="BP139" s="59">
        <v>28.479255999999999</v>
      </c>
      <c r="BQ139" s="59">
        <v>16.047637999999999</v>
      </c>
      <c r="BR139" s="59">
        <v>16.876915</v>
      </c>
      <c r="BS139" s="59">
        <v>24.726797000000001</v>
      </c>
      <c r="BT139" s="59">
        <v>43.289223</v>
      </c>
    </row>
    <row r="140" spans="1:72">
      <c r="A140" s="61">
        <v>129</v>
      </c>
      <c r="B140" s="54">
        <v>40452</v>
      </c>
      <c r="C140" s="58">
        <v>1183.26</v>
      </c>
      <c r="D140" s="55">
        <v>11118.49</v>
      </c>
      <c r="E140" s="55">
        <v>12489.059569999999</v>
      </c>
      <c r="F140" s="59">
        <v>5.7386819999999998</v>
      </c>
      <c r="G140" s="59">
        <v>7.2768249999999997</v>
      </c>
      <c r="H140" s="59">
        <v>21.980743</v>
      </c>
      <c r="I140" s="59">
        <v>52.375366</v>
      </c>
      <c r="J140" s="59">
        <v>16.303211000000001</v>
      </c>
      <c r="K140" s="59">
        <v>35.011921000000001</v>
      </c>
      <c r="L140" s="59">
        <v>32.45335</v>
      </c>
      <c r="M140" s="59">
        <v>11.304174</v>
      </c>
      <c r="N140" s="59">
        <v>41.438251000000001</v>
      </c>
      <c r="O140" s="59">
        <v>19.623011000000002</v>
      </c>
      <c r="P140" s="59">
        <v>42.667507000000001</v>
      </c>
      <c r="Q140" s="59">
        <v>13.260714999999999</v>
      </c>
      <c r="R140" s="59">
        <v>45.126021999999999</v>
      </c>
      <c r="S140" s="59">
        <v>37.047066000000001</v>
      </c>
      <c r="T140" s="59">
        <v>20.916367999999999</v>
      </c>
      <c r="U140" s="59">
        <v>35.407913000000001</v>
      </c>
      <c r="V140" s="59">
        <v>38.198017</v>
      </c>
      <c r="W140" s="59">
        <v>46.338572999999997</v>
      </c>
      <c r="X140" s="59">
        <v>27.452411999999999</v>
      </c>
      <c r="Y140" s="60">
        <v>49.380760000000002</v>
      </c>
      <c r="Z140" s="59">
        <v>51.262385999999999</v>
      </c>
      <c r="AA140" s="59">
        <v>34.738213000000002</v>
      </c>
      <c r="AB140" s="59">
        <v>25.380178000000001</v>
      </c>
      <c r="AC140" s="59">
        <v>79.559997999999993</v>
      </c>
      <c r="AD140" s="59">
        <v>17.570247999999999</v>
      </c>
      <c r="AE140" s="59">
        <v>33.592556000000002</v>
      </c>
      <c r="AF140" s="59">
        <v>15.487546999999999</v>
      </c>
      <c r="AG140" s="59">
        <v>12.820389</v>
      </c>
      <c r="AH140" s="59">
        <v>41.801265999999998</v>
      </c>
      <c r="AI140" s="59">
        <v>21.476568</v>
      </c>
      <c r="AJ140" s="59">
        <v>9.3670480000000005</v>
      </c>
      <c r="AK140" s="59">
        <v>20.893433000000002</v>
      </c>
      <c r="AL140" s="59">
        <v>39.896236000000002</v>
      </c>
      <c r="AM140" s="59">
        <v>24.186706999999998</v>
      </c>
      <c r="AN140" s="59">
        <v>21.127445000000002</v>
      </c>
      <c r="AO140" s="59">
        <v>32.909744000000003</v>
      </c>
      <c r="AP140" s="59">
        <v>45.049976000000001</v>
      </c>
      <c r="AQ140" s="59">
        <v>42.373607999999997</v>
      </c>
      <c r="AR140" s="59">
        <v>24.802959000000001</v>
      </c>
      <c r="AS140" s="59">
        <v>48.260586000000004</v>
      </c>
      <c r="AT140" s="59">
        <v>74.234924000000007</v>
      </c>
      <c r="AU140" s="59">
        <v>12.070123000000001</v>
      </c>
      <c r="AV140" s="59">
        <v>41.833019</v>
      </c>
      <c r="AW140" s="59">
        <v>54.69455</v>
      </c>
      <c r="AX140" s="59">
        <v>43.727249</v>
      </c>
      <c r="AY140" s="59">
        <v>32.466797</v>
      </c>
      <c r="AZ140" s="59">
        <v>68.793587000000002</v>
      </c>
      <c r="BA140" s="59">
        <v>20.330736000000002</v>
      </c>
      <c r="BB140" s="59">
        <v>13.278679</v>
      </c>
      <c r="BC140" s="59">
        <v>23.965418</v>
      </c>
      <c r="BD140" s="59">
        <v>20.083345000000001</v>
      </c>
      <c r="BE140" s="53">
        <v>27.857979</v>
      </c>
      <c r="BF140" s="59">
        <v>42.483212000000002</v>
      </c>
      <c r="BG140" s="59">
        <v>24.086458</v>
      </c>
      <c r="BH140" s="59">
        <v>29.170428999999999</v>
      </c>
      <c r="BI140" s="59">
        <v>23.865276000000001</v>
      </c>
      <c r="BJ140" s="59">
        <v>20.037766000000001</v>
      </c>
      <c r="BK140" s="59">
        <v>16.941040000000001</v>
      </c>
      <c r="BL140" s="59">
        <v>14.607341</v>
      </c>
      <c r="BM140" s="59">
        <v>28.427402000000001</v>
      </c>
      <c r="BN140" s="59">
        <v>15.513363999999999</v>
      </c>
      <c r="BO140" s="59">
        <v>7.545973</v>
      </c>
      <c r="BP140" s="59">
        <v>31.086271</v>
      </c>
      <c r="BQ140" s="59">
        <v>15.442800999999999</v>
      </c>
      <c r="BR140" s="59">
        <v>17.973564</v>
      </c>
      <c r="BS140" s="59">
        <v>25.453500999999999</v>
      </c>
      <c r="BT140" s="59">
        <v>45.669128000000001</v>
      </c>
    </row>
    <row r="141" spans="1:72">
      <c r="A141" s="61">
        <v>130</v>
      </c>
      <c r="B141" s="54">
        <v>40483</v>
      </c>
      <c r="C141" s="58">
        <v>1180.55</v>
      </c>
      <c r="D141" s="55">
        <v>11006.02</v>
      </c>
      <c r="E141" s="55">
        <v>12541.030273</v>
      </c>
      <c r="F141" s="59">
        <v>5.7661930000000003</v>
      </c>
      <c r="G141" s="59">
        <v>7.2360069999999999</v>
      </c>
      <c r="H141" s="59">
        <v>21.489922</v>
      </c>
      <c r="I141" s="59">
        <v>52.732295999999998</v>
      </c>
      <c r="J141" s="59">
        <v>17.431141</v>
      </c>
      <c r="K141" s="59">
        <v>38.382331999999998</v>
      </c>
      <c r="L141" s="59">
        <v>31.05509</v>
      </c>
      <c r="M141" s="59">
        <v>11.031605000000001</v>
      </c>
      <c r="N141" s="59">
        <v>40.114651000000002</v>
      </c>
      <c r="O141" s="59">
        <v>20.215019000000002</v>
      </c>
      <c r="P141" s="59">
        <v>42.229725000000002</v>
      </c>
      <c r="Q141" s="59">
        <v>13.241130999999999</v>
      </c>
      <c r="R141" s="59">
        <v>48.762526999999999</v>
      </c>
      <c r="S141" s="59">
        <v>36.198956000000003</v>
      </c>
      <c r="T141" s="59">
        <v>21.515215000000001</v>
      </c>
      <c r="U141" s="59">
        <v>33.483341000000003</v>
      </c>
      <c r="V141" s="59">
        <v>39.961731</v>
      </c>
      <c r="W141" s="59">
        <v>45.424129000000001</v>
      </c>
      <c r="X141" s="59">
        <v>28.064465999999999</v>
      </c>
      <c r="Y141" s="60">
        <v>54.644558000000004</v>
      </c>
      <c r="Z141" s="59">
        <v>56.971783000000002</v>
      </c>
      <c r="AA141" s="59">
        <v>32.331944</v>
      </c>
      <c r="AB141" s="59">
        <v>25.257593</v>
      </c>
      <c r="AC141" s="59">
        <v>79.680000000000007</v>
      </c>
      <c r="AD141" s="59">
        <v>18.345607999999999</v>
      </c>
      <c r="AE141" s="59">
        <v>35.184024999999998</v>
      </c>
      <c r="AF141" s="59">
        <v>15.218753</v>
      </c>
      <c r="AG141" s="59">
        <v>12.504244</v>
      </c>
      <c r="AH141" s="59">
        <v>40.365043999999997</v>
      </c>
      <c r="AI141" s="59">
        <v>20.388248000000001</v>
      </c>
      <c r="AJ141" s="59">
        <v>8.7648030000000006</v>
      </c>
      <c r="AK141" s="59">
        <v>18.103691000000001</v>
      </c>
      <c r="AL141" s="59">
        <v>36.756999999999998</v>
      </c>
      <c r="AM141" s="59">
        <v>23.128519000000001</v>
      </c>
      <c r="AN141" s="59">
        <v>21.800293</v>
      </c>
      <c r="AO141" s="59">
        <v>34.726031999999996</v>
      </c>
      <c r="AP141" s="59">
        <v>44.921585</v>
      </c>
      <c r="AQ141" s="59">
        <v>44.129210999999998</v>
      </c>
      <c r="AR141" s="59">
        <v>23.782226999999999</v>
      </c>
      <c r="AS141" s="59">
        <v>47.134597999999997</v>
      </c>
      <c r="AT141" s="59">
        <v>77.112244000000004</v>
      </c>
      <c r="AU141" s="59">
        <v>11.684158</v>
      </c>
      <c r="AV141" s="59">
        <v>40.552245999999997</v>
      </c>
      <c r="AW141" s="59">
        <v>55.499175999999999</v>
      </c>
      <c r="AX141" s="59">
        <v>42.268715</v>
      </c>
      <c r="AY141" s="59">
        <v>35.676991000000001</v>
      </c>
      <c r="AZ141" s="59">
        <v>72.264045999999993</v>
      </c>
      <c r="BA141" s="59">
        <v>19.255880000000001</v>
      </c>
      <c r="BB141" s="59">
        <v>14.013809999999999</v>
      </c>
      <c r="BC141" s="59">
        <v>22.105398000000001</v>
      </c>
      <c r="BD141" s="59">
        <v>21.693718000000001</v>
      </c>
      <c r="BE141" s="53">
        <v>27.908075</v>
      </c>
      <c r="BF141" s="59">
        <v>39.747208000000001</v>
      </c>
      <c r="BG141" s="59">
        <v>25.438510999999998</v>
      </c>
      <c r="BH141" s="59">
        <v>28.113181999999998</v>
      </c>
      <c r="BI141" s="59">
        <v>22.80546</v>
      </c>
      <c r="BJ141" s="59">
        <v>20.198354999999999</v>
      </c>
      <c r="BK141" s="59">
        <v>15.867177</v>
      </c>
      <c r="BL141" s="59">
        <v>14.386937</v>
      </c>
      <c r="BM141" s="59">
        <v>27.655535</v>
      </c>
      <c r="BN141" s="59">
        <v>15.514412999999999</v>
      </c>
      <c r="BO141" s="59">
        <v>7.369453</v>
      </c>
      <c r="BP141" s="59">
        <v>31.413221</v>
      </c>
      <c r="BQ141" s="59">
        <v>14.545302</v>
      </c>
      <c r="BR141" s="59">
        <v>18.810123000000001</v>
      </c>
      <c r="BS141" s="59">
        <v>26.160094999999998</v>
      </c>
      <c r="BT141" s="59">
        <v>41.486319999999999</v>
      </c>
    </row>
    <row r="142" spans="1:72">
      <c r="A142" s="61">
        <v>131</v>
      </c>
      <c r="B142" s="54">
        <v>40513</v>
      </c>
      <c r="C142" s="58">
        <v>1257.6400000000001</v>
      </c>
      <c r="D142" s="55">
        <v>11577.51</v>
      </c>
      <c r="E142" s="55">
        <v>13360.080078000001</v>
      </c>
      <c r="F142" s="59">
        <v>6.0798129999999997</v>
      </c>
      <c r="G142" s="59">
        <v>7.120482</v>
      </c>
      <c r="H142" s="59">
        <v>25.133247000000001</v>
      </c>
      <c r="I142" s="59">
        <v>52.099818999999997</v>
      </c>
      <c r="J142" s="59">
        <v>19.258721999999999</v>
      </c>
      <c r="K142" s="59">
        <v>40.721935000000002</v>
      </c>
      <c r="L142" s="59">
        <v>34.747630999999998</v>
      </c>
      <c r="M142" s="59">
        <v>10.535674999999999</v>
      </c>
      <c r="N142" s="59">
        <v>42.256016000000002</v>
      </c>
      <c r="O142" s="59">
        <v>21.192499000000002</v>
      </c>
      <c r="P142" s="59">
        <v>42.687103</v>
      </c>
      <c r="Q142" s="59">
        <v>13.201969</v>
      </c>
      <c r="R142" s="59">
        <v>52.080185</v>
      </c>
      <c r="S142" s="59">
        <v>36.871586000000001</v>
      </c>
      <c r="T142" s="59">
        <v>24.172636000000001</v>
      </c>
      <c r="U142" s="59">
        <v>33.967396000000001</v>
      </c>
      <c r="V142" s="59">
        <v>42.271427000000003</v>
      </c>
      <c r="W142" s="59">
        <v>51.629257000000003</v>
      </c>
      <c r="X142" s="59">
        <v>31.763168</v>
      </c>
      <c r="Y142" s="60">
        <v>59.160415999999998</v>
      </c>
      <c r="Z142" s="59">
        <v>62.250103000000003</v>
      </c>
      <c r="AA142" s="59">
        <v>33.226120000000002</v>
      </c>
      <c r="AB142" s="59">
        <v>28.647783</v>
      </c>
      <c r="AC142" s="59">
        <v>80.110000999999997</v>
      </c>
      <c r="AD142" s="59">
        <v>20.934477000000001</v>
      </c>
      <c r="AE142" s="59">
        <v>34.939804000000002</v>
      </c>
      <c r="AF142" s="59">
        <v>17.260287999999999</v>
      </c>
      <c r="AG142" s="59">
        <v>14.289001000000001</v>
      </c>
      <c r="AH142" s="59">
        <v>40.910843</v>
      </c>
      <c r="AI142" s="59">
        <v>21.316880999999999</v>
      </c>
      <c r="AJ142" s="59">
        <v>9.5127919999999992</v>
      </c>
      <c r="AK142" s="59">
        <v>18.499243</v>
      </c>
      <c r="AL142" s="59">
        <v>38.298721</v>
      </c>
      <c r="AM142" s="59">
        <v>24.411159999999999</v>
      </c>
      <c r="AN142" s="59">
        <v>24.451488000000001</v>
      </c>
      <c r="AO142" s="59">
        <v>37.369858000000001</v>
      </c>
      <c r="AP142" s="59">
        <v>46.452067999999997</v>
      </c>
      <c r="AQ142" s="59">
        <v>45.98415</v>
      </c>
      <c r="AR142" s="59">
        <v>25.834517999999999</v>
      </c>
      <c r="AS142" s="59">
        <v>50.60783</v>
      </c>
      <c r="AT142" s="59">
        <v>78.822174000000004</v>
      </c>
      <c r="AU142" s="59">
        <v>11.385910000000001</v>
      </c>
      <c r="AV142" s="59">
        <v>42.766029000000003</v>
      </c>
      <c r="AW142" s="59">
        <v>58.543827</v>
      </c>
      <c r="AX142" s="59">
        <v>44.136799000000003</v>
      </c>
      <c r="AY142" s="59">
        <v>39.721775000000001</v>
      </c>
      <c r="AZ142" s="59">
        <v>79.218093999999994</v>
      </c>
      <c r="BA142" s="59">
        <v>21.406714999999998</v>
      </c>
      <c r="BB142" s="59">
        <v>14.036754999999999</v>
      </c>
      <c r="BC142" s="59">
        <v>25.578526</v>
      </c>
      <c r="BD142" s="59">
        <v>22.171246</v>
      </c>
      <c r="BE142" s="53">
        <v>28.978811</v>
      </c>
      <c r="BF142" s="59">
        <v>43.651985000000003</v>
      </c>
      <c r="BG142" s="59">
        <v>26.947935000000001</v>
      </c>
      <c r="BH142" s="59">
        <v>28.914035999999999</v>
      </c>
      <c r="BI142" s="59">
        <v>23.714548000000001</v>
      </c>
      <c r="BJ142" s="59">
        <v>20.471444999999999</v>
      </c>
      <c r="BK142" s="59">
        <v>16.624265999999999</v>
      </c>
      <c r="BL142" s="59">
        <v>14.417552000000001</v>
      </c>
      <c r="BM142" s="59">
        <v>28.684768999999999</v>
      </c>
      <c r="BN142" s="59">
        <v>17.341635</v>
      </c>
      <c r="BO142" s="59">
        <v>8.0791850000000007</v>
      </c>
      <c r="BP142" s="59">
        <v>32.273623999999998</v>
      </c>
      <c r="BQ142" s="59">
        <v>15.979347000000001</v>
      </c>
      <c r="BR142" s="59">
        <v>20.434017000000001</v>
      </c>
      <c r="BS142" s="59">
        <v>27.191223000000001</v>
      </c>
      <c r="BT142" s="59">
        <v>45.532390999999997</v>
      </c>
    </row>
    <row r="143" spans="1:72">
      <c r="A143" s="61">
        <v>132</v>
      </c>
      <c r="B143" s="54">
        <v>40544</v>
      </c>
      <c r="C143" s="58">
        <v>1286.1199999999999</v>
      </c>
      <c r="D143" s="55">
        <v>11891.93</v>
      </c>
      <c r="E143" s="55">
        <v>13617.339844</v>
      </c>
      <c r="F143" s="59">
        <v>6.2404169999999999</v>
      </c>
      <c r="G143" s="59">
        <v>7.1583269999999999</v>
      </c>
      <c r="H143" s="59">
        <v>26.359081</v>
      </c>
      <c r="I143" s="59">
        <v>50.002499</v>
      </c>
      <c r="J143" s="59">
        <v>19.04372</v>
      </c>
      <c r="K143" s="59">
        <v>37.132595000000002</v>
      </c>
      <c r="L143" s="59">
        <v>33.692596000000002</v>
      </c>
      <c r="M143" s="59">
        <v>11.493463</v>
      </c>
      <c r="N143" s="59">
        <v>41.467793</v>
      </c>
      <c r="O143" s="59">
        <v>20.251608000000001</v>
      </c>
      <c r="P143" s="59">
        <v>42.335048999999998</v>
      </c>
      <c r="Q143" s="59">
        <v>13.801738</v>
      </c>
      <c r="R143" s="59">
        <v>51.813347</v>
      </c>
      <c r="S143" s="59">
        <v>38.267814999999999</v>
      </c>
      <c r="T143" s="59">
        <v>25.090879000000001</v>
      </c>
      <c r="U143" s="59">
        <v>33.636017000000002</v>
      </c>
      <c r="V143" s="59">
        <v>46.641930000000002</v>
      </c>
      <c r="W143" s="59">
        <v>53.711407000000001</v>
      </c>
      <c r="X143" s="59">
        <v>33.330348999999998</v>
      </c>
      <c r="Y143" s="60">
        <v>63.050136999999999</v>
      </c>
      <c r="Z143" s="59">
        <v>68.508492000000004</v>
      </c>
      <c r="AA143" s="59">
        <v>38.671104</v>
      </c>
      <c r="AB143" s="59">
        <v>30.349627999999999</v>
      </c>
      <c r="AC143" s="59">
        <v>81.75</v>
      </c>
      <c r="AD143" s="59">
        <v>21.900471</v>
      </c>
      <c r="AE143" s="59">
        <v>35.314273999999997</v>
      </c>
      <c r="AF143" s="59">
        <v>17.311337000000002</v>
      </c>
      <c r="AG143" s="59">
        <v>15.074020000000001</v>
      </c>
      <c r="AH143" s="59">
        <v>39.535029999999999</v>
      </c>
      <c r="AI143" s="59">
        <v>19.828693000000001</v>
      </c>
      <c r="AJ143" s="59">
        <v>9.8985149999999997</v>
      </c>
      <c r="AK143" s="59">
        <v>18.419353000000001</v>
      </c>
      <c r="AL143" s="59">
        <v>38.424297000000003</v>
      </c>
      <c r="AM143" s="59">
        <v>24.223061000000001</v>
      </c>
      <c r="AN143" s="59">
        <v>24.050642</v>
      </c>
      <c r="AO143" s="59">
        <v>39.373328999999998</v>
      </c>
      <c r="AP143" s="59">
        <v>47.324078</v>
      </c>
      <c r="AQ143" s="59">
        <v>45.375931000000001</v>
      </c>
      <c r="AR143" s="59">
        <v>26.5352</v>
      </c>
      <c r="AS143" s="59">
        <v>53.774394999999998</v>
      </c>
      <c r="AT143" s="59">
        <v>76.542473000000001</v>
      </c>
      <c r="AU143" s="59">
        <v>10.398685</v>
      </c>
      <c r="AV143" s="59">
        <v>42.295558999999997</v>
      </c>
      <c r="AW143" s="59">
        <v>56.465381999999998</v>
      </c>
      <c r="AX143" s="59">
        <v>39.662593999999999</v>
      </c>
      <c r="AY143" s="59">
        <v>38.109969999999997</v>
      </c>
      <c r="AZ143" s="59">
        <v>71.711997999999994</v>
      </c>
      <c r="BA143" s="59">
        <v>21.268660000000001</v>
      </c>
      <c r="BB143" s="59">
        <v>14.323759000000001</v>
      </c>
      <c r="BC143" s="59">
        <v>26.175070000000002</v>
      </c>
      <c r="BD143" s="59">
        <v>23.133139</v>
      </c>
      <c r="BE143" s="53">
        <v>30.227173000000001</v>
      </c>
      <c r="BF143" s="59">
        <v>41.553493000000003</v>
      </c>
      <c r="BG143" s="59">
        <v>27.950686999999999</v>
      </c>
      <c r="BH143" s="59">
        <v>29.027691000000001</v>
      </c>
      <c r="BI143" s="59">
        <v>24.169740999999998</v>
      </c>
      <c r="BJ143" s="59">
        <v>20.1448</v>
      </c>
      <c r="BK143" s="59">
        <v>16.618048000000002</v>
      </c>
      <c r="BL143" s="59">
        <v>14.585106</v>
      </c>
      <c r="BM143" s="59">
        <v>28.881516999999999</v>
      </c>
      <c r="BN143" s="59">
        <v>17.264088000000001</v>
      </c>
      <c r="BO143" s="59">
        <v>8.3660209999999999</v>
      </c>
      <c r="BP143" s="59">
        <v>33.809573999999998</v>
      </c>
      <c r="BQ143" s="59">
        <v>15.208671000000001</v>
      </c>
      <c r="BR143" s="59">
        <v>21.814623000000001</v>
      </c>
      <c r="BS143" s="59">
        <v>28.626089</v>
      </c>
      <c r="BT143" s="59">
        <v>48.176861000000002</v>
      </c>
    </row>
    <row r="144" spans="1:72">
      <c r="A144" s="61">
        <v>133</v>
      </c>
      <c r="B144" s="54">
        <v>40575</v>
      </c>
      <c r="C144" s="58">
        <v>1327.22</v>
      </c>
      <c r="D144" s="55">
        <v>12226.34</v>
      </c>
      <c r="E144" s="55">
        <v>14072.099609000001</v>
      </c>
      <c r="F144" s="59">
        <v>6.513439</v>
      </c>
      <c r="G144" s="59">
        <v>7.1711830000000001</v>
      </c>
      <c r="H144" s="59">
        <v>26.860886000000001</v>
      </c>
      <c r="I144" s="59">
        <v>51.366776000000002</v>
      </c>
      <c r="J144" s="59">
        <v>20.18618</v>
      </c>
      <c r="K144" s="59">
        <v>35.588515999999998</v>
      </c>
      <c r="L144" s="59">
        <v>32.155304000000001</v>
      </c>
      <c r="M144" s="59">
        <v>12.685966000000001</v>
      </c>
      <c r="N144" s="59">
        <v>41.722262999999998</v>
      </c>
      <c r="O144" s="59">
        <v>20.596385999999999</v>
      </c>
      <c r="P144" s="59">
        <v>41.749172000000002</v>
      </c>
      <c r="Q144" s="59">
        <v>12.794979</v>
      </c>
      <c r="R144" s="59">
        <v>53.940983000000003</v>
      </c>
      <c r="S144" s="59">
        <v>38.959515000000003</v>
      </c>
      <c r="T144" s="59">
        <v>26.890184000000001</v>
      </c>
      <c r="U144" s="59">
        <v>37.691932999999999</v>
      </c>
      <c r="V144" s="59">
        <v>49.445765999999999</v>
      </c>
      <c r="W144" s="59">
        <v>58.701735999999997</v>
      </c>
      <c r="X144" s="59">
        <v>36.320076</v>
      </c>
      <c r="Y144" s="60">
        <v>66.188811999999999</v>
      </c>
      <c r="Z144" s="59">
        <v>70.878433000000001</v>
      </c>
      <c r="AA144" s="59">
        <v>40.888454000000003</v>
      </c>
      <c r="AB144" s="59">
        <v>31.567679999999999</v>
      </c>
      <c r="AC144" s="59">
        <v>87.279999000000004</v>
      </c>
      <c r="AD144" s="59">
        <v>21.792384999999999</v>
      </c>
      <c r="AE144" s="59">
        <v>35.614806999999999</v>
      </c>
      <c r="AF144" s="59">
        <v>17.779382999999999</v>
      </c>
      <c r="AG144" s="59">
        <v>15.842336</v>
      </c>
      <c r="AH144" s="59">
        <v>40.639659999999999</v>
      </c>
      <c r="AI144" s="59">
        <v>19.470016000000001</v>
      </c>
      <c r="AJ144" s="59">
        <v>10.452658</v>
      </c>
      <c r="AK144" s="59">
        <v>17.289425000000001</v>
      </c>
      <c r="AL144" s="59">
        <v>35.808253999999998</v>
      </c>
      <c r="AM144" s="59">
        <v>24.076757000000001</v>
      </c>
      <c r="AN144" s="59">
        <v>23.331951</v>
      </c>
      <c r="AO144" s="59">
        <v>40.708969000000003</v>
      </c>
      <c r="AP144" s="59">
        <v>49.643967000000004</v>
      </c>
      <c r="AQ144" s="59">
        <v>46.757095</v>
      </c>
      <c r="AR144" s="59">
        <v>25.967645999999998</v>
      </c>
      <c r="AS144" s="59">
        <v>54.609810000000003</v>
      </c>
      <c r="AT144" s="59">
        <v>76.288239000000004</v>
      </c>
      <c r="AU144" s="59">
        <v>10.381136</v>
      </c>
      <c r="AV144" s="59">
        <v>41.401817000000001</v>
      </c>
      <c r="AW144" s="59">
        <v>59.539420999999997</v>
      </c>
      <c r="AX144" s="59">
        <v>39.806648000000003</v>
      </c>
      <c r="AY144" s="59">
        <v>41.055987999999999</v>
      </c>
      <c r="AZ144" s="59">
        <v>76.315299999999993</v>
      </c>
      <c r="BA144" s="59">
        <v>20.386620000000001</v>
      </c>
      <c r="BB144" s="59">
        <v>14.330437</v>
      </c>
      <c r="BC144" s="59">
        <v>26.929221999999999</v>
      </c>
      <c r="BD144" s="59">
        <v>24.385232999999999</v>
      </c>
      <c r="BE144" s="53">
        <v>31.552361000000001</v>
      </c>
      <c r="BF144" s="59">
        <v>46.556198000000002</v>
      </c>
      <c r="BG144" s="59">
        <v>28.706503000000001</v>
      </c>
      <c r="BH144" s="59">
        <v>29.206268000000001</v>
      </c>
      <c r="BI144" s="59">
        <v>25.329943</v>
      </c>
      <c r="BJ144" s="59">
        <v>20.407195999999999</v>
      </c>
      <c r="BK144" s="59">
        <v>16.98826</v>
      </c>
      <c r="BL144" s="59">
        <v>14.814061000000001</v>
      </c>
      <c r="BM144" s="59">
        <v>28.92202</v>
      </c>
      <c r="BN144" s="59">
        <v>18.129017000000001</v>
      </c>
      <c r="BO144" s="59">
        <v>9.5140530000000005</v>
      </c>
      <c r="BP144" s="59">
        <v>38.045558999999997</v>
      </c>
      <c r="BQ144" s="59">
        <v>18.340154999999999</v>
      </c>
      <c r="BR144" s="59">
        <v>23.654722</v>
      </c>
      <c r="BS144" s="59">
        <v>29.112078</v>
      </c>
      <c r="BT144" s="59">
        <v>50.152954000000001</v>
      </c>
    </row>
    <row r="145" spans="1:72">
      <c r="A145" s="61">
        <v>134</v>
      </c>
      <c r="B145" s="54">
        <v>40603</v>
      </c>
      <c r="C145" s="58">
        <v>1325.83</v>
      </c>
      <c r="D145" s="55">
        <v>12319.73</v>
      </c>
      <c r="E145" s="55">
        <v>14101.190430000001</v>
      </c>
      <c r="F145" s="59">
        <v>6.5245829999999998</v>
      </c>
      <c r="G145" s="59">
        <v>7.1691580000000004</v>
      </c>
      <c r="H145" s="59">
        <v>26.566967000000002</v>
      </c>
      <c r="I145" s="59">
        <v>52.067340999999999</v>
      </c>
      <c r="J145" s="59">
        <v>20.386728000000002</v>
      </c>
      <c r="K145" s="59">
        <v>34.024731000000003</v>
      </c>
      <c r="L145" s="59">
        <v>29.062441</v>
      </c>
      <c r="M145" s="59">
        <v>11.750893</v>
      </c>
      <c r="N145" s="59">
        <v>40.762748999999999</v>
      </c>
      <c r="O145" s="59">
        <v>21.376165</v>
      </c>
      <c r="P145" s="59">
        <v>42.400883</v>
      </c>
      <c r="Q145" s="59">
        <v>12.812208999999999</v>
      </c>
      <c r="R145" s="59">
        <v>53.026077000000001</v>
      </c>
      <c r="S145" s="59">
        <v>38.587066999999998</v>
      </c>
      <c r="T145" s="59">
        <v>25.008118</v>
      </c>
      <c r="U145" s="59">
        <v>39.418846000000002</v>
      </c>
      <c r="V145" s="59">
        <v>48.892715000000003</v>
      </c>
      <c r="W145" s="59">
        <v>61.275288000000003</v>
      </c>
      <c r="X145" s="59">
        <v>37.579174000000002</v>
      </c>
      <c r="Y145" s="60">
        <v>66.258765999999994</v>
      </c>
      <c r="Z145" s="59">
        <v>69.396179000000004</v>
      </c>
      <c r="AA145" s="59">
        <v>43.145671999999998</v>
      </c>
      <c r="AB145" s="59">
        <v>31.168772000000001</v>
      </c>
      <c r="AC145" s="59">
        <v>83.629997000000003</v>
      </c>
      <c r="AD145" s="59">
        <v>21.452925</v>
      </c>
      <c r="AE145" s="59">
        <v>36.947192999999999</v>
      </c>
      <c r="AF145" s="59">
        <v>16.945872999999999</v>
      </c>
      <c r="AG145" s="59">
        <v>15.10492</v>
      </c>
      <c r="AH145" s="59">
        <v>39.545501999999999</v>
      </c>
      <c r="AI145" s="59">
        <v>19.733046000000002</v>
      </c>
      <c r="AJ145" s="59">
        <v>11.149990000000001</v>
      </c>
      <c r="AK145" s="59">
        <v>17.060334999999998</v>
      </c>
      <c r="AL145" s="59">
        <v>37.287196999999999</v>
      </c>
      <c r="AM145" s="59">
        <v>24.843472999999999</v>
      </c>
      <c r="AN145" s="59">
        <v>24.221185999999999</v>
      </c>
      <c r="AO145" s="59">
        <v>42.219383000000001</v>
      </c>
      <c r="AP145" s="59">
        <v>50.630248999999999</v>
      </c>
      <c r="AQ145" s="59">
        <v>47.417144999999998</v>
      </c>
      <c r="AR145" s="59">
        <v>26.163831999999999</v>
      </c>
      <c r="AS145" s="59">
        <v>54.925446000000001</v>
      </c>
      <c r="AT145" s="59">
        <v>79.279792999999998</v>
      </c>
      <c r="AU145" s="59">
        <v>11.083155</v>
      </c>
      <c r="AV145" s="59">
        <v>43.427658000000001</v>
      </c>
      <c r="AW145" s="59">
        <v>58.361579999999996</v>
      </c>
      <c r="AX145" s="59">
        <v>39.309696000000002</v>
      </c>
      <c r="AY145" s="59">
        <v>41.064342000000003</v>
      </c>
      <c r="AZ145" s="59">
        <v>77.366446999999994</v>
      </c>
      <c r="BA145" s="59">
        <v>19.589003000000002</v>
      </c>
      <c r="BB145" s="59">
        <v>13.583444</v>
      </c>
      <c r="BC145" s="59">
        <v>27.363035</v>
      </c>
      <c r="BD145" s="59">
        <v>23.666208000000001</v>
      </c>
      <c r="BE145" s="53">
        <v>32.379024999999999</v>
      </c>
      <c r="BF145" s="59">
        <v>47.025500999999998</v>
      </c>
      <c r="BG145" s="59">
        <v>28.346577</v>
      </c>
      <c r="BH145" s="59">
        <v>29.869658000000001</v>
      </c>
      <c r="BI145" s="59">
        <v>24.813670999999999</v>
      </c>
      <c r="BJ145" s="59">
        <v>20.657029999999999</v>
      </c>
      <c r="BK145" s="59">
        <v>17.074427</v>
      </c>
      <c r="BL145" s="59">
        <v>14.783111999999999</v>
      </c>
      <c r="BM145" s="59">
        <v>29.706002999999999</v>
      </c>
      <c r="BN145" s="59">
        <v>18.924498</v>
      </c>
      <c r="BO145" s="59">
        <v>9.1299419999999998</v>
      </c>
      <c r="BP145" s="59">
        <v>37.480182999999997</v>
      </c>
      <c r="BQ145" s="59">
        <v>19.052299000000001</v>
      </c>
      <c r="BR145" s="59">
        <v>23.584146</v>
      </c>
      <c r="BS145" s="59">
        <v>29.798811000000001</v>
      </c>
      <c r="BT145" s="59">
        <v>48.758453000000003</v>
      </c>
    </row>
    <row r="146" spans="1:72">
      <c r="A146" s="61">
        <v>135</v>
      </c>
      <c r="B146" s="54">
        <v>40634</v>
      </c>
      <c r="C146" s="58">
        <v>1363.61</v>
      </c>
      <c r="D146" s="55">
        <v>12810.54</v>
      </c>
      <c r="E146" s="55">
        <v>14495.280273</v>
      </c>
      <c r="F146" s="59">
        <v>6.70845</v>
      </c>
      <c r="G146" s="59">
        <v>7.2646379999999997</v>
      </c>
      <c r="H146" s="59">
        <v>26.813296999999999</v>
      </c>
      <c r="I146" s="59">
        <v>53.586455999999998</v>
      </c>
      <c r="J146" s="59">
        <v>20.247883000000002</v>
      </c>
      <c r="K146" s="59">
        <v>33.405605000000001</v>
      </c>
      <c r="L146" s="59">
        <v>28.842739000000002</v>
      </c>
      <c r="M146" s="59">
        <v>13.019112</v>
      </c>
      <c r="N146" s="59">
        <v>42.946472</v>
      </c>
      <c r="O146" s="59">
        <v>21.894663000000001</v>
      </c>
      <c r="P146" s="59">
        <v>45.697051999999999</v>
      </c>
      <c r="Q146" s="59">
        <v>13.628296000000001</v>
      </c>
      <c r="R146" s="59">
        <v>58.500824000000001</v>
      </c>
      <c r="S146" s="59">
        <v>39.476188999999998</v>
      </c>
      <c r="T146" s="59">
        <v>26.615511000000001</v>
      </c>
      <c r="U146" s="59">
        <v>41.855781999999998</v>
      </c>
      <c r="V146" s="59">
        <v>51.130187999999997</v>
      </c>
      <c r="W146" s="59">
        <v>62.386870999999999</v>
      </c>
      <c r="X146" s="59">
        <v>37.122729999999997</v>
      </c>
      <c r="Y146" s="60">
        <v>63.764995999999996</v>
      </c>
      <c r="Z146" s="59">
        <v>70.091339000000005</v>
      </c>
      <c r="AA146" s="59">
        <v>41.157856000000002</v>
      </c>
      <c r="AB146" s="59">
        <v>30.851016999999999</v>
      </c>
      <c r="AC146" s="59">
        <v>83.300003000000004</v>
      </c>
      <c r="AD146" s="59">
        <v>19.737869</v>
      </c>
      <c r="AE146" s="59">
        <v>40.118771000000002</v>
      </c>
      <c r="AF146" s="59">
        <v>16.632142999999999</v>
      </c>
      <c r="AG146" s="59">
        <v>15.339497</v>
      </c>
      <c r="AH146" s="59">
        <v>43.863804000000002</v>
      </c>
      <c r="AI146" s="59">
        <v>21.741672999999999</v>
      </c>
      <c r="AJ146" s="59">
        <v>11.512323</v>
      </c>
      <c r="AK146" s="59">
        <v>17.890167000000002</v>
      </c>
      <c r="AL146" s="59">
        <v>39.659058000000002</v>
      </c>
      <c r="AM146" s="59">
        <v>26.143217</v>
      </c>
      <c r="AN146" s="59">
        <v>25.562097999999999</v>
      </c>
      <c r="AO146" s="59">
        <v>43.294128000000001</v>
      </c>
      <c r="AP146" s="59">
        <v>52.639220999999999</v>
      </c>
      <c r="AQ146" s="59">
        <v>47.831862999999998</v>
      </c>
      <c r="AR146" s="59">
        <v>27.902287999999999</v>
      </c>
      <c r="AS146" s="59">
        <v>52.242313000000003</v>
      </c>
      <c r="AT146" s="59">
        <v>81.187354999999997</v>
      </c>
      <c r="AU146" s="59">
        <v>10.315291999999999</v>
      </c>
      <c r="AV146" s="59">
        <v>45.069653000000002</v>
      </c>
      <c r="AW146" s="59">
        <v>62.217154999999998</v>
      </c>
      <c r="AX146" s="59">
        <v>42.335509999999999</v>
      </c>
      <c r="AY146" s="59">
        <v>40.704135999999998</v>
      </c>
      <c r="AZ146" s="59">
        <v>78.677909999999997</v>
      </c>
      <c r="BA146" s="59">
        <v>19.997910000000001</v>
      </c>
      <c r="BB146" s="59">
        <v>15.582595</v>
      </c>
      <c r="BC146" s="59">
        <v>29.433893000000001</v>
      </c>
      <c r="BD146" s="59">
        <v>24.330445999999998</v>
      </c>
      <c r="BE146" s="53">
        <v>34.548172000000001</v>
      </c>
      <c r="BF146" s="59">
        <v>49.194808999999999</v>
      </c>
      <c r="BG146" s="59">
        <v>29.179915999999999</v>
      </c>
      <c r="BH146" s="59">
        <v>30.692526000000001</v>
      </c>
      <c r="BI146" s="59">
        <v>26.050303</v>
      </c>
      <c r="BJ146" s="59">
        <v>21.161121000000001</v>
      </c>
      <c r="BK146" s="59">
        <v>17.749103999999999</v>
      </c>
      <c r="BL146" s="59">
        <v>15.217912</v>
      </c>
      <c r="BM146" s="59">
        <v>30.525969</v>
      </c>
      <c r="BN146" s="59">
        <v>18.551303999999998</v>
      </c>
      <c r="BO146" s="59">
        <v>9.6802499999999991</v>
      </c>
      <c r="BP146" s="59">
        <v>37.488875999999998</v>
      </c>
      <c r="BQ146" s="59">
        <v>19.686401</v>
      </c>
      <c r="BR146" s="59">
        <v>23.866078999999999</v>
      </c>
      <c r="BS146" s="59">
        <v>31.756777</v>
      </c>
      <c r="BT146" s="59">
        <v>51.678696000000002</v>
      </c>
    </row>
    <row r="147" spans="1:72">
      <c r="A147" s="61">
        <v>136</v>
      </c>
      <c r="B147" s="54">
        <v>40664</v>
      </c>
      <c r="C147" s="58">
        <v>1345.2</v>
      </c>
      <c r="D147" s="55">
        <v>12569.79</v>
      </c>
      <c r="E147" s="55">
        <v>14287.309569999999</v>
      </c>
      <c r="F147" s="59">
        <v>6.6248740000000002</v>
      </c>
      <c r="G147" s="59">
        <v>7.359737</v>
      </c>
      <c r="H147" s="59">
        <v>26.185364</v>
      </c>
      <c r="I147" s="59">
        <v>55.796688000000003</v>
      </c>
      <c r="J147" s="59">
        <v>18.696365</v>
      </c>
      <c r="K147" s="59">
        <v>33.698157999999999</v>
      </c>
      <c r="L147" s="59">
        <v>29.403383000000002</v>
      </c>
      <c r="M147" s="59">
        <v>11.800103999999999</v>
      </c>
      <c r="N147" s="59">
        <v>44.703795999999997</v>
      </c>
      <c r="O147" s="59">
        <v>21.683703999999999</v>
      </c>
      <c r="P147" s="59">
        <v>47.176315000000002</v>
      </c>
      <c r="Q147" s="59">
        <v>13.687784000000001</v>
      </c>
      <c r="R147" s="59">
        <v>59.650711000000001</v>
      </c>
      <c r="S147" s="59">
        <v>40.814770000000003</v>
      </c>
      <c r="T147" s="59">
        <v>27.182473999999999</v>
      </c>
      <c r="U147" s="59">
        <v>40.419742999999997</v>
      </c>
      <c r="V147" s="59">
        <v>48.509163000000001</v>
      </c>
      <c r="W147" s="59">
        <v>59.804519999999997</v>
      </c>
      <c r="X147" s="59">
        <v>34.454628</v>
      </c>
      <c r="Y147" s="60">
        <v>60.901794000000002</v>
      </c>
      <c r="Z147" s="59">
        <v>64.440674000000001</v>
      </c>
      <c r="AA147" s="59">
        <v>39.792645</v>
      </c>
      <c r="AB147" s="59">
        <v>29.393642</v>
      </c>
      <c r="AC147" s="59">
        <v>79.069999999999993</v>
      </c>
      <c r="AD147" s="59">
        <v>19.236115999999999</v>
      </c>
      <c r="AE147" s="59">
        <v>42.346474000000001</v>
      </c>
      <c r="AF147" s="59">
        <v>16.490428999999999</v>
      </c>
      <c r="AG147" s="59">
        <v>15.088160999999999</v>
      </c>
      <c r="AH147" s="59">
        <v>44.911678000000002</v>
      </c>
      <c r="AI147" s="59">
        <v>22.225494000000001</v>
      </c>
      <c r="AJ147" s="59">
        <v>11.775839</v>
      </c>
      <c r="AK147" s="59">
        <v>17.246658</v>
      </c>
      <c r="AL147" s="59">
        <v>42.233234000000003</v>
      </c>
      <c r="AM147" s="59">
        <v>27.181604</v>
      </c>
      <c r="AN147" s="59">
        <v>27.401589999999999</v>
      </c>
      <c r="AO147" s="59">
        <v>42.106228000000002</v>
      </c>
      <c r="AP147" s="59">
        <v>51.106769999999997</v>
      </c>
      <c r="AQ147" s="59">
        <v>46.887599999999999</v>
      </c>
      <c r="AR147" s="59">
        <v>27.492170000000002</v>
      </c>
      <c r="AS147" s="59">
        <v>53.584293000000002</v>
      </c>
      <c r="AT147" s="59">
        <v>79.464652999999998</v>
      </c>
      <c r="AU147" s="59">
        <v>10.385528000000001</v>
      </c>
      <c r="AV147" s="59">
        <v>46.880623</v>
      </c>
      <c r="AW147" s="59">
        <v>61.937092</v>
      </c>
      <c r="AX147" s="59">
        <v>40.861972999999999</v>
      </c>
      <c r="AY147" s="59">
        <v>36.462608000000003</v>
      </c>
      <c r="AZ147" s="59">
        <v>73.906700000000001</v>
      </c>
      <c r="BA147" s="59">
        <v>19.295828</v>
      </c>
      <c r="BB147" s="59">
        <v>15.151802999999999</v>
      </c>
      <c r="BC147" s="59">
        <v>28.059868000000002</v>
      </c>
      <c r="BD147" s="59">
        <v>24.260801000000001</v>
      </c>
      <c r="BE147" s="53">
        <v>35.024822</v>
      </c>
      <c r="BF147" s="59">
        <v>47.786957000000001</v>
      </c>
      <c r="BG147" s="59">
        <v>29.802454000000001</v>
      </c>
      <c r="BH147" s="59">
        <v>30.857094</v>
      </c>
      <c r="BI147" s="59">
        <v>26.779844000000001</v>
      </c>
      <c r="BJ147" s="59">
        <v>21.992187999999999</v>
      </c>
      <c r="BK147" s="59">
        <v>17.771644999999999</v>
      </c>
      <c r="BL147" s="59">
        <v>15.474356</v>
      </c>
      <c r="BM147" s="59">
        <v>31.076502000000001</v>
      </c>
      <c r="BN147" s="59">
        <v>18.367467999999999</v>
      </c>
      <c r="BO147" s="59">
        <v>9.3639720000000004</v>
      </c>
      <c r="BP147" s="59">
        <v>36.210251</v>
      </c>
      <c r="BQ147" s="59">
        <v>23.812935</v>
      </c>
      <c r="BR147" s="59">
        <v>24.252914000000001</v>
      </c>
      <c r="BS147" s="59">
        <v>32.867786000000002</v>
      </c>
      <c r="BT147" s="59">
        <v>51.924061000000002</v>
      </c>
    </row>
    <row r="148" spans="1:72">
      <c r="A148" s="61">
        <v>137</v>
      </c>
      <c r="B148" s="54">
        <v>40695</v>
      </c>
      <c r="C148" s="58">
        <v>1320.64</v>
      </c>
      <c r="D148" s="55">
        <v>12414.34</v>
      </c>
      <c r="E148" s="55">
        <v>14023.049805000001</v>
      </c>
      <c r="F148" s="59">
        <v>6.5078659999999999</v>
      </c>
      <c r="G148" s="59">
        <v>7.3316299999999996</v>
      </c>
      <c r="H148" s="59">
        <v>26.142057000000001</v>
      </c>
      <c r="I148" s="59">
        <v>58.129192000000003</v>
      </c>
      <c r="J148" s="59">
        <v>18.053540999999999</v>
      </c>
      <c r="K148" s="59">
        <v>32.071250999999997</v>
      </c>
      <c r="L148" s="59">
        <v>28.687037</v>
      </c>
      <c r="M148" s="59">
        <v>12.216537000000001</v>
      </c>
      <c r="N148" s="59">
        <v>42.415233999999998</v>
      </c>
      <c r="O148" s="59">
        <v>21.839489</v>
      </c>
      <c r="P148" s="59">
        <v>46.718589999999999</v>
      </c>
      <c r="Q148" s="59">
        <v>13.25935</v>
      </c>
      <c r="R148" s="59">
        <v>58.925915000000003</v>
      </c>
      <c r="S148" s="59">
        <v>39.774979000000002</v>
      </c>
      <c r="T148" s="59">
        <v>26.558451000000002</v>
      </c>
      <c r="U148" s="59">
        <v>41.486987999999997</v>
      </c>
      <c r="V148" s="59">
        <v>47.562781999999999</v>
      </c>
      <c r="W148" s="59">
        <v>59.077835</v>
      </c>
      <c r="X148" s="59">
        <v>35.705314999999999</v>
      </c>
      <c r="Y148" s="60">
        <v>61.565593999999997</v>
      </c>
      <c r="Z148" s="59">
        <v>60.958934999999997</v>
      </c>
      <c r="AA148" s="59">
        <v>38.119109999999999</v>
      </c>
      <c r="AB148" s="59">
        <v>27.830165999999998</v>
      </c>
      <c r="AC148" s="59">
        <v>77.389999000000003</v>
      </c>
      <c r="AD148" s="59">
        <v>19.103605000000002</v>
      </c>
      <c r="AE148" s="59">
        <v>42.428555000000003</v>
      </c>
      <c r="AF148" s="59">
        <v>16.432448999999998</v>
      </c>
      <c r="AG148" s="59">
        <v>13.827242</v>
      </c>
      <c r="AH148" s="59">
        <v>44.782817999999999</v>
      </c>
      <c r="AI148" s="59">
        <v>21.34252</v>
      </c>
      <c r="AJ148" s="59">
        <v>11.418675</v>
      </c>
      <c r="AK148" s="59">
        <v>18.071422999999999</v>
      </c>
      <c r="AL148" s="59">
        <v>40.705466999999999</v>
      </c>
      <c r="AM148" s="59">
        <v>26.85033</v>
      </c>
      <c r="AN148" s="59">
        <v>26.615461</v>
      </c>
      <c r="AO148" s="59">
        <v>42.373775000000002</v>
      </c>
      <c r="AP148" s="59">
        <v>51.664009</v>
      </c>
      <c r="AQ148" s="59">
        <v>46.856704999999998</v>
      </c>
      <c r="AR148" s="59">
        <v>26.586293999999999</v>
      </c>
      <c r="AS148" s="59">
        <v>53.800865000000002</v>
      </c>
      <c r="AT148" s="59">
        <v>80.491493000000006</v>
      </c>
      <c r="AU148" s="59">
        <v>10.025585</v>
      </c>
      <c r="AV148" s="59">
        <v>48.161987000000003</v>
      </c>
      <c r="AW148" s="59">
        <v>62.256252000000003</v>
      </c>
      <c r="AX148" s="59">
        <v>38.983916999999998</v>
      </c>
      <c r="AY148" s="59">
        <v>34.917278000000003</v>
      </c>
      <c r="AZ148" s="59">
        <v>69.330635000000001</v>
      </c>
      <c r="BA148" s="59">
        <v>20.191116000000001</v>
      </c>
      <c r="BB148" s="59">
        <v>15.033352000000001</v>
      </c>
      <c r="BC148" s="59">
        <v>26.985689000000001</v>
      </c>
      <c r="BD148" s="59">
        <v>22.563234000000001</v>
      </c>
      <c r="BE148" s="53">
        <v>33.480449999999998</v>
      </c>
      <c r="BF148" s="59">
        <v>45.918697000000002</v>
      </c>
      <c r="BG148" s="59">
        <v>28.509174000000002</v>
      </c>
      <c r="BH148" s="59">
        <v>31.383465000000001</v>
      </c>
      <c r="BI148" s="59">
        <v>27.370144</v>
      </c>
      <c r="BJ148" s="59">
        <v>22.156794000000001</v>
      </c>
      <c r="BK148" s="59">
        <v>17.033985000000001</v>
      </c>
      <c r="BL148" s="59">
        <v>15.199147999999999</v>
      </c>
      <c r="BM148" s="59">
        <v>31.531493999999999</v>
      </c>
      <c r="BN148" s="59">
        <v>18.516673999999998</v>
      </c>
      <c r="BO148" s="59">
        <v>9.4010689999999997</v>
      </c>
      <c r="BP148" s="59">
        <v>33.957442999999998</v>
      </c>
      <c r="BQ148" s="59">
        <v>23.022742999999998</v>
      </c>
      <c r="BR148" s="59">
        <v>23.685082999999999</v>
      </c>
      <c r="BS148" s="59">
        <v>31.894995000000002</v>
      </c>
      <c r="BT148" s="59">
        <v>48.703170999999998</v>
      </c>
    </row>
    <row r="149" spans="1:72">
      <c r="A149" s="61">
        <v>138</v>
      </c>
      <c r="B149" s="54">
        <v>40725</v>
      </c>
      <c r="C149" s="58">
        <v>1292.28</v>
      </c>
      <c r="D149" s="55">
        <v>12143.24</v>
      </c>
      <c r="E149" s="55">
        <v>13701.469727</v>
      </c>
      <c r="F149" s="59">
        <v>6.3629990000000003</v>
      </c>
      <c r="G149" s="59">
        <v>7.4471379999999998</v>
      </c>
      <c r="H149" s="59">
        <v>25.400496</v>
      </c>
      <c r="I149" s="59">
        <v>59.618274999999997</v>
      </c>
      <c r="J149" s="59">
        <v>16.713652</v>
      </c>
      <c r="K149" s="59">
        <v>35.202499000000003</v>
      </c>
      <c r="L149" s="59">
        <v>25.386085999999999</v>
      </c>
      <c r="M149" s="59">
        <v>12.398251999999999</v>
      </c>
      <c r="N149" s="59">
        <v>41.027416000000002</v>
      </c>
      <c r="O149" s="59">
        <v>22.232975</v>
      </c>
      <c r="P149" s="59">
        <v>42.789745000000003</v>
      </c>
      <c r="Q149" s="59">
        <v>13.152059</v>
      </c>
      <c r="R149" s="59">
        <v>56.757187000000002</v>
      </c>
      <c r="S149" s="59">
        <v>39.477210999999997</v>
      </c>
      <c r="T149" s="59">
        <v>24.419260000000001</v>
      </c>
      <c r="U149" s="59">
        <v>41.187809000000001</v>
      </c>
      <c r="V149" s="59">
        <v>46.633507000000002</v>
      </c>
      <c r="W149" s="59">
        <v>59.75573</v>
      </c>
      <c r="X149" s="59">
        <v>34.185744999999997</v>
      </c>
      <c r="Y149" s="60">
        <v>64.394469999999998</v>
      </c>
      <c r="Z149" s="59">
        <v>55.981659000000001</v>
      </c>
      <c r="AA149" s="59">
        <v>37.189396000000002</v>
      </c>
      <c r="AB149" s="59">
        <v>27.497050999999999</v>
      </c>
      <c r="AC149" s="59">
        <v>74.169998000000007</v>
      </c>
      <c r="AD149" s="59">
        <v>19.021908</v>
      </c>
      <c r="AE149" s="59">
        <v>41.215159999999997</v>
      </c>
      <c r="AF149" s="59">
        <v>16.872585000000001</v>
      </c>
      <c r="AG149" s="59">
        <v>12.549583</v>
      </c>
      <c r="AH149" s="59">
        <v>43.618144999999998</v>
      </c>
      <c r="AI149" s="59">
        <v>20.864633999999999</v>
      </c>
      <c r="AJ149" s="59">
        <v>10.670368</v>
      </c>
      <c r="AK149" s="59">
        <v>18.816927</v>
      </c>
      <c r="AL149" s="59">
        <v>38.159202999999998</v>
      </c>
      <c r="AM149" s="59">
        <v>27.401216999999999</v>
      </c>
      <c r="AN149" s="59">
        <v>25.744322</v>
      </c>
      <c r="AO149" s="59">
        <v>37.758803999999998</v>
      </c>
      <c r="AP149" s="59">
        <v>47.464438999999999</v>
      </c>
      <c r="AQ149" s="59">
        <v>44.473080000000003</v>
      </c>
      <c r="AR149" s="59">
        <v>22.463166999999999</v>
      </c>
      <c r="AS149" s="59">
        <v>49.510323</v>
      </c>
      <c r="AT149" s="59">
        <v>73.837790999999996</v>
      </c>
      <c r="AU149" s="59">
        <v>8.7476389999999995</v>
      </c>
      <c r="AV149" s="59">
        <v>42.849564000000001</v>
      </c>
      <c r="AW149" s="59">
        <v>58.150089000000001</v>
      </c>
      <c r="AX149" s="59">
        <v>40.323936000000003</v>
      </c>
      <c r="AY149" s="59">
        <v>31.074833000000002</v>
      </c>
      <c r="AZ149" s="59">
        <v>65.559402000000006</v>
      </c>
      <c r="BA149" s="59">
        <v>21.278326</v>
      </c>
      <c r="BB149" s="59">
        <v>15.148669999999999</v>
      </c>
      <c r="BC149" s="59">
        <v>25.075126999999998</v>
      </c>
      <c r="BD149" s="59">
        <v>20.446432000000001</v>
      </c>
      <c r="BE149" s="53">
        <v>32.947994000000001</v>
      </c>
      <c r="BF149" s="59">
        <v>41.349845999999999</v>
      </c>
      <c r="BG149" s="59">
        <v>25.056595000000002</v>
      </c>
      <c r="BH149" s="59">
        <v>31.000140999999999</v>
      </c>
      <c r="BI149" s="59">
        <v>27.472201999999999</v>
      </c>
      <c r="BJ149" s="59">
        <v>21.695881</v>
      </c>
      <c r="BK149" s="59">
        <v>16.477421</v>
      </c>
      <c r="BL149" s="59">
        <v>15.171854</v>
      </c>
      <c r="BM149" s="59">
        <v>31.152463999999998</v>
      </c>
      <c r="BN149" s="59">
        <v>17.551804000000001</v>
      </c>
      <c r="BO149" s="59">
        <v>8.9113530000000001</v>
      </c>
      <c r="BP149" s="59">
        <v>33.592129</v>
      </c>
      <c r="BQ149" s="59">
        <v>21.705767000000002</v>
      </c>
      <c r="BR149" s="59">
        <v>23.546303000000002</v>
      </c>
      <c r="BS149" s="59">
        <v>33.051555999999998</v>
      </c>
      <c r="BT149" s="59">
        <v>51.888733000000002</v>
      </c>
    </row>
    <row r="150" spans="1:72">
      <c r="A150" s="61">
        <v>139</v>
      </c>
      <c r="B150" s="54">
        <v>40756</v>
      </c>
      <c r="C150" s="58">
        <v>1218.8900000000001</v>
      </c>
      <c r="D150" s="55">
        <v>11613.53</v>
      </c>
      <c r="E150" s="55">
        <v>12856.200194999999</v>
      </c>
      <c r="F150" s="59">
        <v>5.9785459999999997</v>
      </c>
      <c r="G150" s="59">
        <v>7.5561759999999998</v>
      </c>
      <c r="H150" s="59">
        <v>24.273363</v>
      </c>
      <c r="I150" s="59">
        <v>62.327601999999999</v>
      </c>
      <c r="J150" s="59">
        <v>15.530856</v>
      </c>
      <c r="K150" s="59">
        <v>35.32555</v>
      </c>
      <c r="L150" s="59">
        <v>25.180250000000001</v>
      </c>
      <c r="M150" s="59">
        <v>11.686536</v>
      </c>
      <c r="N150" s="59">
        <v>42.8367</v>
      </c>
      <c r="O150" s="59">
        <v>23.030628</v>
      </c>
      <c r="P150" s="59">
        <v>43.050327000000003</v>
      </c>
      <c r="Q150" s="59">
        <v>13.271827</v>
      </c>
      <c r="R150" s="59">
        <v>56.967517999999998</v>
      </c>
      <c r="S150" s="59">
        <v>41.772392000000004</v>
      </c>
      <c r="T150" s="59">
        <v>22.023619</v>
      </c>
      <c r="U150" s="59">
        <v>42.800564000000001</v>
      </c>
      <c r="V150" s="59">
        <v>43.261215</v>
      </c>
      <c r="W150" s="59">
        <v>56.780014000000001</v>
      </c>
      <c r="X150" s="59">
        <v>32.610785999999997</v>
      </c>
      <c r="Y150" s="60">
        <v>55.665565000000001</v>
      </c>
      <c r="Z150" s="59">
        <v>48.453220000000002</v>
      </c>
      <c r="AA150" s="59">
        <v>33.813186999999999</v>
      </c>
      <c r="AB150" s="59">
        <v>25.689377</v>
      </c>
      <c r="AC150" s="59">
        <v>73</v>
      </c>
      <c r="AD150" s="59">
        <v>17.769214999999999</v>
      </c>
      <c r="AE150" s="59">
        <v>40.943348</v>
      </c>
      <c r="AF150" s="59">
        <v>15.027336999999999</v>
      </c>
      <c r="AG150" s="59">
        <v>10.380934999999999</v>
      </c>
      <c r="AH150" s="59">
        <v>44.298102999999998</v>
      </c>
      <c r="AI150" s="59">
        <v>20.234961999999999</v>
      </c>
      <c r="AJ150" s="59">
        <v>10.520705</v>
      </c>
      <c r="AK150" s="59">
        <v>17.017064999999999</v>
      </c>
      <c r="AL150" s="59">
        <v>38.647517999999998</v>
      </c>
      <c r="AM150" s="59">
        <v>26.836023000000001</v>
      </c>
      <c r="AN150" s="59">
        <v>25.518640999999999</v>
      </c>
      <c r="AO150" s="59">
        <v>33.997146999999998</v>
      </c>
      <c r="AP150" s="59">
        <v>45.198517000000002</v>
      </c>
      <c r="AQ150" s="59">
        <v>43.297328999999998</v>
      </c>
      <c r="AR150" s="59">
        <v>23.568846000000001</v>
      </c>
      <c r="AS150" s="59">
        <v>46.560318000000002</v>
      </c>
      <c r="AT150" s="59">
        <v>66.902778999999995</v>
      </c>
      <c r="AU150" s="59">
        <v>7.5707500000000003</v>
      </c>
      <c r="AV150" s="59">
        <v>45.934742</v>
      </c>
      <c r="AW150" s="59">
        <v>53.654324000000003</v>
      </c>
      <c r="AX150" s="59">
        <v>45.407009000000002</v>
      </c>
      <c r="AY150" s="59">
        <v>31.745450999999999</v>
      </c>
      <c r="AZ150" s="59">
        <v>61.406635000000001</v>
      </c>
      <c r="BA150" s="59">
        <v>20.657071999999999</v>
      </c>
      <c r="BB150" s="59">
        <v>13.656191</v>
      </c>
      <c r="BC150" s="59">
        <v>23.057728000000001</v>
      </c>
      <c r="BD150" s="59">
        <v>18.090865999999998</v>
      </c>
      <c r="BE150" s="53">
        <v>32.013756000000001</v>
      </c>
      <c r="BF150" s="59">
        <v>43.678547000000002</v>
      </c>
      <c r="BG150" s="59">
        <v>24.051421999999999</v>
      </c>
      <c r="BH150" s="59">
        <v>31.516805999999999</v>
      </c>
      <c r="BI150" s="59">
        <v>27.636637</v>
      </c>
      <c r="BJ150" s="59">
        <v>22.964737</v>
      </c>
      <c r="BK150" s="59">
        <v>17.072282999999999</v>
      </c>
      <c r="BL150" s="59">
        <v>15.595402999999999</v>
      </c>
      <c r="BM150" s="59">
        <v>33.290503999999999</v>
      </c>
      <c r="BN150" s="59">
        <v>18.224627999999999</v>
      </c>
      <c r="BO150" s="59">
        <v>8.0158939999999994</v>
      </c>
      <c r="BP150" s="59">
        <v>29.625782000000001</v>
      </c>
      <c r="BQ150" s="59">
        <v>22.027697</v>
      </c>
      <c r="BR150" s="59">
        <v>17.995118999999999</v>
      </c>
      <c r="BS150" s="59">
        <v>32.709384999999997</v>
      </c>
      <c r="BT150" s="59">
        <v>46.073394999999998</v>
      </c>
    </row>
    <row r="151" spans="1:72">
      <c r="A151" s="61">
        <v>140</v>
      </c>
      <c r="B151" s="54">
        <v>40787</v>
      </c>
      <c r="C151" s="58">
        <v>1131.42</v>
      </c>
      <c r="D151" s="55">
        <v>10913.38</v>
      </c>
      <c r="E151" s="55">
        <v>11842.080078000001</v>
      </c>
      <c r="F151" s="59">
        <v>5.5216560000000001</v>
      </c>
      <c r="G151" s="59">
        <v>7.624593</v>
      </c>
      <c r="H151" s="59">
        <v>24.079605000000001</v>
      </c>
      <c r="I151" s="59">
        <v>60.951576000000003</v>
      </c>
      <c r="J151" s="59">
        <v>15.071082000000001</v>
      </c>
      <c r="K151" s="59">
        <v>33.736496000000002</v>
      </c>
      <c r="L151" s="59">
        <v>23.287576999999999</v>
      </c>
      <c r="M151" s="59">
        <v>11.164104999999999</v>
      </c>
      <c r="N151" s="59">
        <v>42.500362000000003</v>
      </c>
      <c r="O151" s="59">
        <v>22.085863</v>
      </c>
      <c r="P151" s="59">
        <v>41.69265</v>
      </c>
      <c r="Q151" s="59">
        <v>13.043633</v>
      </c>
      <c r="R151" s="59">
        <v>59.760596999999997</v>
      </c>
      <c r="S151" s="59">
        <v>42.889786000000001</v>
      </c>
      <c r="T151" s="59">
        <v>20.69746</v>
      </c>
      <c r="U151" s="59">
        <v>43.497925000000002</v>
      </c>
      <c r="V151" s="59">
        <v>42.729152999999997</v>
      </c>
      <c r="W151" s="59">
        <v>53.615704000000001</v>
      </c>
      <c r="X151" s="59">
        <v>30.335180000000001</v>
      </c>
      <c r="Y151" s="60">
        <v>42.699672999999997</v>
      </c>
      <c r="Z151" s="59">
        <v>42.835438000000003</v>
      </c>
      <c r="AA151" s="59">
        <v>25.932344000000001</v>
      </c>
      <c r="AB151" s="59">
        <v>20.600746000000001</v>
      </c>
      <c r="AC151" s="59">
        <v>71.040001000000004</v>
      </c>
      <c r="AD151" s="59">
        <v>16.494028</v>
      </c>
      <c r="AE151" s="59">
        <v>36.981620999999997</v>
      </c>
      <c r="AF151" s="59">
        <v>15.241002</v>
      </c>
      <c r="AG151" s="59">
        <v>9.5185320000000004</v>
      </c>
      <c r="AH151" s="59">
        <v>43.259594</v>
      </c>
      <c r="AI151" s="59">
        <v>19.990431000000001</v>
      </c>
      <c r="AJ151" s="59">
        <v>9.9093610000000005</v>
      </c>
      <c r="AK151" s="59">
        <v>17.906842999999999</v>
      </c>
      <c r="AL151" s="59">
        <v>38.549754999999998</v>
      </c>
      <c r="AM151" s="59">
        <v>26.830870000000001</v>
      </c>
      <c r="AN151" s="59">
        <v>23.869983999999999</v>
      </c>
      <c r="AO151" s="59">
        <v>31.451430999999999</v>
      </c>
      <c r="AP151" s="59">
        <v>39.367046000000002</v>
      </c>
      <c r="AQ151" s="59">
        <v>40.899971000000001</v>
      </c>
      <c r="AR151" s="59">
        <v>23.226441999999999</v>
      </c>
      <c r="AS151" s="59">
        <v>41.336098</v>
      </c>
      <c r="AT151" s="59">
        <v>57.520072999999996</v>
      </c>
      <c r="AU151" s="59">
        <v>7.0658479999999999</v>
      </c>
      <c r="AV151" s="59">
        <v>41.898311999999997</v>
      </c>
      <c r="AW151" s="59">
        <v>50.049854000000003</v>
      </c>
      <c r="AX151" s="59">
        <v>45.646301000000001</v>
      </c>
      <c r="AY151" s="59">
        <v>25.173152999999999</v>
      </c>
      <c r="AZ151" s="59">
        <v>55.122416999999999</v>
      </c>
      <c r="BA151" s="59">
        <v>19.451111000000001</v>
      </c>
      <c r="BB151" s="59">
        <v>14.618396000000001</v>
      </c>
      <c r="BC151" s="59">
        <v>23.608089</v>
      </c>
      <c r="BD151" s="59">
        <v>18.394559999999998</v>
      </c>
      <c r="BE151" s="53">
        <v>30.170864000000002</v>
      </c>
      <c r="BF151" s="59">
        <v>42.005057999999998</v>
      </c>
      <c r="BG151" s="59">
        <v>22.93721</v>
      </c>
      <c r="BH151" s="59">
        <v>33.789783</v>
      </c>
      <c r="BI151" s="59">
        <v>29.07967</v>
      </c>
      <c r="BJ151" s="59">
        <v>23.525525999999999</v>
      </c>
      <c r="BK151" s="59">
        <v>16.740718999999999</v>
      </c>
      <c r="BL151" s="59">
        <v>15.608045000000001</v>
      </c>
      <c r="BM151" s="59">
        <v>34.151581</v>
      </c>
      <c r="BN151" s="59">
        <v>18.542061</v>
      </c>
      <c r="BO151" s="59">
        <v>7.7960260000000003</v>
      </c>
      <c r="BP151" s="59">
        <v>26.233515000000001</v>
      </c>
      <c r="BQ151" s="59">
        <v>19.949797</v>
      </c>
      <c r="BR151" s="59">
        <v>16.025767999999999</v>
      </c>
      <c r="BS151" s="59">
        <v>27.731871000000002</v>
      </c>
      <c r="BT151" s="59">
        <v>38.846938999999999</v>
      </c>
    </row>
    <row r="152" spans="1:72">
      <c r="A152" s="61">
        <v>141</v>
      </c>
      <c r="B152" s="54">
        <v>40817</v>
      </c>
      <c r="C152" s="58">
        <v>1253.3</v>
      </c>
      <c r="D152" s="55">
        <v>11955.01</v>
      </c>
      <c r="E152" s="55">
        <v>13191.049805000001</v>
      </c>
      <c r="F152" s="59">
        <v>6.1456989999999996</v>
      </c>
      <c r="G152" s="59">
        <v>7.6371339999999996</v>
      </c>
      <c r="H152" s="59">
        <v>26.226042</v>
      </c>
      <c r="I152" s="59">
        <v>64.442656999999997</v>
      </c>
      <c r="J152" s="59">
        <v>16.380254999999998</v>
      </c>
      <c r="K152" s="59">
        <v>37.664627000000003</v>
      </c>
      <c r="L152" s="59">
        <v>27.061250999999999</v>
      </c>
      <c r="M152" s="59">
        <v>12.049963999999999</v>
      </c>
      <c r="N152" s="59">
        <v>43.045226999999997</v>
      </c>
      <c r="O152" s="59">
        <v>22.486644999999999</v>
      </c>
      <c r="P152" s="59">
        <v>42.399859999999997</v>
      </c>
      <c r="Q152" s="59">
        <v>14.255007000000001</v>
      </c>
      <c r="R152" s="59">
        <v>60.575561999999998</v>
      </c>
      <c r="S152" s="59">
        <v>42.540852000000001</v>
      </c>
      <c r="T152" s="59">
        <v>20.892545999999999</v>
      </c>
      <c r="U152" s="59">
        <v>42.022044999999999</v>
      </c>
      <c r="V152" s="59">
        <v>45.941344999999998</v>
      </c>
      <c r="W152" s="59">
        <v>60.830894000000001</v>
      </c>
      <c r="X152" s="59">
        <v>33.367741000000002</v>
      </c>
      <c r="Y152" s="60">
        <v>52.522098999999997</v>
      </c>
      <c r="Z152" s="59">
        <v>51.167178999999997</v>
      </c>
      <c r="AA152" s="59">
        <v>32.659184000000003</v>
      </c>
      <c r="AB152" s="59">
        <v>23.774296</v>
      </c>
      <c r="AC152" s="59">
        <v>77.860000999999997</v>
      </c>
      <c r="AD152" s="59">
        <v>17.718086</v>
      </c>
      <c r="AE152" s="59">
        <v>41.692863000000003</v>
      </c>
      <c r="AF152" s="59">
        <v>16.654762000000002</v>
      </c>
      <c r="AG152" s="59">
        <v>10.371562000000001</v>
      </c>
      <c r="AH152" s="59">
        <v>43.735042999999997</v>
      </c>
      <c r="AI152" s="59">
        <v>21.344277999999999</v>
      </c>
      <c r="AJ152" s="59">
        <v>10.794923000000001</v>
      </c>
      <c r="AK152" s="59">
        <v>19.814537000000001</v>
      </c>
      <c r="AL152" s="59">
        <v>40.170025000000003</v>
      </c>
      <c r="AM152" s="59">
        <v>26.968767</v>
      </c>
      <c r="AN152" s="59">
        <v>25.817101999999998</v>
      </c>
      <c r="AO152" s="59">
        <v>37.53257</v>
      </c>
      <c r="AP152" s="59">
        <v>43.331733999999997</v>
      </c>
      <c r="AQ152" s="59">
        <v>45.491900999999999</v>
      </c>
      <c r="AR152" s="59">
        <v>23.734622999999999</v>
      </c>
      <c r="AS152" s="59">
        <v>46.640255000000003</v>
      </c>
      <c r="AT152" s="59">
        <v>69.664649999999995</v>
      </c>
      <c r="AU152" s="59">
        <v>7.5140570000000002</v>
      </c>
      <c r="AV152" s="59">
        <v>46.297522999999998</v>
      </c>
      <c r="AW152" s="59">
        <v>56.870232000000001</v>
      </c>
      <c r="AX152" s="59">
        <v>48.686337000000002</v>
      </c>
      <c r="AY152" s="59">
        <v>28.580121999999999</v>
      </c>
      <c r="AZ152" s="59">
        <v>62.92606</v>
      </c>
      <c r="BA152" s="59">
        <v>20.810890000000001</v>
      </c>
      <c r="BB152" s="59">
        <v>16.810471</v>
      </c>
      <c r="BC152" s="59">
        <v>26.918478</v>
      </c>
      <c r="BD152" s="59">
        <v>21.210684000000001</v>
      </c>
      <c r="BE152" s="53">
        <v>33.738495</v>
      </c>
      <c r="BF152" s="59">
        <v>47.521332000000001</v>
      </c>
      <c r="BG152" s="59">
        <v>26.842044999999999</v>
      </c>
      <c r="BH152" s="59">
        <v>34.516640000000002</v>
      </c>
      <c r="BI152" s="59">
        <v>29.549353</v>
      </c>
      <c r="BJ152" s="59">
        <v>23.98638</v>
      </c>
      <c r="BK152" s="59">
        <v>17.632641</v>
      </c>
      <c r="BL152" s="59">
        <v>16.511773999999999</v>
      </c>
      <c r="BM152" s="59">
        <v>34.660685999999998</v>
      </c>
      <c r="BN152" s="59">
        <v>18.632757000000002</v>
      </c>
      <c r="BO152" s="59">
        <v>8.7388569999999994</v>
      </c>
      <c r="BP152" s="59">
        <v>30.339030999999999</v>
      </c>
      <c r="BQ152" s="59">
        <v>22.778860000000002</v>
      </c>
      <c r="BR152" s="59">
        <v>19.876625000000001</v>
      </c>
      <c r="BS152" s="59">
        <v>31.554621000000001</v>
      </c>
      <c r="BT152" s="59">
        <v>42.140971999999998</v>
      </c>
    </row>
    <row r="153" spans="1:72">
      <c r="A153" s="61">
        <v>142</v>
      </c>
      <c r="B153" s="54">
        <v>40848</v>
      </c>
      <c r="C153" s="58">
        <v>1246.96</v>
      </c>
      <c r="D153" s="55">
        <v>12045.68</v>
      </c>
      <c r="E153" s="55">
        <v>13101.129883</v>
      </c>
      <c r="F153" s="59">
        <v>6.1234099999999998</v>
      </c>
      <c r="G153" s="59">
        <v>7.6150520000000004</v>
      </c>
      <c r="H153" s="59">
        <v>28.731428000000001</v>
      </c>
      <c r="I153" s="59">
        <v>66.295769000000007</v>
      </c>
      <c r="J153" s="59">
        <v>18.836271</v>
      </c>
      <c r="K153" s="59">
        <v>36.254356000000001</v>
      </c>
      <c r="L153" s="59">
        <v>25.516424000000001</v>
      </c>
      <c r="M153" s="59">
        <v>11.201961000000001</v>
      </c>
      <c r="N153" s="59">
        <v>43.789501000000001</v>
      </c>
      <c r="O153" s="59">
        <v>22.127891999999999</v>
      </c>
      <c r="P153" s="59">
        <v>43.107098000000001</v>
      </c>
      <c r="Q153" s="59">
        <v>14.802887</v>
      </c>
      <c r="R153" s="59">
        <v>62.067211</v>
      </c>
      <c r="S153" s="59">
        <v>43.614910000000002</v>
      </c>
      <c r="T153" s="59">
        <v>21.219776</v>
      </c>
      <c r="U153" s="59">
        <v>42.352463</v>
      </c>
      <c r="V153" s="59">
        <v>47.323872000000001</v>
      </c>
      <c r="W153" s="59">
        <v>59.539555</v>
      </c>
      <c r="X153" s="59">
        <v>34.503436999999998</v>
      </c>
      <c r="Y153" s="60">
        <v>53.851756999999999</v>
      </c>
      <c r="Z153" s="59">
        <v>49.253295999999999</v>
      </c>
      <c r="AA153" s="59">
        <v>37.960116999999997</v>
      </c>
      <c r="AB153" s="59">
        <v>21.368563000000002</v>
      </c>
      <c r="AC153" s="59">
        <v>78.760002</v>
      </c>
      <c r="AD153" s="59">
        <v>17.683893000000001</v>
      </c>
      <c r="AE153" s="59">
        <v>39.732532999999997</v>
      </c>
      <c r="AF153" s="59">
        <v>16.869541000000002</v>
      </c>
      <c r="AG153" s="59">
        <v>10.101292000000001</v>
      </c>
      <c r="AH153" s="59">
        <v>43.959198000000001</v>
      </c>
      <c r="AI153" s="59">
        <v>22.117636000000001</v>
      </c>
      <c r="AJ153" s="59">
        <v>11.248919000000001</v>
      </c>
      <c r="AK153" s="59">
        <v>22.620712000000001</v>
      </c>
      <c r="AL153" s="59">
        <v>40.618938</v>
      </c>
      <c r="AM153" s="59">
        <v>27.469521</v>
      </c>
      <c r="AN153" s="59">
        <v>27.699276000000001</v>
      </c>
      <c r="AO153" s="59">
        <v>38.786040999999997</v>
      </c>
      <c r="AP153" s="59">
        <v>44.439414999999997</v>
      </c>
      <c r="AQ153" s="59">
        <v>46.469878999999999</v>
      </c>
      <c r="AR153" s="59">
        <v>22.559785999999999</v>
      </c>
      <c r="AS153" s="59">
        <v>48.397274000000003</v>
      </c>
      <c r="AT153" s="59">
        <v>70.728774999999999</v>
      </c>
      <c r="AU153" s="59">
        <v>7.3646520000000004</v>
      </c>
      <c r="AV153" s="59">
        <v>49.032027999999997</v>
      </c>
      <c r="AW153" s="59">
        <v>55.292361999999997</v>
      </c>
      <c r="AX153" s="59">
        <v>50.179771000000002</v>
      </c>
      <c r="AY153" s="59">
        <v>29.630510000000001</v>
      </c>
      <c r="AZ153" s="59">
        <v>68.236030999999997</v>
      </c>
      <c r="BA153" s="59">
        <v>19.990337</v>
      </c>
      <c r="BB153" s="59">
        <v>17.063934</v>
      </c>
      <c r="BC153" s="59">
        <v>25.803529999999999</v>
      </c>
      <c r="BD153" s="59">
        <v>20.890402000000002</v>
      </c>
      <c r="BE153" s="53">
        <v>32.939036999999999</v>
      </c>
      <c r="BF153" s="59">
        <v>47.291843</v>
      </c>
      <c r="BG153" s="59">
        <v>25.586922000000001</v>
      </c>
      <c r="BH153" s="59">
        <v>35.243484000000002</v>
      </c>
      <c r="BI153" s="59">
        <v>29.566541999999998</v>
      </c>
      <c r="BJ153" s="59">
        <v>24.380600000000001</v>
      </c>
      <c r="BK153" s="59">
        <v>17.455423</v>
      </c>
      <c r="BL153" s="59">
        <v>16.792833000000002</v>
      </c>
      <c r="BM153" s="59">
        <v>35.589039</v>
      </c>
      <c r="BN153" s="59">
        <v>19.275427000000001</v>
      </c>
      <c r="BO153" s="59">
        <v>8.4940619999999996</v>
      </c>
      <c r="BP153" s="59">
        <v>31.182736999999999</v>
      </c>
      <c r="BQ153" s="59">
        <v>22.622779999999999</v>
      </c>
      <c r="BR153" s="59">
        <v>18.580898000000001</v>
      </c>
      <c r="BS153" s="59">
        <v>29.677914000000001</v>
      </c>
      <c r="BT153" s="59">
        <v>41.803027999999998</v>
      </c>
    </row>
    <row r="154" spans="1:72">
      <c r="A154" s="61">
        <v>143</v>
      </c>
      <c r="B154" s="54">
        <v>40878</v>
      </c>
      <c r="C154" s="58">
        <v>1257.5999999999999</v>
      </c>
      <c r="D154" s="55">
        <v>12217.56</v>
      </c>
      <c r="E154" s="55">
        <v>13189.599609000001</v>
      </c>
      <c r="F154" s="59">
        <v>6.0899799999999997</v>
      </c>
      <c r="G154" s="59">
        <v>7.6616759999999999</v>
      </c>
      <c r="H154" s="59">
        <v>31.038605</v>
      </c>
      <c r="I154" s="59">
        <v>70.157959000000005</v>
      </c>
      <c r="J154" s="59">
        <v>19.911045000000001</v>
      </c>
      <c r="K154" s="59">
        <v>35.436523000000001</v>
      </c>
      <c r="L154" s="59">
        <v>25.282869000000002</v>
      </c>
      <c r="M154" s="59">
        <v>11.482104</v>
      </c>
      <c r="N154" s="59">
        <v>45.240780000000001</v>
      </c>
      <c r="O154" s="59">
        <v>23.197012000000001</v>
      </c>
      <c r="P154" s="59">
        <v>45.05442</v>
      </c>
      <c r="Q154" s="59">
        <v>15.019031999999999</v>
      </c>
      <c r="R154" s="59">
        <v>60.799847</v>
      </c>
      <c r="S154" s="59">
        <v>44.890331000000003</v>
      </c>
      <c r="T154" s="59">
        <v>20.946446999999999</v>
      </c>
      <c r="U154" s="59">
        <v>45.642798999999997</v>
      </c>
      <c r="V154" s="59">
        <v>50.162517999999999</v>
      </c>
      <c r="W154" s="59">
        <v>62.099696999999999</v>
      </c>
      <c r="X154" s="59">
        <v>35.253287999999998</v>
      </c>
      <c r="Y154" s="60">
        <v>49.010342000000001</v>
      </c>
      <c r="Z154" s="59">
        <v>46.456116000000002</v>
      </c>
      <c r="AA154" s="59">
        <v>36.046387000000003</v>
      </c>
      <c r="AB154" s="59">
        <v>22.941713</v>
      </c>
      <c r="AC154" s="59">
        <v>76.300003000000004</v>
      </c>
      <c r="AD154" s="59">
        <v>18.938154000000001</v>
      </c>
      <c r="AE154" s="59">
        <v>39.012985</v>
      </c>
      <c r="AF154" s="59">
        <v>17.604980000000001</v>
      </c>
      <c r="AG154" s="59">
        <v>9.5551549999999992</v>
      </c>
      <c r="AH154" s="59">
        <v>44.956702999999997</v>
      </c>
      <c r="AI154" s="59">
        <v>23.324047</v>
      </c>
      <c r="AJ154" s="59">
        <v>12.250961</v>
      </c>
      <c r="AK154" s="59">
        <v>17.319072999999999</v>
      </c>
      <c r="AL154" s="59">
        <v>45.258892000000003</v>
      </c>
      <c r="AM154" s="59">
        <v>30.557661</v>
      </c>
      <c r="AN154" s="59">
        <v>29.082823000000001</v>
      </c>
      <c r="AO154" s="59">
        <v>39.196174999999997</v>
      </c>
      <c r="AP154" s="59">
        <v>45.134459999999997</v>
      </c>
      <c r="AQ154" s="59">
        <v>47.749535000000002</v>
      </c>
      <c r="AR154" s="59">
        <v>23.843523000000001</v>
      </c>
      <c r="AS154" s="59">
        <v>48.653702000000003</v>
      </c>
      <c r="AT154" s="59">
        <v>71.094864000000001</v>
      </c>
      <c r="AU154" s="59">
        <v>7.5228429999999999</v>
      </c>
      <c r="AV154" s="59">
        <v>49.711360999999997</v>
      </c>
      <c r="AW154" s="59">
        <v>56.243046</v>
      </c>
      <c r="AX154" s="59">
        <v>43.717883999999998</v>
      </c>
      <c r="AY154" s="59">
        <v>35.953251000000002</v>
      </c>
      <c r="AZ154" s="59">
        <v>66.115654000000006</v>
      </c>
      <c r="BA154" s="59">
        <v>20.440059999999999</v>
      </c>
      <c r="BB154" s="59">
        <v>16.75938</v>
      </c>
      <c r="BC154" s="59">
        <v>21.111977</v>
      </c>
      <c r="BD154" s="59">
        <v>20.203313999999999</v>
      </c>
      <c r="BE154" s="53">
        <v>34.821635999999998</v>
      </c>
      <c r="BF154" s="59">
        <v>46.714455000000001</v>
      </c>
      <c r="BG154" s="59">
        <v>26.461262000000001</v>
      </c>
      <c r="BH154" s="59">
        <v>37.642422000000003</v>
      </c>
      <c r="BI154" s="59">
        <v>30.700438999999999</v>
      </c>
      <c r="BJ154" s="59">
        <v>25.986398999999999</v>
      </c>
      <c r="BK154" s="59">
        <v>18.049423000000001</v>
      </c>
      <c r="BL154" s="59">
        <v>17.655149000000002</v>
      </c>
      <c r="BM154" s="59">
        <v>37.529839000000003</v>
      </c>
      <c r="BN154" s="59">
        <v>20.496428999999999</v>
      </c>
      <c r="BO154" s="59">
        <v>8.8837290000000007</v>
      </c>
      <c r="BP154" s="59">
        <v>32.617930999999999</v>
      </c>
      <c r="BQ154" s="59">
        <v>20.096129999999999</v>
      </c>
      <c r="BR154" s="59">
        <v>19.095184</v>
      </c>
      <c r="BS154" s="59">
        <v>30.667358</v>
      </c>
      <c r="BT154" s="59">
        <v>43.977345</v>
      </c>
    </row>
    <row r="155" spans="1:72">
      <c r="A155" s="61">
        <v>144</v>
      </c>
      <c r="B155" s="54">
        <v>40909</v>
      </c>
      <c r="C155" s="58">
        <v>1312.41</v>
      </c>
      <c r="D155" s="55">
        <v>12632.91</v>
      </c>
      <c r="E155" s="55">
        <v>13839.070313</v>
      </c>
      <c r="F155" s="59">
        <v>6.4756309999999999</v>
      </c>
      <c r="G155" s="59">
        <v>7.7654199999999998</v>
      </c>
      <c r="H155" s="59">
        <v>32.773620999999999</v>
      </c>
      <c r="I155" s="59">
        <v>69.262900999999999</v>
      </c>
      <c r="J155" s="59">
        <v>21.048604999999998</v>
      </c>
      <c r="K155" s="59">
        <v>35.15287</v>
      </c>
      <c r="L155" s="59">
        <v>23.392855000000001</v>
      </c>
      <c r="M155" s="59">
        <v>11.962892999999999</v>
      </c>
      <c r="N155" s="59">
        <v>42.751907000000003</v>
      </c>
      <c r="O155" s="59">
        <v>22.388086000000001</v>
      </c>
      <c r="P155" s="59">
        <v>44.592663000000002</v>
      </c>
      <c r="Q155" s="59">
        <v>15.517502</v>
      </c>
      <c r="R155" s="59">
        <v>60.033669000000003</v>
      </c>
      <c r="S155" s="59">
        <v>44.105949000000003</v>
      </c>
      <c r="T155" s="59">
        <v>21.136517999999999</v>
      </c>
      <c r="U155" s="59">
        <v>45.125625999999997</v>
      </c>
      <c r="V155" s="59">
        <v>49.558846000000003</v>
      </c>
      <c r="W155" s="59">
        <v>60.185336999999997</v>
      </c>
      <c r="X155" s="59">
        <v>32.998863</v>
      </c>
      <c r="Y155" s="60">
        <v>53.932181999999997</v>
      </c>
      <c r="Z155" s="59">
        <v>46.131535</v>
      </c>
      <c r="AA155" s="59">
        <v>38.838318000000001</v>
      </c>
      <c r="AB155" s="59">
        <v>25.736124</v>
      </c>
      <c r="AC155" s="59">
        <v>78.370002999999997</v>
      </c>
      <c r="AD155" s="59">
        <v>20.071974000000001</v>
      </c>
      <c r="AE155" s="59">
        <v>41.469394999999999</v>
      </c>
      <c r="AF155" s="59">
        <v>18.450904999999999</v>
      </c>
      <c r="AG155" s="59">
        <v>9.8861059999999998</v>
      </c>
      <c r="AH155" s="59">
        <v>45.182915000000001</v>
      </c>
      <c r="AI155" s="59">
        <v>23.960896999999999</v>
      </c>
      <c r="AJ155" s="59">
        <v>12.11509</v>
      </c>
      <c r="AK155" s="59">
        <v>18.069876000000001</v>
      </c>
      <c r="AL155" s="59">
        <v>47.880958999999997</v>
      </c>
      <c r="AM155" s="59">
        <v>29.219473000000001</v>
      </c>
      <c r="AN155" s="59">
        <v>29.77458</v>
      </c>
      <c r="AO155" s="59">
        <v>41.857334000000002</v>
      </c>
      <c r="AP155" s="59">
        <v>47.884613000000002</v>
      </c>
      <c r="AQ155" s="59">
        <v>49.354477000000003</v>
      </c>
      <c r="AR155" s="59">
        <v>25.337834999999998</v>
      </c>
      <c r="AS155" s="59">
        <v>50.668427000000001</v>
      </c>
      <c r="AT155" s="59">
        <v>78.011497000000006</v>
      </c>
      <c r="AU155" s="59">
        <v>8.4242299999999997</v>
      </c>
      <c r="AV155" s="59">
        <v>52.164886000000003</v>
      </c>
      <c r="AW155" s="59">
        <v>58.517426</v>
      </c>
      <c r="AX155" s="59">
        <v>45.026352000000003</v>
      </c>
      <c r="AY155" s="59">
        <v>40.073929</v>
      </c>
      <c r="AZ155" s="59">
        <v>72.340530000000001</v>
      </c>
      <c r="BA155" s="59">
        <v>23.250962999999999</v>
      </c>
      <c r="BB155" s="59">
        <v>18.25909</v>
      </c>
      <c r="BC155" s="59">
        <v>23.219056999999999</v>
      </c>
      <c r="BD155" s="59">
        <v>22.472802999999999</v>
      </c>
      <c r="BE155" s="53">
        <v>35.587668999999998</v>
      </c>
      <c r="BF155" s="59">
        <v>50.134331000000003</v>
      </c>
      <c r="BG155" s="59">
        <v>28.938782</v>
      </c>
      <c r="BH155" s="59">
        <v>36.461815000000001</v>
      </c>
      <c r="BI155" s="59">
        <v>28.942150000000002</v>
      </c>
      <c r="BJ155" s="59">
        <v>25.576601</v>
      </c>
      <c r="BK155" s="59">
        <v>18.846713999999999</v>
      </c>
      <c r="BL155" s="59">
        <v>17.153376000000002</v>
      </c>
      <c r="BM155" s="59">
        <v>35.672398000000001</v>
      </c>
      <c r="BN155" s="59">
        <v>19.239657999999999</v>
      </c>
      <c r="BO155" s="59">
        <v>10.006520999999999</v>
      </c>
      <c r="BP155" s="59">
        <v>34.403866000000001</v>
      </c>
      <c r="BQ155" s="59">
        <v>18.125536</v>
      </c>
      <c r="BR155" s="59">
        <v>21.401209000000001</v>
      </c>
      <c r="BS155" s="59">
        <v>32.358348999999997</v>
      </c>
      <c r="BT155" s="59">
        <v>46.496882999999997</v>
      </c>
    </row>
    <row r="156" spans="1:72">
      <c r="A156" s="61">
        <v>145</v>
      </c>
      <c r="B156" s="54">
        <v>40940</v>
      </c>
      <c r="C156" s="58">
        <v>1365.68</v>
      </c>
      <c r="D156" s="55">
        <v>12952.07</v>
      </c>
      <c r="E156" s="55">
        <v>14400.330078000001</v>
      </c>
      <c r="F156" s="59">
        <v>6.7409780000000001</v>
      </c>
      <c r="G156" s="59">
        <v>7.762645</v>
      </c>
      <c r="H156" s="59">
        <v>35.121464000000003</v>
      </c>
      <c r="I156" s="59">
        <v>69.423721</v>
      </c>
      <c r="J156" s="59">
        <v>22.382722999999999</v>
      </c>
      <c r="K156" s="59">
        <v>39.220947000000002</v>
      </c>
      <c r="L156" s="59">
        <v>23.462565999999999</v>
      </c>
      <c r="M156" s="59">
        <v>13.530182</v>
      </c>
      <c r="N156" s="59">
        <v>46.22419</v>
      </c>
      <c r="O156" s="59">
        <v>23.160549</v>
      </c>
      <c r="P156" s="59">
        <v>42.738892</v>
      </c>
      <c r="Q156" s="59">
        <v>14.940904</v>
      </c>
      <c r="R156" s="59">
        <v>62.799320000000002</v>
      </c>
      <c r="S156" s="59">
        <v>44.919544000000002</v>
      </c>
      <c r="T156" s="59">
        <v>21.009802000000001</v>
      </c>
      <c r="U156" s="59">
        <v>44.844901999999998</v>
      </c>
      <c r="V156" s="59">
        <v>51.192248999999997</v>
      </c>
      <c r="W156" s="59">
        <v>63.687195000000003</v>
      </c>
      <c r="X156" s="59">
        <v>37.033611000000001</v>
      </c>
      <c r="Y156" s="60">
        <v>55.682816000000003</v>
      </c>
      <c r="Z156" s="59">
        <v>53.194640999999997</v>
      </c>
      <c r="AA156" s="59">
        <v>41.727905</v>
      </c>
      <c r="AB156" s="59">
        <v>27.269559999999998</v>
      </c>
      <c r="AC156" s="59">
        <v>78.449996999999996</v>
      </c>
      <c r="AD156" s="59">
        <v>21.501265</v>
      </c>
      <c r="AE156" s="59">
        <v>43.907162</v>
      </c>
      <c r="AF156" s="59">
        <v>19.222411999999998</v>
      </c>
      <c r="AG156" s="59">
        <v>11.77847</v>
      </c>
      <c r="AH156" s="59">
        <v>44.613945000000001</v>
      </c>
      <c r="AI156" s="59">
        <v>23.898281000000001</v>
      </c>
      <c r="AJ156" s="59">
        <v>11.962237999999999</v>
      </c>
      <c r="AK156" s="59">
        <v>18.061769000000002</v>
      </c>
      <c r="AL156" s="59">
        <v>47.937359000000001</v>
      </c>
      <c r="AM156" s="59">
        <v>28.851841</v>
      </c>
      <c r="AN156" s="59">
        <v>32.285781999999998</v>
      </c>
      <c r="AO156" s="59">
        <v>42.960738999999997</v>
      </c>
      <c r="AP156" s="59">
        <v>48.376106</v>
      </c>
      <c r="AQ156" s="59">
        <v>50.228690999999998</v>
      </c>
      <c r="AR156" s="59">
        <v>25.498203</v>
      </c>
      <c r="AS156" s="59">
        <v>54.005474</v>
      </c>
      <c r="AT156" s="59">
        <v>76.732451999999995</v>
      </c>
      <c r="AU156" s="59">
        <v>7.896617</v>
      </c>
      <c r="AV156" s="59">
        <v>51.785136999999999</v>
      </c>
      <c r="AW156" s="59">
        <v>59.986507000000003</v>
      </c>
      <c r="AX156" s="59">
        <v>43.525002000000001</v>
      </c>
      <c r="AY156" s="59">
        <v>40.713504999999998</v>
      </c>
      <c r="AZ156" s="59">
        <v>75.286415000000005</v>
      </c>
      <c r="BA156" s="59">
        <v>24.991045</v>
      </c>
      <c r="BB156" s="59">
        <v>18.576998</v>
      </c>
      <c r="BC156" s="59">
        <v>24.128826</v>
      </c>
      <c r="BD156" s="59">
        <v>23.268253000000001</v>
      </c>
      <c r="BE156" s="53">
        <v>35.288822000000003</v>
      </c>
      <c r="BF156" s="59">
        <v>51.525027999999999</v>
      </c>
      <c r="BG156" s="59">
        <v>28.997935999999999</v>
      </c>
      <c r="BH156" s="59">
        <v>35.794513999999999</v>
      </c>
      <c r="BI156" s="59">
        <v>29.190864999999999</v>
      </c>
      <c r="BJ156" s="59">
        <v>24.807494999999999</v>
      </c>
      <c r="BK156" s="59">
        <v>19.621784000000002</v>
      </c>
      <c r="BL156" s="59">
        <v>17.082440999999999</v>
      </c>
      <c r="BM156" s="59">
        <v>35.152076999999998</v>
      </c>
      <c r="BN156" s="59">
        <v>19.722801</v>
      </c>
      <c r="BO156" s="59">
        <v>11.071925999999999</v>
      </c>
      <c r="BP156" s="59">
        <v>37.136715000000002</v>
      </c>
      <c r="BQ156" s="59">
        <v>15.940329999999999</v>
      </c>
      <c r="BR156" s="59">
        <v>22.717272000000001</v>
      </c>
      <c r="BS156" s="59">
        <v>30.912970000000001</v>
      </c>
      <c r="BT156" s="59">
        <v>46.034542000000002</v>
      </c>
    </row>
    <row r="157" spans="1:72">
      <c r="A157" s="61">
        <v>146</v>
      </c>
      <c r="B157" s="54">
        <v>40969</v>
      </c>
      <c r="C157" s="58">
        <v>1408.47</v>
      </c>
      <c r="D157" s="55">
        <v>13212.04</v>
      </c>
      <c r="E157" s="55">
        <v>14805.349609000001</v>
      </c>
      <c r="F157" s="59">
        <v>6.9442240000000002</v>
      </c>
      <c r="G157" s="59">
        <v>7.709778</v>
      </c>
      <c r="H157" s="59">
        <v>37.144424000000001</v>
      </c>
      <c r="I157" s="59">
        <v>69.080405999999996</v>
      </c>
      <c r="J157" s="59">
        <v>24.748766</v>
      </c>
      <c r="K157" s="59">
        <v>40.546073999999997</v>
      </c>
      <c r="L157" s="59">
        <v>25.052848999999998</v>
      </c>
      <c r="M157" s="59">
        <v>13.969329</v>
      </c>
      <c r="N157" s="59">
        <v>45.943908999999998</v>
      </c>
      <c r="O157" s="59">
        <v>24.536386</v>
      </c>
      <c r="P157" s="59">
        <v>45.423862</v>
      </c>
      <c r="Q157" s="59">
        <v>15.477041</v>
      </c>
      <c r="R157" s="59">
        <v>66.446753999999999</v>
      </c>
      <c r="S157" s="59">
        <v>45.542048999999999</v>
      </c>
      <c r="T157" s="59">
        <v>21.357651000000001</v>
      </c>
      <c r="U157" s="59">
        <v>45.595878999999996</v>
      </c>
      <c r="V157" s="59">
        <v>51.609332999999999</v>
      </c>
      <c r="W157" s="59">
        <v>63.052067000000001</v>
      </c>
      <c r="X157" s="59">
        <v>37.105797000000003</v>
      </c>
      <c r="Y157" s="60">
        <v>50.350009999999997</v>
      </c>
      <c r="Z157" s="59">
        <v>48.302891000000002</v>
      </c>
      <c r="AA157" s="59">
        <v>40.716411999999998</v>
      </c>
      <c r="AB157" s="59">
        <v>31.953474</v>
      </c>
      <c r="AC157" s="59">
        <v>81.150002000000001</v>
      </c>
      <c r="AD157" s="59">
        <v>23.556439999999998</v>
      </c>
      <c r="AE157" s="59">
        <v>48.033065999999998</v>
      </c>
      <c r="AF157" s="59">
        <v>20.713131000000001</v>
      </c>
      <c r="AG157" s="59">
        <v>12.253857</v>
      </c>
      <c r="AH157" s="59">
        <v>45.616596000000001</v>
      </c>
      <c r="AI157" s="59">
        <v>24.042290000000001</v>
      </c>
      <c r="AJ157" s="59">
        <v>12.955937</v>
      </c>
      <c r="AK157" s="59">
        <v>18.866061999999999</v>
      </c>
      <c r="AL157" s="59">
        <v>48.166575999999999</v>
      </c>
      <c r="AM157" s="59">
        <v>29.982894999999999</v>
      </c>
      <c r="AN157" s="59">
        <v>32.07103</v>
      </c>
      <c r="AO157" s="59">
        <v>44.305798000000003</v>
      </c>
      <c r="AP157" s="59">
        <v>49.597759000000003</v>
      </c>
      <c r="AQ157" s="59">
        <v>53.056292999999997</v>
      </c>
      <c r="AR157" s="59">
        <v>25.483630999999999</v>
      </c>
      <c r="AS157" s="59">
        <v>54.116073999999998</v>
      </c>
      <c r="AT157" s="59">
        <v>78.412261999999998</v>
      </c>
      <c r="AU157" s="59">
        <v>7.2500030000000004</v>
      </c>
      <c r="AV157" s="59">
        <v>53.269652999999998</v>
      </c>
      <c r="AW157" s="59">
        <v>61.023505999999998</v>
      </c>
      <c r="AX157" s="59">
        <v>37.548819999999999</v>
      </c>
      <c r="AY157" s="59">
        <v>39.049942000000001</v>
      </c>
      <c r="AZ157" s="59">
        <v>75.419769000000002</v>
      </c>
      <c r="BA157" s="59">
        <v>25.567689999999999</v>
      </c>
      <c r="BB157" s="59">
        <v>19.589265999999999</v>
      </c>
      <c r="BC157" s="59">
        <v>24.054580999999999</v>
      </c>
      <c r="BD157" s="59">
        <v>23.449656999999998</v>
      </c>
      <c r="BE157" s="53">
        <v>35.854022999999998</v>
      </c>
      <c r="BF157" s="59">
        <v>53.591732</v>
      </c>
      <c r="BG157" s="59">
        <v>29.878005999999999</v>
      </c>
      <c r="BH157" s="59">
        <v>36.371440999999997</v>
      </c>
      <c r="BI157" s="59">
        <v>29.927182999999999</v>
      </c>
      <c r="BJ157" s="59">
        <v>25.488593999999999</v>
      </c>
      <c r="BK157" s="59">
        <v>19.860264000000001</v>
      </c>
      <c r="BL157" s="59">
        <v>17.069545999999999</v>
      </c>
      <c r="BM157" s="59">
        <v>35.711086000000002</v>
      </c>
      <c r="BN157" s="59">
        <v>19.784914000000001</v>
      </c>
      <c r="BO157" s="59">
        <v>11.297809000000001</v>
      </c>
      <c r="BP157" s="59">
        <v>38.719825999999998</v>
      </c>
      <c r="BQ157" s="59">
        <v>16.086656999999999</v>
      </c>
      <c r="BR157" s="59">
        <v>24.310043</v>
      </c>
      <c r="BS157" s="59">
        <v>34.026527000000002</v>
      </c>
      <c r="BT157" s="59">
        <v>46.959220999999999</v>
      </c>
    </row>
    <row r="158" spans="1:72">
      <c r="A158" s="61">
        <v>147</v>
      </c>
      <c r="B158" s="54">
        <v>41000</v>
      </c>
      <c r="C158" s="58">
        <v>1397.91</v>
      </c>
      <c r="D158" s="55">
        <v>13213.63</v>
      </c>
      <c r="E158" s="55">
        <v>14689.540039</v>
      </c>
      <c r="F158" s="59">
        <v>6.8934129999999998</v>
      </c>
      <c r="G158" s="59">
        <v>7.805847</v>
      </c>
      <c r="H158" s="59">
        <v>38.472557000000002</v>
      </c>
      <c r="I158" s="59">
        <v>68.622673000000006</v>
      </c>
      <c r="J158" s="59">
        <v>24.819735000000001</v>
      </c>
      <c r="K158" s="59">
        <v>40.316440999999998</v>
      </c>
      <c r="L158" s="59">
        <v>25.373031999999998</v>
      </c>
      <c r="M158" s="59">
        <v>15.529048</v>
      </c>
      <c r="N158" s="59">
        <v>43.503506000000002</v>
      </c>
      <c r="O158" s="59">
        <v>25.487514000000001</v>
      </c>
      <c r="P158" s="59">
        <v>45.184260999999999</v>
      </c>
      <c r="Q158" s="59">
        <v>14.997634</v>
      </c>
      <c r="R158" s="59">
        <v>64.529456999999994</v>
      </c>
      <c r="S158" s="59">
        <v>48.862994999999998</v>
      </c>
      <c r="T158" s="59">
        <v>22.358891</v>
      </c>
      <c r="U158" s="59">
        <v>49.818686999999997</v>
      </c>
      <c r="V158" s="59">
        <v>51.377246999999997</v>
      </c>
      <c r="W158" s="59">
        <v>62.669772999999999</v>
      </c>
      <c r="X158" s="59">
        <v>34.967616999999997</v>
      </c>
      <c r="Y158" s="60">
        <v>53.381247999999999</v>
      </c>
      <c r="Z158" s="59">
        <v>42.790782999999998</v>
      </c>
      <c r="AA158" s="59">
        <v>40.243645000000001</v>
      </c>
      <c r="AB158" s="59">
        <v>29.868646999999999</v>
      </c>
      <c r="AC158" s="59">
        <v>80.449996999999996</v>
      </c>
      <c r="AD158" s="59">
        <v>23.12763</v>
      </c>
      <c r="AE158" s="59">
        <v>49.983921000000002</v>
      </c>
      <c r="AF158" s="59">
        <v>21.163729</v>
      </c>
      <c r="AG158" s="59">
        <v>12.177113</v>
      </c>
      <c r="AH158" s="59">
        <v>45.021850999999998</v>
      </c>
      <c r="AI158" s="59">
        <v>24.842068000000001</v>
      </c>
      <c r="AJ158" s="59">
        <v>13.098940000000001</v>
      </c>
      <c r="AK158" s="59">
        <v>22.904903000000001</v>
      </c>
      <c r="AL158" s="59">
        <v>50.391727000000003</v>
      </c>
      <c r="AM158" s="59">
        <v>30.816787999999999</v>
      </c>
      <c r="AN158" s="59">
        <v>31.942174999999999</v>
      </c>
      <c r="AO158" s="59">
        <v>44.022758000000003</v>
      </c>
      <c r="AP158" s="59">
        <v>49.681168</v>
      </c>
      <c r="AQ158" s="59">
        <v>51.360477000000003</v>
      </c>
      <c r="AR158" s="59">
        <v>25.187159000000001</v>
      </c>
      <c r="AS158" s="59">
        <v>49.779708999999997</v>
      </c>
      <c r="AT158" s="59">
        <v>75.349425999999994</v>
      </c>
      <c r="AU158" s="59">
        <v>7.2851970000000001</v>
      </c>
      <c r="AV158" s="59">
        <v>55.153427000000001</v>
      </c>
      <c r="AW158" s="59">
        <v>57.230904000000002</v>
      </c>
      <c r="AX158" s="59">
        <v>35.118091999999997</v>
      </c>
      <c r="AY158" s="59">
        <v>39.123058</v>
      </c>
      <c r="AZ158" s="59">
        <v>72.997681</v>
      </c>
      <c r="BA158" s="59">
        <v>25.377483000000002</v>
      </c>
      <c r="BB158" s="59">
        <v>19.784314999999999</v>
      </c>
      <c r="BC158" s="59">
        <v>24.252559999999999</v>
      </c>
      <c r="BD158" s="59">
        <v>22.284496000000001</v>
      </c>
      <c r="BE158" s="53">
        <v>36.400230000000001</v>
      </c>
      <c r="BF158" s="59">
        <v>51.640827000000002</v>
      </c>
      <c r="BG158" s="59">
        <v>29.056746</v>
      </c>
      <c r="BH158" s="59">
        <v>37.098517999999999</v>
      </c>
      <c r="BI158" s="59">
        <v>30.499901000000001</v>
      </c>
      <c r="BJ158" s="59">
        <v>26.061563</v>
      </c>
      <c r="BK158" s="59">
        <v>21.664396</v>
      </c>
      <c r="BL158" s="59">
        <v>17.624715999999999</v>
      </c>
      <c r="BM158" s="59">
        <v>36.340693999999999</v>
      </c>
      <c r="BN158" s="59">
        <v>20.897584999999999</v>
      </c>
      <c r="BO158" s="59">
        <v>11.425805</v>
      </c>
      <c r="BP158" s="59">
        <v>38.127257999999998</v>
      </c>
      <c r="BQ158" s="59">
        <v>15.003809</v>
      </c>
      <c r="BR158" s="59">
        <v>24.333739999999999</v>
      </c>
      <c r="BS158" s="59">
        <v>33.572009999999999</v>
      </c>
      <c r="BT158" s="59">
        <v>48.434826000000001</v>
      </c>
    </row>
    <row r="159" spans="1:72">
      <c r="A159" s="61">
        <v>148</v>
      </c>
      <c r="B159" s="54">
        <v>41030</v>
      </c>
      <c r="C159" s="58">
        <v>1310.33</v>
      </c>
      <c r="D159" s="55">
        <v>12393.45</v>
      </c>
      <c r="E159" s="55">
        <v>13740.240234000001</v>
      </c>
      <c r="F159" s="59">
        <v>6.4643389999999998</v>
      </c>
      <c r="G159" s="59">
        <v>7.8802649999999996</v>
      </c>
      <c r="H159" s="59">
        <v>36.652554000000002</v>
      </c>
      <c r="I159" s="59">
        <v>62.911762000000003</v>
      </c>
      <c r="J159" s="59">
        <v>21.167147</v>
      </c>
      <c r="K159" s="59">
        <v>40.295574000000002</v>
      </c>
      <c r="L159" s="59">
        <v>25.060654</v>
      </c>
      <c r="M159" s="59">
        <v>14.836262</v>
      </c>
      <c r="N159" s="59">
        <v>42.940857000000001</v>
      </c>
      <c r="O159" s="59">
        <v>24.956530000000001</v>
      </c>
      <c r="P159" s="59">
        <v>46.450778999999997</v>
      </c>
      <c r="Q159" s="59">
        <v>16.756820999999999</v>
      </c>
      <c r="R159" s="59">
        <v>63.219540000000002</v>
      </c>
      <c r="S159" s="59">
        <v>49.410972999999998</v>
      </c>
      <c r="T159" s="59">
        <v>19.463583</v>
      </c>
      <c r="U159" s="59">
        <v>49.707175999999997</v>
      </c>
      <c r="V159" s="59">
        <v>46.789337000000003</v>
      </c>
      <c r="W159" s="59">
        <v>57.817791</v>
      </c>
      <c r="X159" s="59">
        <v>33.402045999999999</v>
      </c>
      <c r="Y159" s="60">
        <v>45.540371</v>
      </c>
      <c r="Z159" s="59">
        <v>35.864154999999997</v>
      </c>
      <c r="AA159" s="59">
        <v>36.452095</v>
      </c>
      <c r="AB159" s="59">
        <v>23.188158000000001</v>
      </c>
      <c r="AC159" s="59">
        <v>79.360000999999997</v>
      </c>
      <c r="AD159" s="59">
        <v>22.179558</v>
      </c>
      <c r="AE159" s="59">
        <v>46.508178999999998</v>
      </c>
      <c r="AF159" s="59">
        <v>20.466393</v>
      </c>
      <c r="AG159" s="59">
        <v>10.625126</v>
      </c>
      <c r="AH159" s="59">
        <v>43.175322999999999</v>
      </c>
      <c r="AI159" s="59">
        <v>23.791143000000002</v>
      </c>
      <c r="AJ159" s="59">
        <v>12.509772</v>
      </c>
      <c r="AK159" s="59">
        <v>23.997885</v>
      </c>
      <c r="AL159" s="59">
        <v>49.264969000000001</v>
      </c>
      <c r="AM159" s="59">
        <v>30.489180000000001</v>
      </c>
      <c r="AN159" s="59">
        <v>32.291984999999997</v>
      </c>
      <c r="AO159" s="59">
        <v>40.394114999999999</v>
      </c>
      <c r="AP159" s="59">
        <v>46.929133999999998</v>
      </c>
      <c r="AQ159" s="59">
        <v>49.257171999999997</v>
      </c>
      <c r="AR159" s="59">
        <v>23.890979999999999</v>
      </c>
      <c r="AS159" s="59">
        <v>47.554988999999999</v>
      </c>
      <c r="AT159" s="59">
        <v>76.117928000000006</v>
      </c>
      <c r="AU159" s="59">
        <v>7.9450859999999999</v>
      </c>
      <c r="AV159" s="59">
        <v>54.737751000000003</v>
      </c>
      <c r="AW159" s="59">
        <v>52.912967999999999</v>
      </c>
      <c r="AX159" s="59">
        <v>34.756973000000002</v>
      </c>
      <c r="AY159" s="59">
        <v>31.665828999999999</v>
      </c>
      <c r="AZ159" s="59">
        <v>59.425106</v>
      </c>
      <c r="BA159" s="59">
        <v>23.134568999999999</v>
      </c>
      <c r="BB159" s="59">
        <v>18.000944</v>
      </c>
      <c r="BC159" s="59">
        <v>21.879961000000002</v>
      </c>
      <c r="BD159" s="59">
        <v>19.976687999999999</v>
      </c>
      <c r="BE159" s="53">
        <v>34.129303</v>
      </c>
      <c r="BF159" s="59">
        <v>50.217674000000002</v>
      </c>
      <c r="BG159" s="59">
        <v>27.111187000000001</v>
      </c>
      <c r="BH159" s="59">
        <v>38.050643999999998</v>
      </c>
      <c r="BI159" s="59">
        <v>30.423918</v>
      </c>
      <c r="BJ159" s="59">
        <v>26.044546</v>
      </c>
      <c r="BK159" s="59">
        <v>21.754745</v>
      </c>
      <c r="BL159" s="59">
        <v>18.249979</v>
      </c>
      <c r="BM159" s="59">
        <v>36.896960999999997</v>
      </c>
      <c r="BN159" s="59">
        <v>21.834029999999998</v>
      </c>
      <c r="BO159" s="59">
        <v>10.94313</v>
      </c>
      <c r="BP159" s="59">
        <v>40.426735000000001</v>
      </c>
      <c r="BQ159" s="59">
        <v>13.286858000000001</v>
      </c>
      <c r="BR159" s="59">
        <v>21.761547</v>
      </c>
      <c r="BS159" s="59">
        <v>33.386223000000001</v>
      </c>
      <c r="BT159" s="59">
        <v>44.258510999999999</v>
      </c>
    </row>
    <row r="160" spans="1:72">
      <c r="A160" s="61">
        <v>149</v>
      </c>
      <c r="B160" s="54">
        <v>41061</v>
      </c>
      <c r="C160" s="58">
        <v>1362.16</v>
      </c>
      <c r="D160" s="55">
        <v>12880.09</v>
      </c>
      <c r="E160" s="55">
        <v>14258.269531</v>
      </c>
      <c r="F160" s="59">
        <v>6.7127489999999996</v>
      </c>
      <c r="G160" s="59">
        <v>7.8838429999999997</v>
      </c>
      <c r="H160" s="59">
        <v>39.596249</v>
      </c>
      <c r="I160" s="59">
        <v>62.829448999999997</v>
      </c>
      <c r="J160" s="59">
        <v>22.529696999999999</v>
      </c>
      <c r="K160" s="59">
        <v>40.710735</v>
      </c>
      <c r="L160" s="59">
        <v>26.973658</v>
      </c>
      <c r="M160" s="59">
        <v>15.903836</v>
      </c>
      <c r="N160" s="59">
        <v>42.223911000000001</v>
      </c>
      <c r="O160" s="59">
        <v>26.112013000000001</v>
      </c>
      <c r="P160" s="59">
        <v>48.752856999999999</v>
      </c>
      <c r="Q160" s="59">
        <v>17.870148</v>
      </c>
      <c r="R160" s="59">
        <v>69.750290000000007</v>
      </c>
      <c r="S160" s="59">
        <v>52.163265000000003</v>
      </c>
      <c r="T160" s="59">
        <v>18.994501</v>
      </c>
      <c r="U160" s="59">
        <v>53.852195999999999</v>
      </c>
      <c r="V160" s="59">
        <v>51.269840000000002</v>
      </c>
      <c r="W160" s="59">
        <v>62.604778000000003</v>
      </c>
      <c r="X160" s="59">
        <v>36.241436</v>
      </c>
      <c r="Y160" s="60">
        <v>46.927517000000002</v>
      </c>
      <c r="Z160" s="59">
        <v>35.658988999999998</v>
      </c>
      <c r="AA160" s="59">
        <v>33.078522</v>
      </c>
      <c r="AB160" s="59">
        <v>24.992851000000002</v>
      </c>
      <c r="AC160" s="59">
        <v>83.330001999999993</v>
      </c>
      <c r="AD160" s="59">
        <v>23.291784</v>
      </c>
      <c r="AE160" s="59">
        <v>48.490780000000001</v>
      </c>
      <c r="AF160" s="59">
        <v>21.157152</v>
      </c>
      <c r="AG160" s="59">
        <v>11.075692999999999</v>
      </c>
      <c r="AH160" s="59">
        <v>47.177993999999998</v>
      </c>
      <c r="AI160" s="59">
        <v>26.431101000000002</v>
      </c>
      <c r="AJ160" s="59">
        <v>13.286517</v>
      </c>
      <c r="AK160" s="59">
        <v>23.000298999999998</v>
      </c>
      <c r="AL160" s="59">
        <v>51.931435</v>
      </c>
      <c r="AM160" s="59">
        <v>32.327914999999997</v>
      </c>
      <c r="AN160" s="59">
        <v>33.578197000000003</v>
      </c>
      <c r="AO160" s="59">
        <v>40.789433000000002</v>
      </c>
      <c r="AP160" s="59">
        <v>50.159602999999997</v>
      </c>
      <c r="AQ160" s="59">
        <v>52.153328000000002</v>
      </c>
      <c r="AR160" s="59">
        <v>24.597988000000001</v>
      </c>
      <c r="AS160" s="59">
        <v>49.003695999999998</v>
      </c>
      <c r="AT160" s="59">
        <v>78.227119000000002</v>
      </c>
      <c r="AU160" s="59">
        <v>8.1122580000000006</v>
      </c>
      <c r="AV160" s="59">
        <v>59.344707</v>
      </c>
      <c r="AW160" s="59">
        <v>54.044350000000001</v>
      </c>
      <c r="AX160" s="59">
        <v>35.751911</v>
      </c>
      <c r="AY160" s="59">
        <v>36.290035000000003</v>
      </c>
      <c r="AZ160" s="59">
        <v>69.822936999999996</v>
      </c>
      <c r="BA160" s="59">
        <v>24.403217000000001</v>
      </c>
      <c r="BB160" s="59">
        <v>18.699791000000001</v>
      </c>
      <c r="BC160" s="59">
        <v>24.549868</v>
      </c>
      <c r="BD160" s="59">
        <v>20.123991</v>
      </c>
      <c r="BE160" s="53">
        <v>36.426399000000004</v>
      </c>
      <c r="BF160" s="59">
        <v>53.004058999999998</v>
      </c>
      <c r="BG160" s="59">
        <v>28.310419</v>
      </c>
      <c r="BH160" s="59">
        <v>40.385998000000001</v>
      </c>
      <c r="BI160" s="59">
        <v>31.878267000000001</v>
      </c>
      <c r="BJ160" s="59">
        <v>26.549206000000002</v>
      </c>
      <c r="BK160" s="59">
        <v>23.049800999999999</v>
      </c>
      <c r="BL160" s="59">
        <v>18.503988</v>
      </c>
      <c r="BM160" s="59">
        <v>38.404079000000003</v>
      </c>
      <c r="BN160" s="59">
        <v>23.302216999999999</v>
      </c>
      <c r="BO160" s="59">
        <v>12.101413000000001</v>
      </c>
      <c r="BP160" s="59">
        <v>42.894275999999998</v>
      </c>
      <c r="BQ160" s="59">
        <v>12.04792</v>
      </c>
      <c r="BR160" s="59">
        <v>22.612134999999999</v>
      </c>
      <c r="BS160" s="59">
        <v>34.074706999999997</v>
      </c>
      <c r="BT160" s="59">
        <v>47.012535</v>
      </c>
    </row>
    <row r="161" spans="1:72">
      <c r="A161" s="61">
        <v>150</v>
      </c>
      <c r="B161" s="54">
        <v>41091</v>
      </c>
      <c r="C161" s="58">
        <v>1379.32</v>
      </c>
      <c r="D161" s="55">
        <v>13008.68</v>
      </c>
      <c r="E161" s="55">
        <v>14370.209961</v>
      </c>
      <c r="F161" s="59">
        <v>6.7804989999999998</v>
      </c>
      <c r="G161" s="59">
        <v>7.9934380000000003</v>
      </c>
      <c r="H161" s="59">
        <v>38.990989999999996</v>
      </c>
      <c r="I161" s="59">
        <v>63.418498999999997</v>
      </c>
      <c r="J161" s="59">
        <v>20.097698000000001</v>
      </c>
      <c r="K161" s="59">
        <v>42.431797000000003</v>
      </c>
      <c r="L161" s="59">
        <v>26.194433</v>
      </c>
      <c r="M161" s="59">
        <v>16.770765000000001</v>
      </c>
      <c r="N161" s="59">
        <v>44.491931999999998</v>
      </c>
      <c r="O161" s="59">
        <v>27.167887</v>
      </c>
      <c r="P161" s="59">
        <v>50.181080000000001</v>
      </c>
      <c r="Q161" s="59">
        <v>19.077380999999999</v>
      </c>
      <c r="R161" s="59">
        <v>70.616660999999993</v>
      </c>
      <c r="S161" s="59">
        <v>54.628647000000001</v>
      </c>
      <c r="T161" s="59">
        <v>23.348206999999999</v>
      </c>
      <c r="U161" s="59">
        <v>53.635368</v>
      </c>
      <c r="V161" s="59">
        <v>52.036766</v>
      </c>
      <c r="W161" s="59">
        <v>65.025886999999997</v>
      </c>
      <c r="X161" s="59">
        <v>35.307507000000001</v>
      </c>
      <c r="Y161" s="60">
        <v>51.518344999999997</v>
      </c>
      <c r="Z161" s="59">
        <v>38.793697000000002</v>
      </c>
      <c r="AA161" s="59">
        <v>35.978538999999998</v>
      </c>
      <c r="AB161" s="59">
        <v>25.181712999999998</v>
      </c>
      <c r="AC161" s="59">
        <v>84.839995999999999</v>
      </c>
      <c r="AD161" s="59">
        <v>23.549505</v>
      </c>
      <c r="AE161" s="59">
        <v>48.074268000000004</v>
      </c>
      <c r="AF161" s="59">
        <v>22.176822999999999</v>
      </c>
      <c r="AG161" s="59">
        <v>10.818714999999999</v>
      </c>
      <c r="AH161" s="59">
        <v>48.337181000000001</v>
      </c>
      <c r="AI161" s="59">
        <v>28.268758999999999</v>
      </c>
      <c r="AJ161" s="59">
        <v>13.8873</v>
      </c>
      <c r="AK161" s="59">
        <v>24.682796</v>
      </c>
      <c r="AL161" s="59">
        <v>58.833286000000001</v>
      </c>
      <c r="AM161" s="59">
        <v>33.171703000000001</v>
      </c>
      <c r="AN161" s="59">
        <v>32.514716999999997</v>
      </c>
      <c r="AO161" s="59">
        <v>42.403773999999999</v>
      </c>
      <c r="AP161" s="59">
        <v>51.072105000000001</v>
      </c>
      <c r="AQ161" s="59">
        <v>50.067478000000001</v>
      </c>
      <c r="AR161" s="59">
        <v>25.616879999999998</v>
      </c>
      <c r="AS161" s="59">
        <v>47.131504</v>
      </c>
      <c r="AT161" s="59">
        <v>77.233947999999998</v>
      </c>
      <c r="AU161" s="59">
        <v>8.0949089999999995</v>
      </c>
      <c r="AV161" s="59">
        <v>56.847572</v>
      </c>
      <c r="AW161" s="59">
        <v>54.293605999999997</v>
      </c>
      <c r="AX161" s="59">
        <v>33.002296000000001</v>
      </c>
      <c r="AY161" s="59">
        <v>35.414203999999998</v>
      </c>
      <c r="AZ161" s="59">
        <v>66.562980999999994</v>
      </c>
      <c r="BA161" s="59">
        <v>23.509737000000001</v>
      </c>
      <c r="BB161" s="59">
        <v>18.033194000000002</v>
      </c>
      <c r="BC161" s="59">
        <v>24.963166999999999</v>
      </c>
      <c r="BD161" s="59">
        <v>19.106912999999999</v>
      </c>
      <c r="BE161" s="53">
        <v>37.293185999999999</v>
      </c>
      <c r="BF161" s="59">
        <v>51.816273000000002</v>
      </c>
      <c r="BG161" s="59">
        <v>29.370083000000001</v>
      </c>
      <c r="BH161" s="59">
        <v>39.568699000000002</v>
      </c>
      <c r="BI161" s="59">
        <v>32.061275000000002</v>
      </c>
      <c r="BJ161" s="59">
        <v>27.610025</v>
      </c>
      <c r="BK161" s="59">
        <v>23.774056999999999</v>
      </c>
      <c r="BL161" s="59">
        <v>19.262888</v>
      </c>
      <c r="BM161" s="59">
        <v>39.830570000000002</v>
      </c>
      <c r="BN161" s="59">
        <v>23.669270000000001</v>
      </c>
      <c r="BO161" s="59">
        <v>12.385999999999999</v>
      </c>
      <c r="BP161" s="59">
        <v>43.460296999999997</v>
      </c>
      <c r="BQ161" s="59">
        <v>10.750453</v>
      </c>
      <c r="BR161" s="59">
        <v>22.193911</v>
      </c>
      <c r="BS161" s="59">
        <v>34.783988999999998</v>
      </c>
      <c r="BT161" s="59">
        <v>47.854931000000001</v>
      </c>
    </row>
    <row r="162" spans="1:72">
      <c r="A162" s="61">
        <v>151</v>
      </c>
      <c r="B162" s="54">
        <v>41122</v>
      </c>
      <c r="C162" s="58">
        <v>1406.58</v>
      </c>
      <c r="D162" s="55">
        <v>13090.84</v>
      </c>
      <c r="E162" s="55">
        <v>14680.580078000001</v>
      </c>
      <c r="F162" s="59">
        <v>6.9385779999999997</v>
      </c>
      <c r="G162" s="59">
        <v>7.9963230000000003</v>
      </c>
      <c r="H162" s="59">
        <v>42.405869000000003</v>
      </c>
      <c r="I162" s="59">
        <v>63.510753999999999</v>
      </c>
      <c r="J162" s="59">
        <v>22.702235999999999</v>
      </c>
      <c r="K162" s="59">
        <v>44.838478000000002</v>
      </c>
      <c r="L162" s="59">
        <v>27.296365999999999</v>
      </c>
      <c r="M162" s="59">
        <v>17.970837</v>
      </c>
      <c r="N162" s="59">
        <v>46.720554</v>
      </c>
      <c r="O162" s="59">
        <v>25.150475</v>
      </c>
      <c r="P162" s="59">
        <v>49.974086999999997</v>
      </c>
      <c r="Q162" s="59">
        <v>18.608326000000002</v>
      </c>
      <c r="R162" s="59">
        <v>71.857506000000001</v>
      </c>
      <c r="S162" s="59">
        <v>52.548084000000003</v>
      </c>
      <c r="T162" s="59">
        <v>22.962918999999999</v>
      </c>
      <c r="U162" s="59">
        <v>53.695189999999997</v>
      </c>
      <c r="V162" s="59">
        <v>52.306370000000001</v>
      </c>
      <c r="W162" s="59">
        <v>66.556884999999994</v>
      </c>
      <c r="X162" s="59">
        <v>37.264876999999998</v>
      </c>
      <c r="Y162" s="60">
        <v>52.328045000000003</v>
      </c>
      <c r="Z162" s="59">
        <v>41.565845000000003</v>
      </c>
      <c r="AA162" s="59">
        <v>39.830272999999998</v>
      </c>
      <c r="AB162" s="59">
        <v>26.195741999999999</v>
      </c>
      <c r="AC162" s="59">
        <v>84.339995999999999</v>
      </c>
      <c r="AD162" s="59">
        <v>23.702734</v>
      </c>
      <c r="AE162" s="59">
        <v>48.730815999999997</v>
      </c>
      <c r="AF162" s="59">
        <v>22.117241</v>
      </c>
      <c r="AG162" s="59">
        <v>11.555383000000001</v>
      </c>
      <c r="AH162" s="59">
        <v>47.087204</v>
      </c>
      <c r="AI162" s="59">
        <v>27.551957999999999</v>
      </c>
      <c r="AJ162" s="59">
        <v>13.783315999999999</v>
      </c>
      <c r="AK162" s="59">
        <v>24.751497000000001</v>
      </c>
      <c r="AL162" s="59">
        <v>59.773491</v>
      </c>
      <c r="AM162" s="59">
        <v>33.834690000000002</v>
      </c>
      <c r="AN162" s="59">
        <v>32.840407999999996</v>
      </c>
      <c r="AO162" s="59">
        <v>42.695965000000001</v>
      </c>
      <c r="AP162" s="59">
        <v>51.839061999999998</v>
      </c>
      <c r="AQ162" s="59">
        <v>48.875526000000001</v>
      </c>
      <c r="AR162" s="59">
        <v>25.750923</v>
      </c>
      <c r="AS162" s="59">
        <v>49.048054</v>
      </c>
      <c r="AT162" s="59">
        <v>74.950255999999996</v>
      </c>
      <c r="AU162" s="59">
        <v>7.8746980000000004</v>
      </c>
      <c r="AV162" s="59">
        <v>55.614204000000001</v>
      </c>
      <c r="AW162" s="59">
        <v>55.744956999999999</v>
      </c>
      <c r="AX162" s="59">
        <v>37.610897000000001</v>
      </c>
      <c r="AY162" s="59">
        <v>35.578743000000003</v>
      </c>
      <c r="AZ162" s="59">
        <v>67.661445999999998</v>
      </c>
      <c r="BA162" s="59">
        <v>24.586706</v>
      </c>
      <c r="BB162" s="59">
        <v>17.422744999999999</v>
      </c>
      <c r="BC162" s="59">
        <v>26.215872000000001</v>
      </c>
      <c r="BD162" s="59">
        <v>20.498311999999999</v>
      </c>
      <c r="BE162" s="53">
        <v>38.302169999999997</v>
      </c>
      <c r="BF162" s="59">
        <v>52.411873</v>
      </c>
      <c r="BG162" s="59">
        <v>29.866091000000001</v>
      </c>
      <c r="BH162" s="59">
        <v>37.817355999999997</v>
      </c>
      <c r="BI162" s="59">
        <v>30.980951000000001</v>
      </c>
      <c r="BJ162" s="59">
        <v>25.992993999999999</v>
      </c>
      <c r="BK162" s="59">
        <v>22.352547000000001</v>
      </c>
      <c r="BL162" s="59">
        <v>18.335906999999999</v>
      </c>
      <c r="BM162" s="59">
        <v>37.434562999999997</v>
      </c>
      <c r="BN162" s="59">
        <v>22.769300000000001</v>
      </c>
      <c r="BO162" s="59">
        <v>12.758914000000001</v>
      </c>
      <c r="BP162" s="59">
        <v>43.752150999999998</v>
      </c>
      <c r="BQ162" s="59">
        <v>13.00395</v>
      </c>
      <c r="BR162" s="59">
        <v>23.457037</v>
      </c>
      <c r="BS162" s="59">
        <v>33.185177000000003</v>
      </c>
      <c r="BT162" s="59">
        <v>48.128467999999998</v>
      </c>
    </row>
    <row r="163" spans="1:72">
      <c r="A163" s="61">
        <v>152</v>
      </c>
      <c r="B163" s="54">
        <v>41153</v>
      </c>
      <c r="C163" s="58">
        <v>1440.67</v>
      </c>
      <c r="D163" s="55">
        <v>13437.13</v>
      </c>
      <c r="E163" s="55">
        <v>15044.139648</v>
      </c>
      <c r="F163" s="59">
        <v>7.1135950000000001</v>
      </c>
      <c r="G163" s="59">
        <v>8.0056530000000006</v>
      </c>
      <c r="H163" s="59">
        <v>45.342925999999999</v>
      </c>
      <c r="I163" s="59">
        <v>65.627075000000005</v>
      </c>
      <c r="J163" s="59">
        <v>24.105181000000002</v>
      </c>
      <c r="K163" s="59">
        <v>44.660564000000001</v>
      </c>
      <c r="L163" s="59">
        <v>28.882465</v>
      </c>
      <c r="M163" s="59">
        <v>18.311556</v>
      </c>
      <c r="N163" s="59">
        <v>48.229472999999999</v>
      </c>
      <c r="O163" s="59">
        <v>25.506882000000001</v>
      </c>
      <c r="P163" s="59">
        <v>48.828750999999997</v>
      </c>
      <c r="Q163" s="59">
        <v>19.018208999999999</v>
      </c>
      <c r="R163" s="59">
        <v>73.750557000000001</v>
      </c>
      <c r="S163" s="59">
        <v>53.918373000000003</v>
      </c>
      <c r="T163" s="59">
        <v>23.581175000000002</v>
      </c>
      <c r="U163" s="59">
        <v>53.279254999999999</v>
      </c>
      <c r="V163" s="59">
        <v>55.148978999999997</v>
      </c>
      <c r="W163" s="59">
        <v>69.721626000000001</v>
      </c>
      <c r="X163" s="59">
        <v>37.520778999999997</v>
      </c>
      <c r="Y163" s="60">
        <v>52.485965999999998</v>
      </c>
      <c r="Z163" s="59">
        <v>44.189934000000001</v>
      </c>
      <c r="AA163" s="59">
        <v>41.209442000000003</v>
      </c>
      <c r="AB163" s="59">
        <v>28.551535000000001</v>
      </c>
      <c r="AC163" s="59">
        <v>88.199996999999996</v>
      </c>
      <c r="AD163" s="59">
        <v>24.207816999999999</v>
      </c>
      <c r="AE163" s="59">
        <v>47.527175999999997</v>
      </c>
      <c r="AF163" s="59">
        <v>22.706423000000001</v>
      </c>
      <c r="AG163" s="59">
        <v>11.005798</v>
      </c>
      <c r="AH163" s="59">
        <v>48.557980000000001</v>
      </c>
      <c r="AI163" s="59">
        <v>28.863955000000001</v>
      </c>
      <c r="AJ163" s="59">
        <v>14.487798</v>
      </c>
      <c r="AK163" s="59">
        <v>25.720061999999999</v>
      </c>
      <c r="AL163" s="59">
        <v>60.301022000000003</v>
      </c>
      <c r="AM163" s="59">
        <v>36.124146000000003</v>
      </c>
      <c r="AN163" s="59">
        <v>34.909607000000001</v>
      </c>
      <c r="AO163" s="59">
        <v>43.925792999999999</v>
      </c>
      <c r="AP163" s="59">
        <v>52.067847999999998</v>
      </c>
      <c r="AQ163" s="59">
        <v>47.747653999999997</v>
      </c>
      <c r="AR163" s="59">
        <v>23.889227000000002</v>
      </c>
      <c r="AS163" s="59">
        <v>49.504767999999999</v>
      </c>
      <c r="AT163" s="59">
        <v>72.375800999999996</v>
      </c>
      <c r="AU163" s="59">
        <v>7.7334360000000002</v>
      </c>
      <c r="AV163" s="59">
        <v>56.291682999999999</v>
      </c>
      <c r="AW163" s="59">
        <v>55.825943000000002</v>
      </c>
      <c r="AX163" s="59">
        <v>41.573844999999999</v>
      </c>
      <c r="AY163" s="59">
        <v>43.250056999999998</v>
      </c>
      <c r="AZ163" s="59">
        <v>73.794974999999994</v>
      </c>
      <c r="BA163" s="59">
        <v>23.898354999999999</v>
      </c>
      <c r="BB163" s="59">
        <v>16.039370000000002</v>
      </c>
      <c r="BC163" s="59">
        <v>26.058485000000001</v>
      </c>
      <c r="BD163" s="59">
        <v>19.453628999999999</v>
      </c>
      <c r="BE163" s="53">
        <v>38.684677000000001</v>
      </c>
      <c r="BF163" s="59">
        <v>52.716290000000001</v>
      </c>
      <c r="BG163" s="59">
        <v>29.670292</v>
      </c>
      <c r="BH163" s="59">
        <v>38.252276999999999</v>
      </c>
      <c r="BI163" s="59">
        <v>31.561381999999998</v>
      </c>
      <c r="BJ163" s="59">
        <v>26.702006999999998</v>
      </c>
      <c r="BK163" s="59">
        <v>21.775164</v>
      </c>
      <c r="BL163" s="59">
        <v>18.217566000000001</v>
      </c>
      <c r="BM163" s="59">
        <v>37.337425000000003</v>
      </c>
      <c r="BN163" s="59">
        <v>24.163881</v>
      </c>
      <c r="BO163" s="59">
        <v>13.59986</v>
      </c>
      <c r="BP163" s="59">
        <v>46.237366000000002</v>
      </c>
      <c r="BQ163" s="59">
        <v>12.379604</v>
      </c>
      <c r="BR163" s="59">
        <v>24.047412999999999</v>
      </c>
      <c r="BS163" s="59">
        <v>31.608319999999999</v>
      </c>
      <c r="BT163" s="59">
        <v>47.880992999999997</v>
      </c>
    </row>
    <row r="164" spans="1:72">
      <c r="A164" s="61">
        <v>153</v>
      </c>
      <c r="B164" s="54">
        <v>41183</v>
      </c>
      <c r="C164" s="58">
        <v>1412.16</v>
      </c>
      <c r="D164" s="55">
        <v>13096.46</v>
      </c>
      <c r="E164" s="55">
        <v>14773.059569999999</v>
      </c>
      <c r="F164" s="59">
        <v>6.9893879999999999</v>
      </c>
      <c r="G164" s="59">
        <v>8.0142489999999995</v>
      </c>
      <c r="H164" s="59">
        <v>46.101497999999999</v>
      </c>
      <c r="I164" s="59">
        <v>62.086444999999998</v>
      </c>
      <c r="J164" s="59">
        <v>25.811036999999999</v>
      </c>
      <c r="K164" s="59">
        <v>44.857590000000002</v>
      </c>
      <c r="L164" s="59">
        <v>30.024128000000001</v>
      </c>
      <c r="M164" s="59">
        <v>18.269912999999999</v>
      </c>
      <c r="N164" s="59">
        <v>48.146014999999998</v>
      </c>
      <c r="O164" s="59">
        <v>25.172481999999999</v>
      </c>
      <c r="P164" s="59">
        <v>48.130370999999997</v>
      </c>
      <c r="Q164" s="59">
        <v>19.332602000000001</v>
      </c>
      <c r="R164" s="59">
        <v>72.476723000000007</v>
      </c>
      <c r="S164" s="59">
        <v>52.921520000000001</v>
      </c>
      <c r="T164" s="59">
        <v>22.798158999999998</v>
      </c>
      <c r="U164" s="59">
        <v>51.746043999999998</v>
      </c>
      <c r="V164" s="59">
        <v>54.980105999999999</v>
      </c>
      <c r="W164" s="59">
        <v>65.941254000000001</v>
      </c>
      <c r="X164" s="59">
        <v>37.960425999999998</v>
      </c>
      <c r="Y164" s="60">
        <v>50.454143999999999</v>
      </c>
      <c r="Z164" s="59">
        <v>43.067562000000002</v>
      </c>
      <c r="AA164" s="59">
        <v>42.842360999999997</v>
      </c>
      <c r="AB164" s="59">
        <v>29.397921</v>
      </c>
      <c r="AC164" s="59">
        <v>86.349997999999999</v>
      </c>
      <c r="AD164" s="59">
        <v>23.618931</v>
      </c>
      <c r="AE164" s="59">
        <v>46.783237</v>
      </c>
      <c r="AF164" s="59">
        <v>22.111211999999998</v>
      </c>
      <c r="AG164" s="59">
        <v>11.685594</v>
      </c>
      <c r="AH164" s="59">
        <v>49.903869999999998</v>
      </c>
      <c r="AI164" s="59">
        <v>29.481221999999999</v>
      </c>
      <c r="AJ164" s="59">
        <v>14.499461</v>
      </c>
      <c r="AK164" s="59">
        <v>24.562555</v>
      </c>
      <c r="AL164" s="59">
        <v>61.874893</v>
      </c>
      <c r="AM164" s="59">
        <v>37.053725999999997</v>
      </c>
      <c r="AN164" s="59">
        <v>33.453239000000004</v>
      </c>
      <c r="AO164" s="59">
        <v>45.021174999999999</v>
      </c>
      <c r="AP164" s="59">
        <v>49.352356</v>
      </c>
      <c r="AQ164" s="59">
        <v>48.868457999999997</v>
      </c>
      <c r="AR164" s="59">
        <v>24.632292</v>
      </c>
      <c r="AS164" s="59">
        <v>50.972237</v>
      </c>
      <c r="AT164" s="59">
        <v>78.808006000000006</v>
      </c>
      <c r="AU164" s="59">
        <v>7.7775290000000004</v>
      </c>
      <c r="AV164" s="59">
        <v>60.638995999999999</v>
      </c>
      <c r="AW164" s="59">
        <v>52.741795000000003</v>
      </c>
      <c r="AX164" s="59">
        <v>40.786864999999999</v>
      </c>
      <c r="AY164" s="59">
        <v>42.033938999999997</v>
      </c>
      <c r="AZ164" s="59">
        <v>73.296288000000004</v>
      </c>
      <c r="BA164" s="59">
        <v>22.918661</v>
      </c>
      <c r="BB164" s="59">
        <v>15.310314</v>
      </c>
      <c r="BC164" s="59">
        <v>25.743739999999999</v>
      </c>
      <c r="BD164" s="59">
        <v>19.827739999999999</v>
      </c>
      <c r="BE164" s="53">
        <v>38.368499999999997</v>
      </c>
      <c r="BF164" s="59">
        <v>53.208697999999998</v>
      </c>
      <c r="BG164" s="59">
        <v>29.624855</v>
      </c>
      <c r="BH164" s="59">
        <v>38.783638000000003</v>
      </c>
      <c r="BI164" s="59">
        <v>31.466003000000001</v>
      </c>
      <c r="BJ164" s="59">
        <v>27.136500999999999</v>
      </c>
      <c r="BK164" s="59">
        <v>23.770561000000001</v>
      </c>
      <c r="BL164" s="59">
        <v>18.754401999999999</v>
      </c>
      <c r="BM164" s="59">
        <v>37.642918000000002</v>
      </c>
      <c r="BN164" s="59">
        <v>23.670738</v>
      </c>
      <c r="BO164" s="59">
        <v>14.280998</v>
      </c>
      <c r="BP164" s="59">
        <v>43.442616000000001</v>
      </c>
      <c r="BQ164" s="59">
        <v>12.04792</v>
      </c>
      <c r="BR164" s="59">
        <v>23.723006999999999</v>
      </c>
      <c r="BS164" s="59">
        <v>31.721781</v>
      </c>
      <c r="BT164" s="59">
        <v>46.200378000000001</v>
      </c>
    </row>
    <row r="165" spans="1:72">
      <c r="A165" s="61">
        <v>154</v>
      </c>
      <c r="B165" s="54">
        <v>41214</v>
      </c>
      <c r="C165" s="58">
        <v>1416.18</v>
      </c>
      <c r="D165" s="55">
        <v>13025.58</v>
      </c>
      <c r="E165" s="55">
        <v>14848.040039</v>
      </c>
      <c r="F165" s="59">
        <v>7.034554</v>
      </c>
      <c r="G165" s="59">
        <v>8.0307849999999998</v>
      </c>
      <c r="H165" s="59">
        <v>48.873013</v>
      </c>
      <c r="I165" s="59">
        <v>62.258125</v>
      </c>
      <c r="J165" s="59">
        <v>28.910105000000001</v>
      </c>
      <c r="K165" s="59">
        <v>44.421326000000001</v>
      </c>
      <c r="L165" s="59">
        <v>30.650459000000001</v>
      </c>
      <c r="M165" s="59">
        <v>19.996203999999999</v>
      </c>
      <c r="N165" s="59">
        <v>48.955016999999998</v>
      </c>
      <c r="O165" s="59">
        <v>25.673494000000002</v>
      </c>
      <c r="P165" s="59">
        <v>48.804634</v>
      </c>
      <c r="Q165" s="59">
        <v>18.5595</v>
      </c>
      <c r="R165" s="59">
        <v>76.519126999999997</v>
      </c>
      <c r="S165" s="59">
        <v>54.361083999999998</v>
      </c>
      <c r="T165" s="59">
        <v>21.943953</v>
      </c>
      <c r="U165" s="59">
        <v>55.068012000000003</v>
      </c>
      <c r="V165" s="59">
        <v>53.152855000000002</v>
      </c>
      <c r="W165" s="59">
        <v>63.219634999999997</v>
      </c>
      <c r="X165" s="59">
        <v>37.799129000000001</v>
      </c>
      <c r="Y165" s="60">
        <v>51.970737</v>
      </c>
      <c r="Z165" s="59">
        <v>40.883682</v>
      </c>
      <c r="AA165" s="59">
        <v>43.325660999999997</v>
      </c>
      <c r="AB165" s="59">
        <v>29.188723</v>
      </c>
      <c r="AC165" s="59">
        <v>88.080001999999993</v>
      </c>
      <c r="AD165" s="59">
        <v>23.142202000000001</v>
      </c>
      <c r="AE165" s="59">
        <v>46.888762999999997</v>
      </c>
      <c r="AF165" s="59">
        <v>21.478704</v>
      </c>
      <c r="AG165" s="59">
        <v>11.272551</v>
      </c>
      <c r="AH165" s="59">
        <v>49.135798999999999</v>
      </c>
      <c r="AI165" s="59">
        <v>28.621914</v>
      </c>
      <c r="AJ165" s="59">
        <v>14.586911000000001</v>
      </c>
      <c r="AK165" s="59">
        <v>24.587116000000002</v>
      </c>
      <c r="AL165" s="59">
        <v>63.527465999999997</v>
      </c>
      <c r="AM165" s="59">
        <v>37.366126999999999</v>
      </c>
      <c r="AN165" s="59">
        <v>33.650112</v>
      </c>
      <c r="AO165" s="59">
        <v>45.087344999999999</v>
      </c>
      <c r="AP165" s="59">
        <v>51.239688999999998</v>
      </c>
      <c r="AQ165" s="59">
        <v>48.775036</v>
      </c>
      <c r="AR165" s="59">
        <v>24.504373999999999</v>
      </c>
      <c r="AS165" s="59">
        <v>50.169452999999997</v>
      </c>
      <c r="AT165" s="59">
        <v>76.700507999999999</v>
      </c>
      <c r="AU165" s="59">
        <v>8.4036069999999992</v>
      </c>
      <c r="AV165" s="59">
        <v>62.799706</v>
      </c>
      <c r="AW165" s="59">
        <v>56.422077000000002</v>
      </c>
      <c r="AX165" s="59">
        <v>35.189689999999999</v>
      </c>
      <c r="AY165" s="59">
        <v>48.315716000000002</v>
      </c>
      <c r="AZ165" s="59">
        <v>80.144195999999994</v>
      </c>
      <c r="BA165" s="59">
        <v>21.376836999999998</v>
      </c>
      <c r="BB165" s="59">
        <v>13.852187000000001</v>
      </c>
      <c r="BC165" s="59">
        <v>26.707151</v>
      </c>
      <c r="BD165" s="59">
        <v>20.953989</v>
      </c>
      <c r="BE165" s="53">
        <v>37.671379000000002</v>
      </c>
      <c r="BF165" s="59">
        <v>53.788173999999998</v>
      </c>
      <c r="BG165" s="59">
        <v>30.745638</v>
      </c>
      <c r="BH165" s="59">
        <v>37.679580999999999</v>
      </c>
      <c r="BI165" s="59">
        <v>30.470397999999999</v>
      </c>
      <c r="BJ165" s="59">
        <v>25.230460999999998</v>
      </c>
      <c r="BK165" s="59">
        <v>23.317298999999998</v>
      </c>
      <c r="BL165" s="59">
        <v>17.957754000000001</v>
      </c>
      <c r="BM165" s="59">
        <v>34.781360999999997</v>
      </c>
      <c r="BN165" s="59">
        <v>23.652757999999999</v>
      </c>
      <c r="BO165" s="59">
        <v>14.220283999999999</v>
      </c>
      <c r="BP165" s="59">
        <v>43.920192999999998</v>
      </c>
      <c r="BQ165" s="59">
        <v>14.447749</v>
      </c>
      <c r="BR165" s="59">
        <v>23.480858000000001</v>
      </c>
      <c r="BS165" s="59">
        <v>30.671935999999999</v>
      </c>
      <c r="BT165" s="59">
        <v>44.553874999999998</v>
      </c>
    </row>
    <row r="166" spans="1:72">
      <c r="A166" s="61">
        <v>155</v>
      </c>
      <c r="B166" s="54">
        <v>41244</v>
      </c>
      <c r="C166" s="58">
        <v>1426.19</v>
      </c>
      <c r="D166" s="55">
        <v>13104.14</v>
      </c>
      <c r="E166" s="55">
        <v>14995.070313</v>
      </c>
      <c r="F166" s="59">
        <v>7.0176189999999998</v>
      </c>
      <c r="G166" s="59">
        <v>7.9746980000000001</v>
      </c>
      <c r="H166" s="59">
        <v>46.663775999999999</v>
      </c>
      <c r="I166" s="59">
        <v>63.661574999999999</v>
      </c>
      <c r="J166" s="59">
        <v>28.453499000000001</v>
      </c>
      <c r="K166" s="59">
        <v>41.876094999999999</v>
      </c>
      <c r="L166" s="59">
        <v>29.343869999999999</v>
      </c>
      <c r="M166" s="59">
        <v>19.307199000000001</v>
      </c>
      <c r="N166" s="59">
        <v>47.594954999999999</v>
      </c>
      <c r="O166" s="59">
        <v>24.711233</v>
      </c>
      <c r="P166" s="59">
        <v>47.567318</v>
      </c>
      <c r="Q166" s="59">
        <v>17.582816999999999</v>
      </c>
      <c r="R166" s="59">
        <v>72.907127000000003</v>
      </c>
      <c r="S166" s="59">
        <v>53.543007000000003</v>
      </c>
      <c r="T166" s="59">
        <v>24.145665999999999</v>
      </c>
      <c r="U166" s="59">
        <v>54.594681000000001</v>
      </c>
      <c r="V166" s="59">
        <v>52.520812999999997</v>
      </c>
      <c r="W166" s="59">
        <v>65.242851000000002</v>
      </c>
      <c r="X166" s="59">
        <v>38.496158999999999</v>
      </c>
      <c r="Y166" s="60">
        <v>50.483536000000001</v>
      </c>
      <c r="Z166" s="59">
        <v>43.644435999999999</v>
      </c>
      <c r="AA166" s="59">
        <v>44.493350999999997</v>
      </c>
      <c r="AB166" s="59">
        <v>31.242159000000001</v>
      </c>
      <c r="AC166" s="59">
        <v>89.699996999999996</v>
      </c>
      <c r="AD166" s="59">
        <v>24.117048</v>
      </c>
      <c r="AE166" s="59">
        <v>48.214053999999997</v>
      </c>
      <c r="AF166" s="59">
        <v>21.265640000000001</v>
      </c>
      <c r="AG166" s="59">
        <v>12.410391000000001</v>
      </c>
      <c r="AH166" s="59">
        <v>49.833336000000003</v>
      </c>
      <c r="AI166" s="59">
        <v>26.451046000000002</v>
      </c>
      <c r="AJ166" s="59">
        <v>14.753247</v>
      </c>
      <c r="AK166" s="59">
        <v>26.683534999999999</v>
      </c>
      <c r="AL166" s="59">
        <v>61.928103999999998</v>
      </c>
      <c r="AM166" s="59">
        <v>37.964610999999998</v>
      </c>
      <c r="AN166" s="59">
        <v>34.981380000000001</v>
      </c>
      <c r="AO166" s="59">
        <v>46.985267999999998</v>
      </c>
      <c r="AP166" s="59">
        <v>52.656975000000003</v>
      </c>
      <c r="AQ166" s="59">
        <v>49.590758999999998</v>
      </c>
      <c r="AR166" s="59">
        <v>25.666215999999999</v>
      </c>
      <c r="AS166" s="59">
        <v>52.259205000000001</v>
      </c>
      <c r="AT166" s="59">
        <v>78.704597000000007</v>
      </c>
      <c r="AU166" s="59">
        <v>9.0296880000000002</v>
      </c>
      <c r="AV166" s="59">
        <v>62.642876000000001</v>
      </c>
      <c r="AW166" s="59">
        <v>57.156776000000001</v>
      </c>
      <c r="AX166" s="59">
        <v>34.703963999999999</v>
      </c>
      <c r="AY166" s="59">
        <v>47.603230000000003</v>
      </c>
      <c r="AZ166" s="59">
        <v>84.348633000000007</v>
      </c>
      <c r="BA166" s="59">
        <v>21.625354999999999</v>
      </c>
      <c r="BB166" s="59">
        <v>14.745806999999999</v>
      </c>
      <c r="BC166" s="59">
        <v>27.653269000000002</v>
      </c>
      <c r="BD166" s="59">
        <v>21.963646000000001</v>
      </c>
      <c r="BE166" s="53">
        <v>37.797527000000002</v>
      </c>
      <c r="BF166" s="59">
        <v>53.40213</v>
      </c>
      <c r="BG166" s="59">
        <v>31.851275999999999</v>
      </c>
      <c r="BH166" s="59">
        <v>38.138267999999997</v>
      </c>
      <c r="BI166" s="59">
        <v>31.207163000000001</v>
      </c>
      <c r="BJ166" s="59">
        <v>25.063948</v>
      </c>
      <c r="BK166" s="59">
        <v>24.176114999999999</v>
      </c>
      <c r="BL166" s="59">
        <v>17.732036999999998</v>
      </c>
      <c r="BM166" s="59">
        <v>35.000824000000001</v>
      </c>
      <c r="BN166" s="59">
        <v>23.197068999999999</v>
      </c>
      <c r="BO166" s="59">
        <v>14.281447999999999</v>
      </c>
      <c r="BP166" s="59">
        <v>44.035172000000003</v>
      </c>
      <c r="BQ166" s="59">
        <v>14.164842999999999</v>
      </c>
      <c r="BR166" s="59">
        <v>25.245049000000002</v>
      </c>
      <c r="BS166" s="59">
        <v>31.312888999999998</v>
      </c>
      <c r="BT166" s="59">
        <v>45.472244000000003</v>
      </c>
    </row>
    <row r="167" spans="1:72">
      <c r="A167" s="61">
        <v>156</v>
      </c>
      <c r="B167" s="54">
        <v>41275</v>
      </c>
      <c r="C167" s="58">
        <v>1498.11</v>
      </c>
      <c r="D167" s="55">
        <v>13860.58</v>
      </c>
      <c r="E167" s="55">
        <v>15824.209961</v>
      </c>
      <c r="F167" s="59">
        <v>7.495603</v>
      </c>
      <c r="G167" s="59">
        <v>7.957827</v>
      </c>
      <c r="H167" s="59">
        <v>50.488914000000001</v>
      </c>
      <c r="I167" s="59">
        <v>68.771248</v>
      </c>
      <c r="J167" s="59">
        <v>30.592319</v>
      </c>
      <c r="K167" s="59">
        <v>42.753653999999997</v>
      </c>
      <c r="L167" s="59">
        <v>31.31447</v>
      </c>
      <c r="M167" s="59">
        <v>21.188701999999999</v>
      </c>
      <c r="N167" s="59">
        <v>52.691654</v>
      </c>
      <c r="O167" s="59">
        <v>25.386102999999999</v>
      </c>
      <c r="P167" s="59">
        <v>51.032021</v>
      </c>
      <c r="Q167" s="59">
        <v>18.126090999999999</v>
      </c>
      <c r="R167" s="59">
        <v>80.919144000000003</v>
      </c>
      <c r="S167" s="59">
        <v>57.258400000000002</v>
      </c>
      <c r="T167" s="59">
        <v>26.07028</v>
      </c>
      <c r="U167" s="59">
        <v>60.060214999999999</v>
      </c>
      <c r="V167" s="59">
        <v>54.596138000000003</v>
      </c>
      <c r="W167" s="59">
        <v>69.472153000000006</v>
      </c>
      <c r="X167" s="59">
        <v>38.502780999999999</v>
      </c>
      <c r="Y167" s="60">
        <v>56.857711999999999</v>
      </c>
      <c r="Z167" s="59">
        <v>55.453280999999997</v>
      </c>
      <c r="AA167" s="59">
        <v>46.036738999999997</v>
      </c>
      <c r="AB167" s="59">
        <v>33.430607000000002</v>
      </c>
      <c r="AC167" s="59">
        <v>96.93</v>
      </c>
      <c r="AD167" s="59">
        <v>24.575676000000001</v>
      </c>
      <c r="AE167" s="59">
        <v>49.329642999999997</v>
      </c>
      <c r="AF167" s="59">
        <v>22.171993000000001</v>
      </c>
      <c r="AG167" s="59">
        <v>14.285774999999999</v>
      </c>
      <c r="AH167" s="59">
        <v>52.548923000000002</v>
      </c>
      <c r="AI167" s="59">
        <v>28.211545999999998</v>
      </c>
      <c r="AJ167" s="59">
        <v>16.047395999999999</v>
      </c>
      <c r="AK167" s="59">
        <v>24.572115</v>
      </c>
      <c r="AL167" s="59">
        <v>61.396495999999999</v>
      </c>
      <c r="AM167" s="59">
        <v>41.328484000000003</v>
      </c>
      <c r="AN167" s="59">
        <v>37.043346</v>
      </c>
      <c r="AO167" s="59">
        <v>50.516376000000001</v>
      </c>
      <c r="AP167" s="59">
        <v>57.023769000000001</v>
      </c>
      <c r="AQ167" s="59">
        <v>53.330424999999998</v>
      </c>
      <c r="AR167" s="59">
        <v>27.674479999999999</v>
      </c>
      <c r="AS167" s="59">
        <v>50.396538</v>
      </c>
      <c r="AT167" s="59">
        <v>87.053878999999995</v>
      </c>
      <c r="AU167" s="59">
        <v>9.8955260000000003</v>
      </c>
      <c r="AV167" s="59">
        <v>63.284427999999998</v>
      </c>
      <c r="AW167" s="59">
        <v>59.928809999999999</v>
      </c>
      <c r="AX167" s="59">
        <v>32.351269000000002</v>
      </c>
      <c r="AY167" s="59">
        <v>51.727932000000003</v>
      </c>
      <c r="AZ167" s="59">
        <v>88.329880000000003</v>
      </c>
      <c r="BA167" s="59">
        <v>22.224485000000001</v>
      </c>
      <c r="BB167" s="59">
        <v>15.046158</v>
      </c>
      <c r="BC167" s="59">
        <v>29.635764999999999</v>
      </c>
      <c r="BD167" s="59">
        <v>23.520797999999999</v>
      </c>
      <c r="BE167" s="53">
        <v>39.661704999999998</v>
      </c>
      <c r="BF167" s="59">
        <v>56.005791000000002</v>
      </c>
      <c r="BG167" s="59">
        <v>33.293480000000002</v>
      </c>
      <c r="BH167" s="59">
        <v>41.091301000000001</v>
      </c>
      <c r="BI167" s="59">
        <v>32.598827</v>
      </c>
      <c r="BJ167" s="59">
        <v>25.895308</v>
      </c>
      <c r="BK167" s="59">
        <v>25.792587000000001</v>
      </c>
      <c r="BL167" s="59">
        <v>18.627216000000001</v>
      </c>
      <c r="BM167" s="59">
        <v>35.845291000000003</v>
      </c>
      <c r="BN167" s="59">
        <v>23.379346999999999</v>
      </c>
      <c r="BO167" s="59">
        <v>14.621107</v>
      </c>
      <c r="BP167" s="59">
        <v>48.384205000000001</v>
      </c>
      <c r="BQ167" s="59">
        <v>15.345247000000001</v>
      </c>
      <c r="BR167" s="59">
        <v>27.825099999999999</v>
      </c>
      <c r="BS167" s="59">
        <v>31.028873000000001</v>
      </c>
      <c r="BT167" s="59">
        <v>47.946582999999997</v>
      </c>
    </row>
    <row r="168" spans="1:72">
      <c r="A168" s="61">
        <v>157</v>
      </c>
      <c r="B168" s="54">
        <v>41306</v>
      </c>
      <c r="C168" s="58">
        <v>1514.68</v>
      </c>
      <c r="D168" s="55">
        <v>14054.49</v>
      </c>
      <c r="E168" s="55">
        <v>15993.450194999999</v>
      </c>
      <c r="F168" s="59">
        <v>7.5929500000000001</v>
      </c>
      <c r="G168" s="59">
        <v>8.0020869999999995</v>
      </c>
      <c r="H168" s="59">
        <v>51.680987999999999</v>
      </c>
      <c r="I168" s="59">
        <v>69.211455999999998</v>
      </c>
      <c r="J168" s="59">
        <v>30.693007999999999</v>
      </c>
      <c r="K168" s="59">
        <v>44.558371999999999</v>
      </c>
      <c r="L168" s="59">
        <v>28.928685999999999</v>
      </c>
      <c r="M168" s="59">
        <v>20.711704000000001</v>
      </c>
      <c r="N168" s="59">
        <v>53.839728999999998</v>
      </c>
      <c r="O168" s="59">
        <v>26.395</v>
      </c>
      <c r="P168" s="59">
        <v>53.077525999999999</v>
      </c>
      <c r="Q168" s="59">
        <v>18.341166999999999</v>
      </c>
      <c r="R168" s="59">
        <v>80.088943</v>
      </c>
      <c r="S168" s="59">
        <v>60.309685000000002</v>
      </c>
      <c r="T168" s="59">
        <v>26.709637000000001</v>
      </c>
      <c r="U168" s="59">
        <v>63.000835000000002</v>
      </c>
      <c r="V168" s="59">
        <v>54.341278000000003</v>
      </c>
      <c r="W168" s="59">
        <v>70.678757000000004</v>
      </c>
      <c r="X168" s="59">
        <v>38.469616000000002</v>
      </c>
      <c r="Y168" s="60">
        <v>56.712006000000002</v>
      </c>
      <c r="Z168" s="59">
        <v>54.908321000000001</v>
      </c>
      <c r="AA168" s="59">
        <v>46.368873999999998</v>
      </c>
      <c r="AB168" s="59">
        <v>34.998085000000003</v>
      </c>
      <c r="AC168" s="59">
        <v>102.160004</v>
      </c>
      <c r="AD168" s="59">
        <v>24.928771999999999</v>
      </c>
      <c r="AE168" s="59">
        <v>52.313259000000002</v>
      </c>
      <c r="AF168" s="59">
        <v>22.761458999999999</v>
      </c>
      <c r="AG168" s="59">
        <v>14.035148</v>
      </c>
      <c r="AH168" s="59">
        <v>54.105792999999998</v>
      </c>
      <c r="AI168" s="59">
        <v>27.87236</v>
      </c>
      <c r="AJ168" s="59">
        <v>16.241054999999999</v>
      </c>
      <c r="AK168" s="59">
        <v>29.132839000000001</v>
      </c>
      <c r="AL168" s="59">
        <v>65.771705999999995</v>
      </c>
      <c r="AM168" s="59">
        <v>42.075127000000002</v>
      </c>
      <c r="AN168" s="59">
        <v>37.145865999999998</v>
      </c>
      <c r="AO168" s="59">
        <v>51.893307</v>
      </c>
      <c r="AP168" s="59">
        <v>58.980339000000001</v>
      </c>
      <c r="AQ168" s="59">
        <v>55.590355000000002</v>
      </c>
      <c r="AR168" s="59">
        <v>28.389534000000001</v>
      </c>
      <c r="AS168" s="59">
        <v>51.665962</v>
      </c>
      <c r="AT168" s="59">
        <v>90.469093000000001</v>
      </c>
      <c r="AU168" s="59">
        <v>10.328068</v>
      </c>
      <c r="AV168" s="59">
        <v>66.911918999999997</v>
      </c>
      <c r="AW168" s="59">
        <v>59.181674999999998</v>
      </c>
      <c r="AX168" s="59">
        <v>30.340620000000001</v>
      </c>
      <c r="AY168" s="59">
        <v>46.578910999999998</v>
      </c>
      <c r="AZ168" s="59">
        <v>86.898375999999999</v>
      </c>
      <c r="BA168" s="59">
        <v>22.507856</v>
      </c>
      <c r="BB168" s="59">
        <v>14.93174</v>
      </c>
      <c r="BC168" s="59">
        <v>28.575852999999999</v>
      </c>
      <c r="BD168" s="59">
        <v>24.637267999999999</v>
      </c>
      <c r="BE168" s="53">
        <v>41.046429000000003</v>
      </c>
      <c r="BF168" s="59">
        <v>58.04063</v>
      </c>
      <c r="BG168" s="59">
        <v>34.498882000000002</v>
      </c>
      <c r="BH168" s="59">
        <v>41.396160000000002</v>
      </c>
      <c r="BI168" s="59">
        <v>33.737468999999997</v>
      </c>
      <c r="BJ168" s="59">
        <v>26.645184</v>
      </c>
      <c r="BK168" s="59">
        <v>26.723942000000001</v>
      </c>
      <c r="BL168" s="59">
        <v>19.244098999999999</v>
      </c>
      <c r="BM168" s="59">
        <v>37.181282000000003</v>
      </c>
      <c r="BN168" s="59">
        <v>25.235567</v>
      </c>
      <c r="BO168" s="59">
        <v>15.277673</v>
      </c>
      <c r="BP168" s="59">
        <v>49.021774000000001</v>
      </c>
      <c r="BQ168" s="59">
        <v>17.101219</v>
      </c>
      <c r="BR168" s="59">
        <v>27.155619000000002</v>
      </c>
      <c r="BS168" s="59">
        <v>30.832811</v>
      </c>
      <c r="BT168" s="59">
        <v>47.047173000000001</v>
      </c>
    </row>
    <row r="169" spans="1:72">
      <c r="A169" s="61">
        <v>158</v>
      </c>
      <c r="B169" s="54">
        <v>41334</v>
      </c>
      <c r="C169" s="58">
        <v>1569.19</v>
      </c>
      <c r="D169" s="55">
        <v>14578.54</v>
      </c>
      <c r="E169" s="55">
        <v>16598.169922000001</v>
      </c>
      <c r="F169" s="59">
        <v>7.8849859999999996</v>
      </c>
      <c r="G169" s="59">
        <v>7.9948319999999997</v>
      </c>
      <c r="H169" s="59">
        <v>52.646693999999997</v>
      </c>
      <c r="I169" s="59">
        <v>72.52713</v>
      </c>
      <c r="J169" s="59">
        <v>30.507947999999999</v>
      </c>
      <c r="K169" s="59">
        <v>48.721789999999999</v>
      </c>
      <c r="L169" s="59">
        <v>27.931087000000002</v>
      </c>
      <c r="M169" s="59">
        <v>20.526205000000001</v>
      </c>
      <c r="N169" s="59">
        <v>54.461680999999999</v>
      </c>
      <c r="O169" s="59">
        <v>27.567496999999999</v>
      </c>
      <c r="P169" s="59">
        <v>55.813567999999997</v>
      </c>
      <c r="Q169" s="59">
        <v>19.390637999999999</v>
      </c>
      <c r="R169" s="59">
        <v>84.124015999999997</v>
      </c>
      <c r="S169" s="59">
        <v>62.676537000000003</v>
      </c>
      <c r="T169" s="59">
        <v>31.312138000000001</v>
      </c>
      <c r="U169" s="59">
        <v>66.513808999999995</v>
      </c>
      <c r="V169" s="59">
        <v>55.030456999999998</v>
      </c>
      <c r="W169" s="59">
        <v>72.244399999999999</v>
      </c>
      <c r="X169" s="59">
        <v>40.351256999999997</v>
      </c>
      <c r="Y169" s="60">
        <v>54.765881</v>
      </c>
      <c r="Z169" s="59">
        <v>59.127594000000002</v>
      </c>
      <c r="AA169" s="59">
        <v>47.239372000000003</v>
      </c>
      <c r="AB169" s="59">
        <v>33.953578999999998</v>
      </c>
      <c r="AC169" s="59">
        <v>104.199997</v>
      </c>
      <c r="AD169" s="59">
        <v>26.286073999999999</v>
      </c>
      <c r="AE169" s="59">
        <v>56.782814000000002</v>
      </c>
      <c r="AF169" s="59">
        <v>22.727969999999999</v>
      </c>
      <c r="AG169" s="59">
        <v>15.343576000000001</v>
      </c>
      <c r="AH169" s="59">
        <v>58.422398000000001</v>
      </c>
      <c r="AI169" s="59">
        <v>28.831220999999999</v>
      </c>
      <c r="AJ169" s="59">
        <v>17.125192999999999</v>
      </c>
      <c r="AK169" s="59">
        <v>26.454692999999999</v>
      </c>
      <c r="AL169" s="59">
        <v>74.046715000000006</v>
      </c>
      <c r="AM169" s="59">
        <v>44.116554000000001</v>
      </c>
      <c r="AN169" s="59">
        <v>39.957962000000002</v>
      </c>
      <c r="AO169" s="59">
        <v>56.106735</v>
      </c>
      <c r="AP169" s="59">
        <v>60.662692999999997</v>
      </c>
      <c r="AQ169" s="59">
        <v>58.206909000000003</v>
      </c>
      <c r="AR169" s="59">
        <v>29.827265000000001</v>
      </c>
      <c r="AS169" s="59">
        <v>53.596691</v>
      </c>
      <c r="AT169" s="59">
        <v>84.265060000000005</v>
      </c>
      <c r="AU169" s="59">
        <v>11.899347000000001</v>
      </c>
      <c r="AV169" s="59">
        <v>70.084868999999998</v>
      </c>
      <c r="AW169" s="59">
        <v>59.716312000000002</v>
      </c>
      <c r="AX169" s="59">
        <v>31.545511000000001</v>
      </c>
      <c r="AY169" s="59">
        <v>47.292152000000002</v>
      </c>
      <c r="AZ169" s="59">
        <v>91.657523999999995</v>
      </c>
      <c r="BA169" s="59">
        <v>23.355436000000001</v>
      </c>
      <c r="BB169" s="59">
        <v>15.786108</v>
      </c>
      <c r="BC169" s="59">
        <v>26.981821</v>
      </c>
      <c r="BD169" s="59">
        <v>25.388634</v>
      </c>
      <c r="BE169" s="53">
        <v>43.501452999999998</v>
      </c>
      <c r="BF169" s="59">
        <v>59.111953999999997</v>
      </c>
      <c r="BG169" s="59">
        <v>35.737782000000003</v>
      </c>
      <c r="BH169" s="59">
        <v>43.875694000000003</v>
      </c>
      <c r="BI169" s="59">
        <v>35.408653000000001</v>
      </c>
      <c r="BJ169" s="59">
        <v>27.775866000000001</v>
      </c>
      <c r="BK169" s="59">
        <v>27.473147999999998</v>
      </c>
      <c r="BL169" s="59">
        <v>19.914626999999999</v>
      </c>
      <c r="BM169" s="59">
        <v>38.878971</v>
      </c>
      <c r="BN169" s="59">
        <v>26.65653</v>
      </c>
      <c r="BO169" s="59">
        <v>16.118539999999999</v>
      </c>
      <c r="BP169" s="59">
        <v>51.006359000000003</v>
      </c>
      <c r="BQ169" s="59">
        <v>17.267067000000001</v>
      </c>
      <c r="BR169" s="59">
        <v>27.880875</v>
      </c>
      <c r="BS169" s="59">
        <v>30.844013</v>
      </c>
      <c r="BT169" s="59">
        <v>46.941360000000003</v>
      </c>
    </row>
    <row r="170" spans="1:72">
      <c r="A170" s="61">
        <v>159</v>
      </c>
      <c r="B170" s="54">
        <v>41365</v>
      </c>
      <c r="C170" s="58">
        <v>1597.57</v>
      </c>
      <c r="D170" s="55">
        <v>14839.8</v>
      </c>
      <c r="E170" s="55">
        <v>16864.279297000001</v>
      </c>
      <c r="F170" s="59">
        <v>8.0166880000000003</v>
      </c>
      <c r="G170" s="59">
        <v>8.0815739999999998</v>
      </c>
      <c r="H170" s="59">
        <v>55.644432000000002</v>
      </c>
      <c r="I170" s="59">
        <v>74.309578000000002</v>
      </c>
      <c r="J170" s="59">
        <v>30.910216999999999</v>
      </c>
      <c r="K170" s="59">
        <v>50.223636999999997</v>
      </c>
      <c r="L170" s="59">
        <v>28.102094999999998</v>
      </c>
      <c r="M170" s="59">
        <v>19.83342</v>
      </c>
      <c r="N170" s="59">
        <v>54.256725000000003</v>
      </c>
      <c r="O170" s="59">
        <v>29.064776999999999</v>
      </c>
      <c r="P170" s="59">
        <v>58.184128000000001</v>
      </c>
      <c r="Q170" s="59">
        <v>20.269451</v>
      </c>
      <c r="R170" s="59">
        <v>85.963310000000007</v>
      </c>
      <c r="S170" s="59">
        <v>66.571731999999997</v>
      </c>
      <c r="T170" s="59">
        <v>32.513924000000003</v>
      </c>
      <c r="U170" s="59">
        <v>67.752433999999994</v>
      </c>
      <c r="V170" s="59">
        <v>54.346438999999997</v>
      </c>
      <c r="W170" s="59">
        <v>74.183989999999994</v>
      </c>
      <c r="X170" s="59">
        <v>40.586243000000003</v>
      </c>
      <c r="Y170" s="60">
        <v>54.429496999999998</v>
      </c>
      <c r="Z170" s="59">
        <v>59.683022000000001</v>
      </c>
      <c r="AA170" s="59">
        <v>44.690570999999998</v>
      </c>
      <c r="AB170" s="59">
        <v>35.062480999999998</v>
      </c>
      <c r="AC170" s="59">
        <v>106.32</v>
      </c>
      <c r="AD170" s="59">
        <v>26.989585999999999</v>
      </c>
      <c r="AE170" s="59">
        <v>57.582455000000003</v>
      </c>
      <c r="AF170" s="59">
        <v>22.422422000000001</v>
      </c>
      <c r="AG170" s="59">
        <v>14.710407</v>
      </c>
      <c r="AH170" s="59">
        <v>61.073729999999998</v>
      </c>
      <c r="AI170" s="59">
        <v>30.953137999999999</v>
      </c>
      <c r="AJ170" s="59">
        <v>17.249813</v>
      </c>
      <c r="AK170" s="59">
        <v>27.933195000000001</v>
      </c>
      <c r="AL170" s="59">
        <v>75.274658000000002</v>
      </c>
      <c r="AM170" s="59">
        <v>43.021205999999999</v>
      </c>
      <c r="AN170" s="59">
        <v>42.275944000000003</v>
      </c>
      <c r="AO170" s="59">
        <v>54.758986999999998</v>
      </c>
      <c r="AP170" s="59">
        <v>59.749724999999998</v>
      </c>
      <c r="AQ170" s="59">
        <v>58.166252</v>
      </c>
      <c r="AR170" s="59">
        <v>31.482354999999998</v>
      </c>
      <c r="AS170" s="59">
        <v>56.219138999999998</v>
      </c>
      <c r="AT170" s="59">
        <v>80.774338</v>
      </c>
      <c r="AU170" s="59">
        <v>12.103600999999999</v>
      </c>
      <c r="AV170" s="59">
        <v>74.188744</v>
      </c>
      <c r="AW170" s="59">
        <v>60.091934000000002</v>
      </c>
      <c r="AX170" s="59">
        <v>24.666094000000001</v>
      </c>
      <c r="AY170" s="59">
        <v>45.627338000000002</v>
      </c>
      <c r="AZ170" s="59">
        <v>90.732140000000001</v>
      </c>
      <c r="BA170" s="59">
        <v>27.020803000000001</v>
      </c>
      <c r="BB170" s="59">
        <v>17.311232</v>
      </c>
      <c r="BC170" s="59">
        <v>27.357379999999999</v>
      </c>
      <c r="BD170" s="59">
        <v>25.911007000000001</v>
      </c>
      <c r="BE170" s="53">
        <v>45.361618</v>
      </c>
      <c r="BF170" s="59">
        <v>53.692309999999999</v>
      </c>
      <c r="BG170" s="59">
        <v>33.816001999999997</v>
      </c>
      <c r="BH170" s="59">
        <v>45.453254999999999</v>
      </c>
      <c r="BI170" s="59">
        <v>37.538787999999997</v>
      </c>
      <c r="BJ170" s="59">
        <v>28.551369000000001</v>
      </c>
      <c r="BK170" s="59">
        <v>28.701483</v>
      </c>
      <c r="BL170" s="59">
        <v>21.517052</v>
      </c>
      <c r="BM170" s="59">
        <v>40.548012</v>
      </c>
      <c r="BN170" s="59">
        <v>29.238119000000001</v>
      </c>
      <c r="BO170" s="59">
        <v>15.857449000000001</v>
      </c>
      <c r="BP170" s="59">
        <v>56.430267000000001</v>
      </c>
      <c r="BQ170" s="59">
        <v>17.179259999999999</v>
      </c>
      <c r="BR170" s="59">
        <v>29.463819999999998</v>
      </c>
      <c r="BS170" s="59">
        <v>32.762650000000001</v>
      </c>
      <c r="BT170" s="59">
        <v>48.532803000000001</v>
      </c>
    </row>
    <row r="171" spans="1:72">
      <c r="A171" s="61">
        <v>160</v>
      </c>
      <c r="B171" s="54">
        <v>41395</v>
      </c>
      <c r="C171" s="58">
        <v>1630.74</v>
      </c>
      <c r="D171" s="55">
        <v>15115.57</v>
      </c>
      <c r="E171" s="55">
        <v>17212.259765999999</v>
      </c>
      <c r="F171" s="59">
        <v>8.1942020000000007</v>
      </c>
      <c r="G171" s="59">
        <v>7.9427269999999996</v>
      </c>
      <c r="H171" s="59">
        <v>59.672688000000001</v>
      </c>
      <c r="I171" s="59">
        <v>70.257202000000007</v>
      </c>
      <c r="J171" s="59">
        <v>34.021751000000002</v>
      </c>
      <c r="K171" s="59">
        <v>49.469166000000001</v>
      </c>
      <c r="L171" s="59">
        <v>26.953907000000001</v>
      </c>
      <c r="M171" s="59">
        <v>20.480775999999999</v>
      </c>
      <c r="N171" s="59">
        <v>54.648223999999999</v>
      </c>
      <c r="O171" s="59">
        <v>27.458083999999999</v>
      </c>
      <c r="P171" s="59">
        <v>56.984734000000003</v>
      </c>
      <c r="Q171" s="59">
        <v>19.518353000000001</v>
      </c>
      <c r="R171" s="59">
        <v>86.914635000000004</v>
      </c>
      <c r="S171" s="59">
        <v>62.468677999999997</v>
      </c>
      <c r="T171" s="59">
        <v>31.364685000000001</v>
      </c>
      <c r="U171" s="59">
        <v>67.714447000000007</v>
      </c>
      <c r="V171" s="59">
        <v>55.250298000000001</v>
      </c>
      <c r="W171" s="59">
        <v>74.633910999999998</v>
      </c>
      <c r="X171" s="59">
        <v>41.183810999999999</v>
      </c>
      <c r="Y171" s="60">
        <v>53.405689000000002</v>
      </c>
      <c r="Z171" s="59">
        <v>55.738894999999999</v>
      </c>
      <c r="AA171" s="59">
        <v>47.689190000000004</v>
      </c>
      <c r="AB171" s="59">
        <v>39.298679</v>
      </c>
      <c r="AC171" s="59">
        <v>114.07</v>
      </c>
      <c r="AD171" s="59">
        <v>28.815905000000001</v>
      </c>
      <c r="AE171" s="59">
        <v>63.916054000000003</v>
      </c>
      <c r="AF171" s="59">
        <v>23.621697999999999</v>
      </c>
      <c r="AG171" s="59">
        <v>17.225746000000001</v>
      </c>
      <c r="AH171" s="59">
        <v>60.321334999999998</v>
      </c>
      <c r="AI171" s="59">
        <v>30.755572999999998</v>
      </c>
      <c r="AJ171" s="59">
        <v>16.157969000000001</v>
      </c>
      <c r="AK171" s="59">
        <v>26.723167</v>
      </c>
      <c r="AL171" s="59">
        <v>72.616446999999994</v>
      </c>
      <c r="AM171" s="59">
        <v>41.296635000000002</v>
      </c>
      <c r="AN171" s="59">
        <v>42.006141999999997</v>
      </c>
      <c r="AO171" s="59">
        <v>58.422497</v>
      </c>
      <c r="AP171" s="59">
        <v>62.922378999999999</v>
      </c>
      <c r="AQ171" s="59">
        <v>58.206909000000003</v>
      </c>
      <c r="AR171" s="59">
        <v>32.212204</v>
      </c>
      <c r="AS171" s="59">
        <v>59.083163999999996</v>
      </c>
      <c r="AT171" s="59">
        <v>82.776268000000002</v>
      </c>
      <c r="AU171" s="59">
        <v>12.518840000000001</v>
      </c>
      <c r="AV171" s="59">
        <v>74.057274000000007</v>
      </c>
      <c r="AW171" s="59">
        <v>65.240105</v>
      </c>
      <c r="AX171" s="59">
        <v>26.097339999999999</v>
      </c>
      <c r="AY171" s="59">
        <v>49.011870999999999</v>
      </c>
      <c r="AZ171" s="59">
        <v>97.955489999999998</v>
      </c>
      <c r="BA171" s="59">
        <v>28.490214999999999</v>
      </c>
      <c r="BB171" s="59">
        <v>17.549757</v>
      </c>
      <c r="BC171" s="59">
        <v>28.191952000000001</v>
      </c>
      <c r="BD171" s="59">
        <v>25.897145999999999</v>
      </c>
      <c r="BE171" s="53">
        <v>46.291221999999998</v>
      </c>
      <c r="BF171" s="59">
        <v>52.751117999999998</v>
      </c>
      <c r="BG171" s="59">
        <v>35.307307999999999</v>
      </c>
      <c r="BH171" s="59">
        <v>40.454613000000002</v>
      </c>
      <c r="BI171" s="59">
        <v>34.416637000000001</v>
      </c>
      <c r="BJ171" s="59">
        <v>25.988071000000001</v>
      </c>
      <c r="BK171" s="59">
        <v>28.164515999999999</v>
      </c>
      <c r="BL171" s="59">
        <v>19.439125000000001</v>
      </c>
      <c r="BM171" s="59">
        <v>36.356262000000001</v>
      </c>
      <c r="BN171" s="59">
        <v>26.569244000000001</v>
      </c>
      <c r="BO171" s="59">
        <v>15.495556000000001</v>
      </c>
      <c r="BP171" s="59">
        <v>56.645794000000002</v>
      </c>
      <c r="BQ171" s="59">
        <v>22.427665999999999</v>
      </c>
      <c r="BR171" s="59">
        <v>28.304943000000002</v>
      </c>
      <c r="BS171" s="59">
        <v>31.910549</v>
      </c>
      <c r="BT171" s="59">
        <v>45.685001</v>
      </c>
    </row>
    <row r="172" spans="1:72">
      <c r="A172" s="61">
        <v>161</v>
      </c>
      <c r="B172" s="54">
        <v>41426</v>
      </c>
      <c r="C172" s="58">
        <v>1606.28</v>
      </c>
      <c r="D172" s="55">
        <v>14909.6</v>
      </c>
      <c r="E172" s="55">
        <v>16992.089843999998</v>
      </c>
      <c r="F172" s="59">
        <v>8.0854040000000005</v>
      </c>
      <c r="G172" s="59">
        <v>7.8116680000000001</v>
      </c>
      <c r="H172" s="59">
        <v>58.769942999999998</v>
      </c>
      <c r="I172" s="59">
        <v>72.589447000000007</v>
      </c>
      <c r="J172" s="59">
        <v>33.044162999999998</v>
      </c>
      <c r="K172" s="59">
        <v>49.267924999999998</v>
      </c>
      <c r="L172" s="59">
        <v>28.130956999999999</v>
      </c>
      <c r="M172" s="59">
        <v>19.579771000000001</v>
      </c>
      <c r="N172" s="59">
        <v>54.811973999999999</v>
      </c>
      <c r="O172" s="59">
        <v>27.540474</v>
      </c>
      <c r="P172" s="59">
        <v>57.704357000000002</v>
      </c>
      <c r="Q172" s="59">
        <v>19.543592</v>
      </c>
      <c r="R172" s="59">
        <v>87.904526000000004</v>
      </c>
      <c r="S172" s="59">
        <v>62.668678</v>
      </c>
      <c r="T172" s="59">
        <v>29.190225999999999</v>
      </c>
      <c r="U172" s="59">
        <v>68.167312999999993</v>
      </c>
      <c r="V172" s="59">
        <v>55.558734999999999</v>
      </c>
      <c r="W172" s="59">
        <v>72.532791000000003</v>
      </c>
      <c r="X172" s="59">
        <v>41.041004000000001</v>
      </c>
      <c r="Y172" s="60">
        <v>52.403830999999997</v>
      </c>
      <c r="Z172" s="59">
        <v>54.978180000000002</v>
      </c>
      <c r="AA172" s="59">
        <v>48.642231000000002</v>
      </c>
      <c r="AB172" s="59">
        <v>38.002876000000001</v>
      </c>
      <c r="AC172" s="59">
        <v>111.91999800000001</v>
      </c>
      <c r="AD172" s="59">
        <v>29.558478999999998</v>
      </c>
      <c r="AE172" s="59">
        <v>63.114024999999998</v>
      </c>
      <c r="AF172" s="59">
        <v>24.356090999999999</v>
      </c>
      <c r="AG172" s="59">
        <v>18.477592000000001</v>
      </c>
      <c r="AH172" s="59">
        <v>61.987682</v>
      </c>
      <c r="AI172" s="59">
        <v>30.590917999999999</v>
      </c>
      <c r="AJ172" s="59">
        <v>16.759373</v>
      </c>
      <c r="AK172" s="59">
        <v>29.078946999999999</v>
      </c>
      <c r="AL172" s="59">
        <v>71.580414000000005</v>
      </c>
      <c r="AM172" s="59">
        <v>38.493350999999997</v>
      </c>
      <c r="AN172" s="59">
        <v>41.714343999999997</v>
      </c>
      <c r="AO172" s="59">
        <v>59.382506999999997</v>
      </c>
      <c r="AP172" s="59">
        <v>62.753146999999998</v>
      </c>
      <c r="AQ172" s="59">
        <v>59.010849</v>
      </c>
      <c r="AR172" s="59">
        <v>30.983017</v>
      </c>
      <c r="AS172" s="59">
        <v>60.025748999999998</v>
      </c>
      <c r="AT172" s="59">
        <v>84.700905000000006</v>
      </c>
      <c r="AU172" s="59">
        <v>11.387988999999999</v>
      </c>
      <c r="AV172" s="59">
        <v>74.688507000000001</v>
      </c>
      <c r="AW172" s="59">
        <v>63.27758</v>
      </c>
      <c r="AX172" s="59">
        <v>22.800906999999999</v>
      </c>
      <c r="AY172" s="59">
        <v>44.290882000000003</v>
      </c>
      <c r="AZ172" s="59">
        <v>88.747642999999997</v>
      </c>
      <c r="BA172" s="59">
        <v>28.394044999999998</v>
      </c>
      <c r="BB172" s="59">
        <v>17.678605999999998</v>
      </c>
      <c r="BC172" s="59">
        <v>25.629808000000001</v>
      </c>
      <c r="BD172" s="59">
        <v>25.132701999999998</v>
      </c>
      <c r="BE172" s="53">
        <v>46.385528999999998</v>
      </c>
      <c r="BF172" s="59">
        <v>55.097991999999998</v>
      </c>
      <c r="BG172" s="59">
        <v>34.899417999999997</v>
      </c>
      <c r="BH172" s="59">
        <v>41.236786000000002</v>
      </c>
      <c r="BI172" s="59">
        <v>34.580959</v>
      </c>
      <c r="BJ172" s="59">
        <v>26.404055</v>
      </c>
      <c r="BK172" s="59">
        <v>28.323879000000002</v>
      </c>
      <c r="BL172" s="59">
        <v>19.181925</v>
      </c>
      <c r="BM172" s="59">
        <v>37.520966000000001</v>
      </c>
      <c r="BN172" s="59">
        <v>27.588614</v>
      </c>
      <c r="BO172" s="59">
        <v>16.105042999999998</v>
      </c>
      <c r="BP172" s="59">
        <v>56.708655999999998</v>
      </c>
      <c r="BQ172" s="59">
        <v>22.427665999999999</v>
      </c>
      <c r="BR172" s="59">
        <v>26.492864999999998</v>
      </c>
      <c r="BS172" s="59">
        <v>32.762650000000001</v>
      </c>
      <c r="BT172" s="59">
        <v>43.830928999999998</v>
      </c>
    </row>
    <row r="173" spans="1:72">
      <c r="A173" s="61">
        <v>162</v>
      </c>
      <c r="B173" s="54">
        <v>41456</v>
      </c>
      <c r="C173" s="58">
        <v>1685.73</v>
      </c>
      <c r="D173" s="55">
        <v>15499.54</v>
      </c>
      <c r="E173" s="55">
        <v>17890.390625</v>
      </c>
      <c r="F173" s="59">
        <v>8.5205929999999999</v>
      </c>
      <c r="G173" s="59">
        <v>7.826346</v>
      </c>
      <c r="H173" s="59">
        <v>60.250487999999997</v>
      </c>
      <c r="I173" s="59">
        <v>71.914878999999999</v>
      </c>
      <c r="J173" s="59">
        <v>36.017330000000001</v>
      </c>
      <c r="K173" s="59">
        <v>50.977947</v>
      </c>
      <c r="L173" s="59">
        <v>30.378799000000001</v>
      </c>
      <c r="M173" s="59">
        <v>19.568413</v>
      </c>
      <c r="N173" s="59">
        <v>57.168483999999999</v>
      </c>
      <c r="O173" s="59">
        <v>27.710093000000001</v>
      </c>
      <c r="P173" s="59">
        <v>59.351982</v>
      </c>
      <c r="Q173" s="59">
        <v>20.448754999999998</v>
      </c>
      <c r="R173" s="59">
        <v>93.350364999999996</v>
      </c>
      <c r="S173" s="59">
        <v>64.273132000000004</v>
      </c>
      <c r="T173" s="59">
        <v>33.185733999999997</v>
      </c>
      <c r="U173" s="59">
        <v>72.435424999999995</v>
      </c>
      <c r="V173" s="59">
        <v>57.649467000000001</v>
      </c>
      <c r="W173" s="59">
        <v>77.160338999999993</v>
      </c>
      <c r="X173" s="59">
        <v>43.998669</v>
      </c>
      <c r="Y173" s="60">
        <v>59.731361</v>
      </c>
      <c r="Z173" s="59">
        <v>61.660544999999999</v>
      </c>
      <c r="AA173" s="59">
        <v>53.743614000000001</v>
      </c>
      <c r="AB173" s="59">
        <v>40.119354000000001</v>
      </c>
      <c r="AC173" s="59">
        <v>115.870003</v>
      </c>
      <c r="AD173" s="59">
        <v>31.155653000000001</v>
      </c>
      <c r="AE173" s="59">
        <v>62.278247999999998</v>
      </c>
      <c r="AF173" s="59">
        <v>25.306328000000001</v>
      </c>
      <c r="AG173" s="59">
        <v>19.226105</v>
      </c>
      <c r="AH173" s="59">
        <v>67.503471000000005</v>
      </c>
      <c r="AI173" s="59">
        <v>32.015022000000002</v>
      </c>
      <c r="AJ173" s="59">
        <v>17.489343999999999</v>
      </c>
      <c r="AK173" s="59">
        <v>29.198571999999999</v>
      </c>
      <c r="AL173" s="59">
        <v>78.567267999999999</v>
      </c>
      <c r="AM173" s="59">
        <v>41.620139999999999</v>
      </c>
      <c r="AN173" s="59">
        <v>44.858589000000002</v>
      </c>
      <c r="AO173" s="59">
        <v>62.106884000000001</v>
      </c>
      <c r="AP173" s="59">
        <v>67.390045000000001</v>
      </c>
      <c r="AQ173" s="59">
        <v>59.229213999999999</v>
      </c>
      <c r="AR173" s="59">
        <v>32.573661999999999</v>
      </c>
      <c r="AS173" s="59">
        <v>65.397651999999994</v>
      </c>
      <c r="AT173" s="59">
        <v>91.216583</v>
      </c>
      <c r="AU173" s="59">
        <v>12.253045</v>
      </c>
      <c r="AV173" s="59">
        <v>81.001579000000007</v>
      </c>
      <c r="AW173" s="59">
        <v>75.632064999999997</v>
      </c>
      <c r="AX173" s="59">
        <v>23.075758</v>
      </c>
      <c r="AY173" s="59">
        <v>43.165545999999999</v>
      </c>
      <c r="AZ173" s="59">
        <v>89.811606999999995</v>
      </c>
      <c r="BA173" s="59">
        <v>26.174477</v>
      </c>
      <c r="BB173" s="59">
        <v>17.029240000000001</v>
      </c>
      <c r="BC173" s="59">
        <v>26.998502999999999</v>
      </c>
      <c r="BD173" s="59">
        <v>28.255354000000001</v>
      </c>
      <c r="BE173" s="53">
        <v>48.873466000000001</v>
      </c>
      <c r="BF173" s="59">
        <v>57.697647000000003</v>
      </c>
      <c r="BG173" s="59">
        <v>38.245316000000003</v>
      </c>
      <c r="BH173" s="59">
        <v>43.374988999999999</v>
      </c>
      <c r="BI173" s="59">
        <v>36.465229000000001</v>
      </c>
      <c r="BJ173" s="59">
        <v>26.828875</v>
      </c>
      <c r="BK173" s="59">
        <v>30.595400000000001</v>
      </c>
      <c r="BL173" s="59">
        <v>20.466031999999998</v>
      </c>
      <c r="BM173" s="59">
        <v>38.544094000000001</v>
      </c>
      <c r="BN173" s="59">
        <v>27.117287000000001</v>
      </c>
      <c r="BO173" s="59">
        <v>17.389589000000001</v>
      </c>
      <c r="BP173" s="59">
        <v>58.055653</v>
      </c>
      <c r="BQ173" s="59">
        <v>25.481112</v>
      </c>
      <c r="BR173" s="59">
        <v>27.135899999999999</v>
      </c>
      <c r="BS173" s="59">
        <v>31.831700999999999</v>
      </c>
      <c r="BT173" s="59">
        <v>46.160125999999998</v>
      </c>
    </row>
    <row r="174" spans="1:72">
      <c r="A174" s="61">
        <v>163</v>
      </c>
      <c r="B174" s="54">
        <v>41487</v>
      </c>
      <c r="C174" s="58">
        <v>1632.97</v>
      </c>
      <c r="D174" s="55">
        <v>14810.31</v>
      </c>
      <c r="E174" s="55">
        <v>17352.080077999999</v>
      </c>
      <c r="F174" s="59">
        <v>8.2686419999999998</v>
      </c>
      <c r="G174" s="59">
        <v>7.775652</v>
      </c>
      <c r="H174" s="59">
        <v>56.789299</v>
      </c>
      <c r="I174" s="59">
        <v>69.187270999999996</v>
      </c>
      <c r="J174" s="59">
        <v>37.170292000000003</v>
      </c>
      <c r="K174" s="59">
        <v>45.297030999999997</v>
      </c>
      <c r="L174" s="59">
        <v>29.607651000000001</v>
      </c>
      <c r="M174" s="59">
        <v>18.924842999999999</v>
      </c>
      <c r="N174" s="59">
        <v>55.868053000000003</v>
      </c>
      <c r="O174" s="59">
        <v>26.396481999999999</v>
      </c>
      <c r="P174" s="59">
        <v>56.645130000000002</v>
      </c>
      <c r="Q174" s="59">
        <v>19.147423</v>
      </c>
      <c r="R174" s="59">
        <v>88.938041999999996</v>
      </c>
      <c r="S174" s="59">
        <v>60.812263000000002</v>
      </c>
      <c r="T174" s="59">
        <v>31.746041999999999</v>
      </c>
      <c r="U174" s="59">
        <v>70.205933000000002</v>
      </c>
      <c r="V174" s="59">
        <v>53.597095000000003</v>
      </c>
      <c r="W174" s="59">
        <v>73.813828000000001</v>
      </c>
      <c r="X174" s="59">
        <v>45.453915000000002</v>
      </c>
      <c r="Y174" s="60">
        <v>59.444930999999997</v>
      </c>
      <c r="Z174" s="59">
        <v>61.983508999999998</v>
      </c>
      <c r="AA174" s="59">
        <v>58.089325000000002</v>
      </c>
      <c r="AB174" s="59">
        <v>36.641193000000001</v>
      </c>
      <c r="AC174" s="59">
        <v>111.220001</v>
      </c>
      <c r="AD174" s="59">
        <v>29.422388000000002</v>
      </c>
      <c r="AE174" s="59">
        <v>60.893161999999997</v>
      </c>
      <c r="AF174" s="59">
        <v>24.499403000000001</v>
      </c>
      <c r="AG174" s="59">
        <v>18.172975999999998</v>
      </c>
      <c r="AH174" s="59">
        <v>62.384757999999998</v>
      </c>
      <c r="AI174" s="59">
        <v>31.430166</v>
      </c>
      <c r="AJ174" s="59">
        <v>17.016689</v>
      </c>
      <c r="AK174" s="59">
        <v>32.580486000000001</v>
      </c>
      <c r="AL174" s="59">
        <v>79.038841000000005</v>
      </c>
      <c r="AM174" s="59">
        <v>40.280087000000002</v>
      </c>
      <c r="AN174" s="59">
        <v>42.505932000000001</v>
      </c>
      <c r="AO174" s="59">
        <v>59.554656999999999</v>
      </c>
      <c r="AP174" s="59">
        <v>65.180655999999999</v>
      </c>
      <c r="AQ174" s="59">
        <v>58.396759000000003</v>
      </c>
      <c r="AR174" s="59">
        <v>31.341393</v>
      </c>
      <c r="AS174" s="59">
        <v>64.251450000000006</v>
      </c>
      <c r="AT174" s="59">
        <v>92.386939999999996</v>
      </c>
      <c r="AU174" s="59">
        <v>11.349345</v>
      </c>
      <c r="AV174" s="59">
        <v>80.307060000000007</v>
      </c>
      <c r="AW174" s="59">
        <v>71.106941000000006</v>
      </c>
      <c r="AX174" s="59">
        <v>24.437222999999999</v>
      </c>
      <c r="AY174" s="59">
        <v>43.732787999999999</v>
      </c>
      <c r="AZ174" s="59">
        <v>86.610527000000005</v>
      </c>
      <c r="BA174" s="59">
        <v>27.456897999999999</v>
      </c>
      <c r="BB174" s="59">
        <v>16.036961000000002</v>
      </c>
      <c r="BC174" s="59">
        <v>26.691189000000001</v>
      </c>
      <c r="BD174" s="59">
        <v>27.747263</v>
      </c>
      <c r="BE174" s="53">
        <v>48.242961999999999</v>
      </c>
      <c r="BF174" s="59">
        <v>57.501896000000002</v>
      </c>
      <c r="BG174" s="59">
        <v>35.844321999999998</v>
      </c>
      <c r="BH174" s="59">
        <v>40.076050000000002</v>
      </c>
      <c r="BI174" s="59">
        <v>35.875003999999997</v>
      </c>
      <c r="BJ174" s="59">
        <v>24.902266999999998</v>
      </c>
      <c r="BK174" s="59">
        <v>29.474654999999998</v>
      </c>
      <c r="BL174" s="59">
        <v>19.078854</v>
      </c>
      <c r="BM174" s="59">
        <v>36.182537000000004</v>
      </c>
      <c r="BN174" s="59">
        <v>26.229714999999999</v>
      </c>
      <c r="BO174" s="59">
        <v>16.312380000000001</v>
      </c>
      <c r="BP174" s="59">
        <v>54.625301</v>
      </c>
      <c r="BQ174" s="59">
        <v>25.988392000000001</v>
      </c>
      <c r="BR174" s="59">
        <v>24.928801</v>
      </c>
      <c r="BS174" s="59">
        <v>29.495481000000002</v>
      </c>
      <c r="BT174" s="59">
        <v>41.557586999999998</v>
      </c>
    </row>
    <row r="175" spans="1:72">
      <c r="A175" s="61">
        <v>164</v>
      </c>
      <c r="B175" s="54">
        <v>41518</v>
      </c>
      <c r="C175" s="58">
        <v>1681.55</v>
      </c>
      <c r="D175" s="55">
        <v>15129.67</v>
      </c>
      <c r="E175" s="55">
        <v>17982.429688</v>
      </c>
      <c r="F175" s="59">
        <v>8.5549510000000009</v>
      </c>
      <c r="G175" s="59">
        <v>7.8507540000000002</v>
      </c>
      <c r="H175" s="59">
        <v>57.826138</v>
      </c>
      <c r="I175" s="59">
        <v>71.113647</v>
      </c>
      <c r="J175" s="59">
        <v>38.622391</v>
      </c>
      <c r="K175" s="59">
        <v>46.065246999999999</v>
      </c>
      <c r="L175" s="59">
        <v>26.963744999999999</v>
      </c>
      <c r="M175" s="59">
        <v>21.12435</v>
      </c>
      <c r="N175" s="59">
        <v>54.218361000000002</v>
      </c>
      <c r="O175" s="59">
        <v>26.189077000000001</v>
      </c>
      <c r="P175" s="59">
        <v>56.481731000000003</v>
      </c>
      <c r="Q175" s="59">
        <v>19.522371</v>
      </c>
      <c r="R175" s="59">
        <v>91.799712999999997</v>
      </c>
      <c r="S175" s="59">
        <v>61.293658999999998</v>
      </c>
      <c r="T175" s="59">
        <v>35.758408000000003</v>
      </c>
      <c r="U175" s="59">
        <v>70.987319999999997</v>
      </c>
      <c r="V175" s="59">
        <v>53.274075000000003</v>
      </c>
      <c r="W175" s="59">
        <v>75.084839000000002</v>
      </c>
      <c r="X175" s="59">
        <v>47.654617000000002</v>
      </c>
      <c r="Y175" s="60">
        <v>65.144278999999997</v>
      </c>
      <c r="Z175" s="59">
        <v>64.045485999999997</v>
      </c>
      <c r="AA175" s="59">
        <v>62.612926000000002</v>
      </c>
      <c r="AB175" s="59">
        <v>37.482360999999997</v>
      </c>
      <c r="AC175" s="59">
        <v>113.510002</v>
      </c>
      <c r="AD175" s="59">
        <v>29.797312000000002</v>
      </c>
      <c r="AE175" s="59">
        <v>63.950085000000001</v>
      </c>
      <c r="AF175" s="59">
        <v>24.804541</v>
      </c>
      <c r="AG175" s="59">
        <v>18.448640999999999</v>
      </c>
      <c r="AH175" s="59">
        <v>63.058444999999999</v>
      </c>
      <c r="AI175" s="59">
        <v>31.642841000000001</v>
      </c>
      <c r="AJ175" s="59">
        <v>17.330359000000001</v>
      </c>
      <c r="AK175" s="59">
        <v>32.019798000000002</v>
      </c>
      <c r="AL175" s="59">
        <v>81.556290000000004</v>
      </c>
      <c r="AM175" s="59">
        <v>39.802405999999998</v>
      </c>
      <c r="AN175" s="59">
        <v>41.554039000000003</v>
      </c>
      <c r="AO175" s="59">
        <v>62.464072999999999</v>
      </c>
      <c r="AP175" s="59">
        <v>68.905426000000006</v>
      </c>
      <c r="AQ175" s="59">
        <v>62.792788999999999</v>
      </c>
      <c r="AR175" s="59">
        <v>31.961416</v>
      </c>
      <c r="AS175" s="59">
        <v>67.546982</v>
      </c>
      <c r="AT175" s="59">
        <v>98.195541000000006</v>
      </c>
      <c r="AU175" s="59">
        <v>12.936531</v>
      </c>
      <c r="AV175" s="59">
        <v>86.821297000000001</v>
      </c>
      <c r="AW175" s="59">
        <v>74.190994000000003</v>
      </c>
      <c r="AX175" s="59">
        <v>21.614286</v>
      </c>
      <c r="AY175" s="59">
        <v>47.411419000000002</v>
      </c>
      <c r="AZ175" s="59">
        <v>88.891441</v>
      </c>
      <c r="BA175" s="59">
        <v>27.551033</v>
      </c>
      <c r="BB175" s="59">
        <v>16.886433</v>
      </c>
      <c r="BC175" s="59">
        <v>27.788664000000001</v>
      </c>
      <c r="BD175" s="59">
        <v>29.265374999999999</v>
      </c>
      <c r="BE175" s="53">
        <v>49.070072000000003</v>
      </c>
      <c r="BF175" s="59">
        <v>60.018093</v>
      </c>
      <c r="BG175" s="59">
        <v>36.711089999999999</v>
      </c>
      <c r="BH175" s="59">
        <v>41.251263000000002</v>
      </c>
      <c r="BI175" s="59">
        <v>38.414223</v>
      </c>
      <c r="BJ175" s="59">
        <v>24.920774000000002</v>
      </c>
      <c r="BK175" s="59">
        <v>29.886634999999998</v>
      </c>
      <c r="BL175" s="59">
        <v>18.867014000000001</v>
      </c>
      <c r="BM175" s="59">
        <v>35.846760000000003</v>
      </c>
      <c r="BN175" s="59">
        <v>25.836656999999999</v>
      </c>
      <c r="BO175" s="59">
        <v>17.486687</v>
      </c>
      <c r="BP175" s="59">
        <v>57.911968000000002</v>
      </c>
      <c r="BQ175" s="59">
        <v>24.925052999999998</v>
      </c>
      <c r="BR175" s="59">
        <v>26.612418999999999</v>
      </c>
      <c r="BS175" s="59">
        <v>30.450434000000001</v>
      </c>
      <c r="BT175" s="59">
        <v>43.026634000000001</v>
      </c>
    </row>
    <row r="176" spans="1:72">
      <c r="A176" s="61">
        <v>165</v>
      </c>
      <c r="B176" s="54">
        <v>41548</v>
      </c>
      <c r="C176" s="58">
        <v>1756.54</v>
      </c>
      <c r="D176" s="55">
        <v>15545.75</v>
      </c>
      <c r="E176" s="55">
        <v>18711.919922000001</v>
      </c>
      <c r="F176" s="59">
        <v>8.9214300000000009</v>
      </c>
      <c r="G176" s="59">
        <v>7.9112689999999999</v>
      </c>
      <c r="H176" s="59">
        <v>59.693935000000003</v>
      </c>
      <c r="I176" s="59">
        <v>71.342772999999994</v>
      </c>
      <c r="J176" s="59">
        <v>40.382744000000002</v>
      </c>
      <c r="K176" s="59">
        <v>46.648434000000002</v>
      </c>
      <c r="L176" s="59">
        <v>28.624191</v>
      </c>
      <c r="M176" s="59">
        <v>19.954564999999999</v>
      </c>
      <c r="N176" s="59">
        <v>57.919455999999997</v>
      </c>
      <c r="O176" s="59">
        <v>27.556453999999999</v>
      </c>
      <c r="P176" s="59">
        <v>60.168892</v>
      </c>
      <c r="Q176" s="59">
        <v>20.258815999999999</v>
      </c>
      <c r="R176" s="59">
        <v>94.055473000000006</v>
      </c>
      <c r="S176" s="59">
        <v>70.877791999999999</v>
      </c>
      <c r="T176" s="59">
        <v>39.374115000000003</v>
      </c>
      <c r="U176" s="59">
        <v>76.159782000000007</v>
      </c>
      <c r="V176" s="59">
        <v>55.490707</v>
      </c>
      <c r="W176" s="59">
        <v>74.133117999999996</v>
      </c>
      <c r="X176" s="59">
        <v>50.273536999999997</v>
      </c>
      <c r="Y176" s="60">
        <v>69.095993000000007</v>
      </c>
      <c r="Z176" s="59">
        <v>67.457924000000006</v>
      </c>
      <c r="AA176" s="59">
        <v>65.986182999999997</v>
      </c>
      <c r="AB176" s="59">
        <v>37.373592000000002</v>
      </c>
      <c r="AC176" s="59">
        <v>115.089996</v>
      </c>
      <c r="AD176" s="59">
        <v>30.785264999999999</v>
      </c>
      <c r="AE176" s="59">
        <v>69.267944</v>
      </c>
      <c r="AF176" s="59">
        <v>25.492951999999999</v>
      </c>
      <c r="AG176" s="59">
        <v>19.766403</v>
      </c>
      <c r="AH176" s="59">
        <v>67.364661999999996</v>
      </c>
      <c r="AI176" s="59">
        <v>30.238083</v>
      </c>
      <c r="AJ176" s="59">
        <v>18.512657000000001</v>
      </c>
      <c r="AK176" s="59">
        <v>27.689696999999999</v>
      </c>
      <c r="AL176" s="59">
        <v>84.631423999999996</v>
      </c>
      <c r="AM176" s="59">
        <v>39.399075000000003</v>
      </c>
      <c r="AN176" s="59">
        <v>45.588627000000002</v>
      </c>
      <c r="AO176" s="59">
        <v>65.239745999999997</v>
      </c>
      <c r="AP176" s="59">
        <v>72.621605000000002</v>
      </c>
      <c r="AQ176" s="59">
        <v>67.514144999999999</v>
      </c>
      <c r="AR176" s="59">
        <v>34.053500999999997</v>
      </c>
      <c r="AS176" s="59">
        <v>66.860068999999996</v>
      </c>
      <c r="AT176" s="59">
        <v>112.885216</v>
      </c>
      <c r="AU176" s="59">
        <v>15.299939</v>
      </c>
      <c r="AV176" s="59">
        <v>93.409881999999996</v>
      </c>
      <c r="AW176" s="59">
        <v>76.383658999999994</v>
      </c>
      <c r="AX176" s="59">
        <v>21.134475999999999</v>
      </c>
      <c r="AY176" s="59">
        <v>49.003692999999998</v>
      </c>
      <c r="AZ176" s="59">
        <v>88.819023000000001</v>
      </c>
      <c r="BA176" s="59">
        <v>29.314363</v>
      </c>
      <c r="BB176" s="59">
        <v>18.028400000000001</v>
      </c>
      <c r="BC176" s="59">
        <v>28.065121000000001</v>
      </c>
      <c r="BD176" s="59">
        <v>30.572838000000001</v>
      </c>
      <c r="BE176" s="53">
        <v>51.168475999999998</v>
      </c>
      <c r="BF176" s="59">
        <v>64.634201000000004</v>
      </c>
      <c r="BG176" s="59">
        <v>38.466675000000002</v>
      </c>
      <c r="BH176" s="59">
        <v>44.308971</v>
      </c>
      <c r="BI176" s="59">
        <v>39.580719000000002</v>
      </c>
      <c r="BJ176" s="59">
        <v>24.757377999999999</v>
      </c>
      <c r="BK176" s="59">
        <v>32.051108999999997</v>
      </c>
      <c r="BL176" s="59">
        <v>19.924799</v>
      </c>
      <c r="BM176" s="59">
        <v>37.849091000000001</v>
      </c>
      <c r="BN176" s="59">
        <v>27.962489999999999</v>
      </c>
      <c r="BO176" s="59">
        <v>18.528590999999999</v>
      </c>
      <c r="BP176" s="59">
        <v>61.593761000000001</v>
      </c>
      <c r="BQ176" s="59">
        <v>25.607928999999999</v>
      </c>
      <c r="BR176" s="59">
        <v>28.473666999999999</v>
      </c>
      <c r="BS176" s="59">
        <v>29.974892000000001</v>
      </c>
      <c r="BT176" s="59">
        <v>44.793022000000001</v>
      </c>
    </row>
    <row r="177" spans="1:72">
      <c r="A177" s="61">
        <v>166</v>
      </c>
      <c r="B177" s="54">
        <v>41579</v>
      </c>
      <c r="C177" s="58">
        <v>1805.81</v>
      </c>
      <c r="D177" s="55">
        <v>16086.41</v>
      </c>
      <c r="E177" s="55">
        <v>19201.960938</v>
      </c>
      <c r="F177" s="59">
        <v>9.1733840000000004</v>
      </c>
      <c r="G177" s="59">
        <v>7.8839069999999998</v>
      </c>
      <c r="H177" s="59">
        <v>61.824500999999998</v>
      </c>
      <c r="I177" s="59">
        <v>71.971076999999994</v>
      </c>
      <c r="J177" s="59">
        <v>38.662922000000002</v>
      </c>
      <c r="K177" s="59">
        <v>46.029232</v>
      </c>
      <c r="L177" s="59">
        <v>29.830296000000001</v>
      </c>
      <c r="M177" s="59">
        <v>19.125489999999999</v>
      </c>
      <c r="N177" s="59">
        <v>60.880676000000001</v>
      </c>
      <c r="O177" s="59">
        <v>27.988212999999998</v>
      </c>
      <c r="P177" s="59">
        <v>60.433613000000001</v>
      </c>
      <c r="Q177" s="59">
        <v>21.383274</v>
      </c>
      <c r="R177" s="59">
        <v>99.977798000000007</v>
      </c>
      <c r="S177" s="59">
        <v>71.639060999999998</v>
      </c>
      <c r="T177" s="59">
        <v>39.347523000000002</v>
      </c>
      <c r="U177" s="59">
        <v>74.356353999999996</v>
      </c>
      <c r="V177" s="59">
        <v>57.880732999999999</v>
      </c>
      <c r="W177" s="59">
        <v>75.665740999999997</v>
      </c>
      <c r="X177" s="59">
        <v>50.408690999999997</v>
      </c>
      <c r="Y177" s="60">
        <v>65.188545000000005</v>
      </c>
      <c r="Z177" s="59">
        <v>67.399788000000001</v>
      </c>
      <c r="AA177" s="59">
        <v>61.093296000000002</v>
      </c>
      <c r="AB177" s="59">
        <v>41.798054</v>
      </c>
      <c r="AC177" s="59">
        <v>116.529999</v>
      </c>
      <c r="AD177" s="59">
        <v>31.744389000000002</v>
      </c>
      <c r="AE177" s="59">
        <v>72.875930999999994</v>
      </c>
      <c r="AF177" s="59">
        <v>26.762146000000001</v>
      </c>
      <c r="AG177" s="59">
        <v>21.363419</v>
      </c>
      <c r="AH177" s="59">
        <v>68.855834999999999</v>
      </c>
      <c r="AI177" s="59">
        <v>33.416809000000001</v>
      </c>
      <c r="AJ177" s="59">
        <v>19.140003</v>
      </c>
      <c r="AK177" s="59">
        <v>30.569056</v>
      </c>
      <c r="AL177" s="59">
        <v>83.130286999999996</v>
      </c>
      <c r="AM177" s="59">
        <v>39.715412000000001</v>
      </c>
      <c r="AN177" s="59">
        <v>49.217297000000002</v>
      </c>
      <c r="AO177" s="59">
        <v>66.578720000000004</v>
      </c>
      <c r="AP177" s="59">
        <v>77.041809000000001</v>
      </c>
      <c r="AQ177" s="59">
        <v>70.359306000000004</v>
      </c>
      <c r="AR177" s="59">
        <v>35.727241999999997</v>
      </c>
      <c r="AS177" s="59">
        <v>71.211487000000005</v>
      </c>
      <c r="AT177" s="59">
        <v>119.520477</v>
      </c>
      <c r="AU177" s="59">
        <v>16.517175999999999</v>
      </c>
      <c r="AV177" s="59">
        <v>94.440903000000006</v>
      </c>
      <c r="AW177" s="59">
        <v>76.257523000000006</v>
      </c>
      <c r="AX177" s="59">
        <v>19.250510999999999</v>
      </c>
      <c r="AY177" s="59">
        <v>51.584282000000002</v>
      </c>
      <c r="AZ177" s="59">
        <v>87.433623999999995</v>
      </c>
      <c r="BA177" s="59">
        <v>31.566140999999998</v>
      </c>
      <c r="BB177" s="59">
        <v>17.564247000000002</v>
      </c>
      <c r="BC177" s="59">
        <v>29.671832999999999</v>
      </c>
      <c r="BD177" s="59">
        <v>31.463991</v>
      </c>
      <c r="BE177" s="53">
        <v>54.571528999999998</v>
      </c>
      <c r="BF177" s="59">
        <v>67.379859999999994</v>
      </c>
      <c r="BG177" s="59">
        <v>37.623997000000003</v>
      </c>
      <c r="BH177" s="59">
        <v>43.215614000000002</v>
      </c>
      <c r="BI177" s="59">
        <v>40.300938000000002</v>
      </c>
      <c r="BJ177" s="59">
        <v>24.889092999999999</v>
      </c>
      <c r="BK177" s="59">
        <v>31.101616</v>
      </c>
      <c r="BL177" s="59">
        <v>19.344874999999998</v>
      </c>
      <c r="BM177" s="59">
        <v>35.892257999999998</v>
      </c>
      <c r="BN177" s="59">
        <v>27.781141000000002</v>
      </c>
      <c r="BO177" s="59">
        <v>19.412205</v>
      </c>
      <c r="BP177" s="59">
        <v>63.344872000000002</v>
      </c>
      <c r="BQ177" s="59">
        <v>21.627728000000001</v>
      </c>
      <c r="BR177" s="59">
        <v>27.033937000000002</v>
      </c>
      <c r="BS177" s="59">
        <v>29.505457</v>
      </c>
      <c r="BT177" s="59">
        <v>43.077010999999999</v>
      </c>
    </row>
    <row r="178" spans="1:72">
      <c r="A178" s="61">
        <v>167</v>
      </c>
      <c r="B178" s="54">
        <v>41609</v>
      </c>
      <c r="C178" s="58">
        <v>1848.36</v>
      </c>
      <c r="D178" s="55">
        <v>16576.66</v>
      </c>
      <c r="E178" s="55">
        <v>19706.029297000001</v>
      </c>
      <c r="F178" s="59">
        <v>9.2879070000000006</v>
      </c>
      <c r="G178" s="59">
        <v>7.8268339999999998</v>
      </c>
      <c r="H178" s="59">
        <v>63.104317000000002</v>
      </c>
      <c r="I178" s="59">
        <v>72.316237999999998</v>
      </c>
      <c r="J178" s="59">
        <v>40.348557</v>
      </c>
      <c r="K178" s="59">
        <v>45.848765999999998</v>
      </c>
      <c r="L178" s="59">
        <v>33.418849999999999</v>
      </c>
      <c r="M178" s="59">
        <v>20.772276000000002</v>
      </c>
      <c r="N178" s="59">
        <v>58.849406999999999</v>
      </c>
      <c r="O178" s="59">
        <v>28.969715000000001</v>
      </c>
      <c r="P178" s="59">
        <v>59.346038999999998</v>
      </c>
      <c r="Q178" s="59">
        <v>20.770897000000001</v>
      </c>
      <c r="R178" s="59">
        <v>95.109268</v>
      </c>
      <c r="S178" s="59">
        <v>68.554573000000005</v>
      </c>
      <c r="T178" s="59">
        <v>38.377254000000001</v>
      </c>
      <c r="U178" s="59">
        <v>75.000281999999999</v>
      </c>
      <c r="V178" s="59">
        <v>63.087128</v>
      </c>
      <c r="W178" s="59">
        <v>77.840346999999994</v>
      </c>
      <c r="X178" s="59">
        <v>48.919998</v>
      </c>
      <c r="Y178" s="60">
        <v>66.434494000000001</v>
      </c>
      <c r="Z178" s="59">
        <v>68.953270000000003</v>
      </c>
      <c r="AA178" s="59">
        <v>62.144824999999997</v>
      </c>
      <c r="AB178" s="59">
        <v>42.71846</v>
      </c>
      <c r="AC178" s="59">
        <v>118.55999799999999</v>
      </c>
      <c r="AD178" s="59">
        <v>32.971572999999999</v>
      </c>
      <c r="AE178" s="59">
        <v>77.063332000000003</v>
      </c>
      <c r="AF178" s="59">
        <v>27.567326999999999</v>
      </c>
      <c r="AG178" s="59">
        <v>22.748515999999999</v>
      </c>
      <c r="AH178" s="59">
        <v>67.087822000000003</v>
      </c>
      <c r="AI178" s="59">
        <v>33.564331000000003</v>
      </c>
      <c r="AJ178" s="59">
        <v>18.619503000000002</v>
      </c>
      <c r="AK178" s="59">
        <v>29.110711999999999</v>
      </c>
      <c r="AL178" s="59">
        <v>83.476990000000001</v>
      </c>
      <c r="AM178" s="59">
        <v>40.730967999999997</v>
      </c>
      <c r="AN178" s="59">
        <v>52.605758999999999</v>
      </c>
      <c r="AO178" s="59">
        <v>69.080612000000002</v>
      </c>
      <c r="AP178" s="59">
        <v>81.328238999999996</v>
      </c>
      <c r="AQ178" s="59">
        <v>72.660706000000005</v>
      </c>
      <c r="AR178" s="59">
        <v>35.093711999999996</v>
      </c>
      <c r="AS178" s="59">
        <v>74.233665000000002</v>
      </c>
      <c r="AT178" s="59">
        <v>123.889366</v>
      </c>
      <c r="AU178" s="59">
        <v>16.739305000000002</v>
      </c>
      <c r="AV178" s="59">
        <v>91.885338000000004</v>
      </c>
      <c r="AW178" s="59">
        <v>78.324600000000004</v>
      </c>
      <c r="AX178" s="59">
        <v>17.854991999999999</v>
      </c>
      <c r="AY178" s="59">
        <v>54.385105000000003</v>
      </c>
      <c r="AZ178" s="59">
        <v>90.864318999999995</v>
      </c>
      <c r="BA178" s="59">
        <v>31.204941000000002</v>
      </c>
      <c r="BB178" s="59">
        <v>19.305218</v>
      </c>
      <c r="BC178" s="59">
        <v>32.169013999999997</v>
      </c>
      <c r="BD178" s="59">
        <v>32.129863999999998</v>
      </c>
      <c r="BE178" s="53">
        <v>55.103458000000003</v>
      </c>
      <c r="BF178" s="59">
        <v>69.277023</v>
      </c>
      <c r="BG178" s="59">
        <v>39.738498999999997</v>
      </c>
      <c r="BH178" s="59">
        <v>43.097499999999997</v>
      </c>
      <c r="BI178" s="59">
        <v>40.16433</v>
      </c>
      <c r="BJ178" s="59">
        <v>25.183129999999998</v>
      </c>
      <c r="BK178" s="59">
        <v>31.565809000000002</v>
      </c>
      <c r="BL178" s="59">
        <v>19.289636999999999</v>
      </c>
      <c r="BM178" s="59">
        <v>36.319274999999998</v>
      </c>
      <c r="BN178" s="59">
        <v>27.512402000000002</v>
      </c>
      <c r="BO178" s="59">
        <v>20.229647</v>
      </c>
      <c r="BP178" s="59">
        <v>68.607146999999998</v>
      </c>
      <c r="BQ178" s="59">
        <v>22.378889000000001</v>
      </c>
      <c r="BR178" s="59">
        <v>26.335470000000001</v>
      </c>
      <c r="BS178" s="59">
        <v>29.694378</v>
      </c>
      <c r="BT178" s="59">
        <v>43.322158999999999</v>
      </c>
    </row>
    <row r="179" spans="1:72">
      <c r="A179" s="61">
        <v>168</v>
      </c>
      <c r="B179" s="54">
        <v>41640</v>
      </c>
      <c r="C179" s="58">
        <v>1782.59</v>
      </c>
      <c r="D179" s="55">
        <v>15698.85</v>
      </c>
      <c r="E179" s="55">
        <v>19105.240234000001</v>
      </c>
      <c r="F179" s="59">
        <v>9.130395</v>
      </c>
      <c r="G179" s="59">
        <v>7.953875</v>
      </c>
      <c r="H179" s="59">
        <v>59.186245</v>
      </c>
      <c r="I179" s="59">
        <v>70.184708000000001</v>
      </c>
      <c r="J179" s="59">
        <v>37.693916000000002</v>
      </c>
      <c r="K179" s="59">
        <v>41.044331</v>
      </c>
      <c r="L179" s="59">
        <v>32.603558</v>
      </c>
      <c r="M179" s="59">
        <v>20.140059999999998</v>
      </c>
      <c r="N179" s="59">
        <v>55.386833000000003</v>
      </c>
      <c r="O179" s="59">
        <v>26.522257</v>
      </c>
      <c r="P179" s="59">
        <v>57.892372000000002</v>
      </c>
      <c r="Q179" s="59">
        <v>19.827171</v>
      </c>
      <c r="R179" s="59">
        <v>89.787246999999994</v>
      </c>
      <c r="S179" s="59">
        <v>72.327072000000001</v>
      </c>
      <c r="T179" s="59">
        <v>38.317120000000003</v>
      </c>
      <c r="U179" s="59">
        <v>76.674149</v>
      </c>
      <c r="V179" s="59">
        <v>57.451694000000003</v>
      </c>
      <c r="W179" s="59">
        <v>69.564659000000006</v>
      </c>
      <c r="X179" s="59">
        <v>44.973145000000002</v>
      </c>
      <c r="Y179" s="60">
        <v>64.791213999999997</v>
      </c>
      <c r="Z179" s="59">
        <v>62.914470999999999</v>
      </c>
      <c r="AA179" s="59">
        <v>61.182136999999997</v>
      </c>
      <c r="AB179" s="59">
        <v>40.439368999999999</v>
      </c>
      <c r="AC179" s="59">
        <v>111.599998</v>
      </c>
      <c r="AD179" s="59">
        <v>32.928009000000003</v>
      </c>
      <c r="AE179" s="59">
        <v>72.213408999999999</v>
      </c>
      <c r="AF179" s="59">
        <v>27.264927</v>
      </c>
      <c r="AG179" s="59">
        <v>21.716085</v>
      </c>
      <c r="AH179" s="59">
        <v>64.802475000000001</v>
      </c>
      <c r="AI179" s="59">
        <v>35.844729999999998</v>
      </c>
      <c r="AJ179" s="59">
        <v>18.479693999999999</v>
      </c>
      <c r="AK179" s="59">
        <v>26.566284</v>
      </c>
      <c r="AL179" s="59">
        <v>87.040581000000003</v>
      </c>
      <c r="AM179" s="59">
        <v>43.134864999999998</v>
      </c>
      <c r="AN179" s="59">
        <v>49.775908999999999</v>
      </c>
      <c r="AO179" s="59">
        <v>68.974739</v>
      </c>
      <c r="AP179" s="59">
        <v>74.334891999999996</v>
      </c>
      <c r="AQ179" s="59">
        <v>65.849616999999995</v>
      </c>
      <c r="AR179" s="59">
        <v>32.940178000000003</v>
      </c>
      <c r="AS179" s="59">
        <v>78.708679000000004</v>
      </c>
      <c r="AT179" s="59">
        <v>115.00778200000001</v>
      </c>
      <c r="AU179" s="59">
        <v>18.654367000000001</v>
      </c>
      <c r="AV179" s="59">
        <v>88.835907000000006</v>
      </c>
      <c r="AW179" s="59">
        <v>74.135963000000004</v>
      </c>
      <c r="AX179" s="59">
        <v>16.888062999999999</v>
      </c>
      <c r="AY179" s="59">
        <v>56.499370999999996</v>
      </c>
      <c r="AZ179" s="59">
        <v>99.110680000000002</v>
      </c>
      <c r="BA179" s="59">
        <v>31.563628999999999</v>
      </c>
      <c r="BB179" s="59">
        <v>18.249231000000002</v>
      </c>
      <c r="BC179" s="59">
        <v>31.02553</v>
      </c>
      <c r="BD179" s="59">
        <v>31.024967</v>
      </c>
      <c r="BE179" s="53">
        <v>52.560532000000002</v>
      </c>
      <c r="BF179" s="59">
        <v>66.490334000000004</v>
      </c>
      <c r="BG179" s="59">
        <v>37.923191000000003</v>
      </c>
      <c r="BH179" s="59">
        <v>44.102943000000003</v>
      </c>
      <c r="BI179" s="59">
        <v>42.533149999999999</v>
      </c>
      <c r="BJ179" s="59">
        <v>25.262764000000001</v>
      </c>
      <c r="BK179" s="59">
        <v>32.834473000000003</v>
      </c>
      <c r="BL179" s="59">
        <v>20.159914000000001</v>
      </c>
      <c r="BM179" s="59">
        <v>35.747669000000002</v>
      </c>
      <c r="BN179" s="59">
        <v>26.885339999999999</v>
      </c>
      <c r="BO179" s="59">
        <v>21.275107999999999</v>
      </c>
      <c r="BP179" s="59">
        <v>66.008705000000006</v>
      </c>
      <c r="BQ179" s="59">
        <v>25.754263000000002</v>
      </c>
      <c r="BR179" s="59">
        <v>27.840319000000001</v>
      </c>
      <c r="BS179" s="59">
        <v>32.106254999999997</v>
      </c>
      <c r="BT179" s="59">
        <v>48.268166000000001</v>
      </c>
    </row>
    <row r="180" spans="1:72">
      <c r="A180" s="61">
        <v>169</v>
      </c>
      <c r="B180" s="54">
        <v>41671</v>
      </c>
      <c r="C180" s="58">
        <v>1859.45</v>
      </c>
      <c r="D180" s="55">
        <v>16321.71</v>
      </c>
      <c r="E180" s="55">
        <v>19946.839843999998</v>
      </c>
      <c r="F180" s="59">
        <v>9.5477819999999998</v>
      </c>
      <c r="G180" s="59">
        <v>7.9933690000000004</v>
      </c>
      <c r="H180" s="59">
        <v>63.175624999999997</v>
      </c>
      <c r="I180" s="59">
        <v>70.915099999999995</v>
      </c>
      <c r="J180" s="59">
        <v>40.892184999999998</v>
      </c>
      <c r="K180" s="59">
        <v>45.319775</v>
      </c>
      <c r="L180" s="59">
        <v>32.994563999999997</v>
      </c>
      <c r="M180" s="59">
        <v>22.248709000000002</v>
      </c>
      <c r="N180" s="59">
        <v>57.291645000000003</v>
      </c>
      <c r="O180" s="59">
        <v>26.788744000000001</v>
      </c>
      <c r="P180" s="59">
        <v>57.683449000000003</v>
      </c>
      <c r="Q180" s="59">
        <v>19.832483</v>
      </c>
      <c r="R180" s="59">
        <v>93.335266000000004</v>
      </c>
      <c r="S180" s="59">
        <v>72.975166000000002</v>
      </c>
      <c r="T180" s="59">
        <v>45.399265</v>
      </c>
      <c r="U180" s="59">
        <v>81.626366000000004</v>
      </c>
      <c r="V180" s="59">
        <v>60.013827999999997</v>
      </c>
      <c r="W180" s="59">
        <v>71.870368999999997</v>
      </c>
      <c r="X180" s="59">
        <v>46.046410000000002</v>
      </c>
      <c r="Y180" s="60">
        <v>68.808762000000002</v>
      </c>
      <c r="Z180" s="59">
        <v>66.698158000000006</v>
      </c>
      <c r="AA180" s="59">
        <v>70.213379000000003</v>
      </c>
      <c r="AB180" s="59">
        <v>41.777327999999997</v>
      </c>
      <c r="AC180" s="59">
        <v>115.779999</v>
      </c>
      <c r="AD180" s="59">
        <v>33.712349000000003</v>
      </c>
      <c r="AE180" s="59">
        <v>77.730521999999993</v>
      </c>
      <c r="AF180" s="59">
        <v>28.232533</v>
      </c>
      <c r="AG180" s="59">
        <v>23.194735000000001</v>
      </c>
      <c r="AH180" s="59">
        <v>67.476035999999993</v>
      </c>
      <c r="AI180" s="59">
        <v>38.565060000000003</v>
      </c>
      <c r="AJ180" s="59">
        <v>19.519182000000001</v>
      </c>
      <c r="AK180" s="59">
        <v>29.344377999999999</v>
      </c>
      <c r="AL180" s="59">
        <v>90.750473</v>
      </c>
      <c r="AM180" s="59">
        <v>47.607295999999998</v>
      </c>
      <c r="AN180" s="59">
        <v>53.978149000000002</v>
      </c>
      <c r="AO180" s="59">
        <v>71.401679999999999</v>
      </c>
      <c r="AP180" s="59">
        <v>78.127296000000001</v>
      </c>
      <c r="AQ180" s="59">
        <v>66.223022</v>
      </c>
      <c r="AR180" s="59">
        <v>32.719414</v>
      </c>
      <c r="AS180" s="59">
        <v>85.602180000000004</v>
      </c>
      <c r="AT180" s="59">
        <v>115.016434</v>
      </c>
      <c r="AU180" s="59">
        <v>19.981096000000001</v>
      </c>
      <c r="AV180" s="59">
        <v>95.206588999999994</v>
      </c>
      <c r="AW180" s="59">
        <v>85.544746000000004</v>
      </c>
      <c r="AX180" s="59">
        <v>18.185938</v>
      </c>
      <c r="AY180" s="59">
        <v>62.174025999999998</v>
      </c>
      <c r="AZ180" s="59">
        <v>110.902824</v>
      </c>
      <c r="BA180" s="59">
        <v>31.955666999999998</v>
      </c>
      <c r="BB180" s="59">
        <v>18.41283</v>
      </c>
      <c r="BC180" s="59">
        <v>32.988297000000003</v>
      </c>
      <c r="BD180" s="59">
        <v>33.129845000000003</v>
      </c>
      <c r="BE180" s="53">
        <v>53.370213</v>
      </c>
      <c r="BF180" s="59">
        <v>71.113463999999993</v>
      </c>
      <c r="BG180" s="59">
        <v>39.926563000000002</v>
      </c>
      <c r="BH180" s="59">
        <v>44.265312000000002</v>
      </c>
      <c r="BI180" s="59">
        <v>43.466361999999997</v>
      </c>
      <c r="BJ180" s="59">
        <v>26.268436000000001</v>
      </c>
      <c r="BK180" s="59">
        <v>33.457802000000001</v>
      </c>
      <c r="BL180" s="59">
        <v>21.122237999999999</v>
      </c>
      <c r="BM180" s="59">
        <v>36.825169000000002</v>
      </c>
      <c r="BN180" s="59">
        <v>26.928488000000002</v>
      </c>
      <c r="BO180" s="59">
        <v>20.196693</v>
      </c>
      <c r="BP180" s="59">
        <v>73.463218999999995</v>
      </c>
      <c r="BQ180" s="59">
        <v>27.890692000000001</v>
      </c>
      <c r="BR180" s="59">
        <v>29.585728</v>
      </c>
      <c r="BS180" s="59">
        <v>33.897675</v>
      </c>
      <c r="BT180" s="59">
        <v>49.864941000000002</v>
      </c>
    </row>
    <row r="181" spans="1:72">
      <c r="A181" s="61">
        <v>170</v>
      </c>
      <c r="B181" s="54">
        <v>41699</v>
      </c>
      <c r="C181" s="58">
        <v>1872.34</v>
      </c>
      <c r="D181" s="55">
        <v>16457.66</v>
      </c>
      <c r="E181" s="55">
        <v>19996.009765999999</v>
      </c>
      <c r="F181" s="59">
        <v>9.6115499999999994</v>
      </c>
      <c r="G181" s="59">
        <v>7.9791759999999998</v>
      </c>
      <c r="H181" s="59">
        <v>60.9422</v>
      </c>
      <c r="I181" s="59">
        <v>73.683982999999998</v>
      </c>
      <c r="J181" s="59">
        <v>39.968578000000001</v>
      </c>
      <c r="K181" s="59">
        <v>44.182850000000002</v>
      </c>
      <c r="L181" s="59">
        <v>31.696387999999999</v>
      </c>
      <c r="M181" s="59">
        <v>20.912345999999999</v>
      </c>
      <c r="N181" s="59">
        <v>58.704639</v>
      </c>
      <c r="O181" s="59">
        <v>27.111324</v>
      </c>
      <c r="P181" s="59">
        <v>60.154471999999998</v>
      </c>
      <c r="Q181" s="59">
        <v>20.291782000000001</v>
      </c>
      <c r="R181" s="59">
        <v>89.485100000000003</v>
      </c>
      <c r="S181" s="59">
        <v>72.909041999999999</v>
      </c>
      <c r="T181" s="59">
        <v>44.329917999999999</v>
      </c>
      <c r="U181" s="59">
        <v>80.895256000000003</v>
      </c>
      <c r="V181" s="59">
        <v>61.324078</v>
      </c>
      <c r="W181" s="59">
        <v>74.759529000000001</v>
      </c>
      <c r="X181" s="59">
        <v>49.233123999999997</v>
      </c>
      <c r="Y181" s="60">
        <v>72.459343000000004</v>
      </c>
      <c r="Z181" s="59">
        <v>69.073402000000002</v>
      </c>
      <c r="AA181" s="59">
        <v>72.715423999999999</v>
      </c>
      <c r="AB181" s="59">
        <v>44.637466000000003</v>
      </c>
      <c r="AC181" s="59">
        <v>124.970001</v>
      </c>
      <c r="AD181" s="59">
        <v>36.367171999999997</v>
      </c>
      <c r="AE181" s="59">
        <v>76.666054000000003</v>
      </c>
      <c r="AF181" s="59">
        <v>29.412889</v>
      </c>
      <c r="AG181" s="59">
        <v>23.971792000000001</v>
      </c>
      <c r="AH181" s="59">
        <v>72.469245999999998</v>
      </c>
      <c r="AI181" s="59">
        <v>38.416179999999997</v>
      </c>
      <c r="AJ181" s="59">
        <v>19.68807</v>
      </c>
      <c r="AK181" s="59">
        <v>32.908371000000002</v>
      </c>
      <c r="AL181" s="59">
        <v>90.712860000000006</v>
      </c>
      <c r="AM181" s="59">
        <v>47.434708000000001</v>
      </c>
      <c r="AN181" s="59">
        <v>55.247501</v>
      </c>
      <c r="AO181" s="59">
        <v>70.469711000000004</v>
      </c>
      <c r="AP181" s="59">
        <v>79.183464000000001</v>
      </c>
      <c r="AQ181" s="59">
        <v>67.813637</v>
      </c>
      <c r="AR181" s="59">
        <v>33.168816</v>
      </c>
      <c r="AS181" s="59">
        <v>85.117660999999998</v>
      </c>
      <c r="AT181" s="59">
        <v>114.352188</v>
      </c>
      <c r="AU181" s="59">
        <v>21.022894000000001</v>
      </c>
      <c r="AV181" s="59">
        <v>95.418655000000001</v>
      </c>
      <c r="AW181" s="59">
        <v>83.937095999999997</v>
      </c>
      <c r="AX181" s="59">
        <v>18.326668000000002</v>
      </c>
      <c r="AY181" s="59">
        <v>60.866290999999997</v>
      </c>
      <c r="AZ181" s="59">
        <v>117.07978799999999</v>
      </c>
      <c r="BA181" s="59">
        <v>34.447535999999999</v>
      </c>
      <c r="BB181" s="59">
        <v>19.376695999999999</v>
      </c>
      <c r="BC181" s="59">
        <v>34.506568999999999</v>
      </c>
      <c r="BD181" s="59">
        <v>34.750984000000003</v>
      </c>
      <c r="BE181" s="53">
        <v>53.013409000000003</v>
      </c>
      <c r="BF181" s="59">
        <v>70.731316000000007</v>
      </c>
      <c r="BG181" s="59">
        <v>42.055602999999998</v>
      </c>
      <c r="BH181" s="59">
        <v>44.969627000000003</v>
      </c>
      <c r="BI181" s="59">
        <v>44.839764000000002</v>
      </c>
      <c r="BJ181" s="59">
        <v>27.254657999999999</v>
      </c>
      <c r="BK181" s="59">
        <v>34.268844999999999</v>
      </c>
      <c r="BL181" s="59">
        <v>21.171057000000001</v>
      </c>
      <c r="BM181" s="59">
        <v>35.664279999999998</v>
      </c>
      <c r="BN181" s="59">
        <v>26.922836</v>
      </c>
      <c r="BO181" s="59">
        <v>19.551995999999999</v>
      </c>
      <c r="BP181" s="59">
        <v>72.790488999999994</v>
      </c>
      <c r="BQ181" s="59">
        <v>28.300425000000001</v>
      </c>
      <c r="BR181" s="59">
        <v>29.327148000000001</v>
      </c>
      <c r="BS181" s="59">
        <v>33.619410999999999</v>
      </c>
      <c r="BT181" s="59">
        <v>49.940658999999997</v>
      </c>
    </row>
    <row r="182" spans="1:72">
      <c r="A182" s="61">
        <v>171</v>
      </c>
      <c r="B182" s="54">
        <v>41730</v>
      </c>
      <c r="C182" s="58">
        <v>1883.95</v>
      </c>
      <c r="D182" s="55">
        <v>16580.84</v>
      </c>
      <c r="E182" s="55">
        <v>19959.839843999998</v>
      </c>
      <c r="F182" s="59">
        <v>9.634741</v>
      </c>
      <c r="G182" s="59">
        <v>8.0420119999999997</v>
      </c>
      <c r="H182" s="59">
        <v>61.587074000000001</v>
      </c>
      <c r="I182" s="59">
        <v>76.202010999999999</v>
      </c>
      <c r="J182" s="59">
        <v>37.524692999999999</v>
      </c>
      <c r="K182" s="59">
        <v>45.088290999999998</v>
      </c>
      <c r="L182" s="59">
        <v>32.910324000000003</v>
      </c>
      <c r="M182" s="59">
        <v>19.621417999999998</v>
      </c>
      <c r="N182" s="59">
        <v>60.124915999999999</v>
      </c>
      <c r="O182" s="59">
        <v>28.831689999999998</v>
      </c>
      <c r="P182" s="59">
        <v>62.314030000000002</v>
      </c>
      <c r="Q182" s="59">
        <v>21.299140999999999</v>
      </c>
      <c r="R182" s="59">
        <v>92.690124999999995</v>
      </c>
      <c r="S182" s="59">
        <v>74.798385999999994</v>
      </c>
      <c r="T182" s="59">
        <v>45.585372999999997</v>
      </c>
      <c r="U182" s="59">
        <v>74.572411000000002</v>
      </c>
      <c r="V182" s="59">
        <v>64.293610000000001</v>
      </c>
      <c r="W182" s="59">
        <v>78.915290999999996</v>
      </c>
      <c r="X182" s="59">
        <v>52.004435999999998</v>
      </c>
      <c r="Y182" s="60">
        <v>75.469184999999996</v>
      </c>
      <c r="Z182" s="59">
        <v>74.539008999999993</v>
      </c>
      <c r="AA182" s="59">
        <v>72.652411999999998</v>
      </c>
      <c r="AB182" s="59">
        <v>41.159706</v>
      </c>
      <c r="AC182" s="59">
        <v>128.85000600000001</v>
      </c>
      <c r="AD182" s="59">
        <v>36.294063999999999</v>
      </c>
      <c r="AE182" s="59">
        <v>74.452019000000007</v>
      </c>
      <c r="AF182" s="59">
        <v>28.136254999999998</v>
      </c>
      <c r="AG182" s="59">
        <v>23.287634000000001</v>
      </c>
      <c r="AH182" s="59">
        <v>74.726746000000006</v>
      </c>
      <c r="AI182" s="59">
        <v>39.936802</v>
      </c>
      <c r="AJ182" s="59">
        <v>19.173189000000001</v>
      </c>
      <c r="AK182" s="59">
        <v>30.681118000000001</v>
      </c>
      <c r="AL182" s="59">
        <v>82.188773999999995</v>
      </c>
      <c r="AM182" s="59">
        <v>47.628117000000003</v>
      </c>
      <c r="AN182" s="59">
        <v>53.668159000000003</v>
      </c>
      <c r="AO182" s="59">
        <v>70.576096000000007</v>
      </c>
      <c r="AP182" s="59">
        <v>81.185516000000007</v>
      </c>
      <c r="AQ182" s="59">
        <v>68.593627999999995</v>
      </c>
      <c r="AR182" s="59">
        <v>35.366058000000002</v>
      </c>
      <c r="AS182" s="59">
        <v>85.531845000000004</v>
      </c>
      <c r="AT182" s="59">
        <v>117.66391</v>
      </c>
      <c r="AU182" s="59">
        <v>21.560202</v>
      </c>
      <c r="AV182" s="59">
        <v>92.690651000000003</v>
      </c>
      <c r="AW182" s="59">
        <v>83.407539</v>
      </c>
      <c r="AX182" s="59">
        <v>19.533978000000001</v>
      </c>
      <c r="AY182" s="59">
        <v>59.107632000000002</v>
      </c>
      <c r="AZ182" s="59">
        <v>113.412773</v>
      </c>
      <c r="BA182" s="59">
        <v>33.951717000000002</v>
      </c>
      <c r="BB182" s="59">
        <v>20.037351999999998</v>
      </c>
      <c r="BC182" s="59">
        <v>34.481265999999998</v>
      </c>
      <c r="BD182" s="59">
        <v>33.490917000000003</v>
      </c>
      <c r="BE182" s="53">
        <v>53.825381999999998</v>
      </c>
      <c r="BF182" s="59">
        <v>68.929558</v>
      </c>
      <c r="BG182" s="59">
        <v>40.591487999999998</v>
      </c>
      <c r="BH182" s="59">
        <v>47.034348000000001</v>
      </c>
      <c r="BI182" s="59">
        <v>45.818787</v>
      </c>
      <c r="BJ182" s="59">
        <v>28.426977000000001</v>
      </c>
      <c r="BK182" s="59">
        <v>35.165447</v>
      </c>
      <c r="BL182" s="59">
        <v>22.443124999999998</v>
      </c>
      <c r="BM182" s="59">
        <v>38.575909000000003</v>
      </c>
      <c r="BN182" s="59">
        <v>26.447420000000001</v>
      </c>
      <c r="BO182" s="59">
        <v>20.316284</v>
      </c>
      <c r="BP182" s="59">
        <v>72.126853999999994</v>
      </c>
      <c r="BQ182" s="59">
        <v>27.607786000000001</v>
      </c>
      <c r="BR182" s="59">
        <v>29.421043000000001</v>
      </c>
      <c r="BS182" s="59">
        <v>34.763489</v>
      </c>
      <c r="BT182" s="59">
        <v>51.310490000000001</v>
      </c>
    </row>
    <row r="183" spans="1:72">
      <c r="A183" s="61">
        <v>172</v>
      </c>
      <c r="B183" s="54">
        <v>41760</v>
      </c>
      <c r="C183" s="58">
        <v>1923.57</v>
      </c>
      <c r="D183" s="55">
        <v>16717.169999999998</v>
      </c>
      <c r="E183" s="55">
        <v>20348.349609000001</v>
      </c>
      <c r="F183" s="59">
        <v>9.8376339999999995</v>
      </c>
      <c r="G183" s="59">
        <v>8.1267639999999997</v>
      </c>
      <c r="H183" s="59">
        <v>62.144779</v>
      </c>
      <c r="I183" s="59">
        <v>76.239563000000004</v>
      </c>
      <c r="J183" s="59">
        <v>38.629573999999998</v>
      </c>
      <c r="K183" s="59">
        <v>41.444710000000001</v>
      </c>
      <c r="L183" s="59">
        <v>33.513095999999997</v>
      </c>
      <c r="M183" s="59">
        <v>19.204988</v>
      </c>
      <c r="N183" s="59">
        <v>59.313113999999999</v>
      </c>
      <c r="O183" s="59">
        <v>28.916512999999998</v>
      </c>
      <c r="P183" s="59">
        <v>64.084297000000007</v>
      </c>
      <c r="Q183" s="59">
        <v>20.513556999999999</v>
      </c>
      <c r="R183" s="59">
        <v>92.962592999999998</v>
      </c>
      <c r="S183" s="59">
        <v>74.865036000000003</v>
      </c>
      <c r="T183" s="59">
        <v>48.277523000000002</v>
      </c>
      <c r="U183" s="59">
        <v>75.424758999999995</v>
      </c>
      <c r="V183" s="59">
        <v>63.113331000000002</v>
      </c>
      <c r="W183" s="59">
        <v>77.198920999999999</v>
      </c>
      <c r="X183" s="59">
        <v>55.944491999999997</v>
      </c>
      <c r="Y183" s="60">
        <v>77.319678999999994</v>
      </c>
      <c r="Z183" s="59">
        <v>76.328072000000006</v>
      </c>
      <c r="AA183" s="59">
        <v>78.534485000000004</v>
      </c>
      <c r="AB183" s="59">
        <v>41.115772</v>
      </c>
      <c r="AC183" s="59">
        <v>128.33999600000001</v>
      </c>
      <c r="AD183" s="59">
        <v>37.127571000000003</v>
      </c>
      <c r="AE183" s="59">
        <v>78.114936999999998</v>
      </c>
      <c r="AF183" s="59">
        <v>29.109072000000001</v>
      </c>
      <c r="AG183" s="59">
        <v>22.112290999999999</v>
      </c>
      <c r="AH183" s="59">
        <v>74.852164999999999</v>
      </c>
      <c r="AI183" s="59">
        <v>39.459400000000002</v>
      </c>
      <c r="AJ183" s="59">
        <v>18.161818</v>
      </c>
      <c r="AK183" s="59">
        <v>31.182676000000001</v>
      </c>
      <c r="AL183" s="59">
        <v>85.307190000000006</v>
      </c>
      <c r="AM183" s="59">
        <v>48.240600999999998</v>
      </c>
      <c r="AN183" s="59">
        <v>58.016914</v>
      </c>
      <c r="AO183" s="59">
        <v>70.766006000000004</v>
      </c>
      <c r="AP183" s="59">
        <v>83.205070000000006</v>
      </c>
      <c r="AQ183" s="59">
        <v>72.340134000000006</v>
      </c>
      <c r="AR183" s="59">
        <v>35.549056999999998</v>
      </c>
      <c r="AS183" s="59">
        <v>92.848320000000001</v>
      </c>
      <c r="AT183" s="59">
        <v>124.494865</v>
      </c>
      <c r="AU183" s="59">
        <v>23.594021000000001</v>
      </c>
      <c r="AV183" s="59">
        <v>96.721062000000003</v>
      </c>
      <c r="AW183" s="59">
        <v>85.146407999999994</v>
      </c>
      <c r="AX183" s="59">
        <v>18.007767000000001</v>
      </c>
      <c r="AY183" s="59">
        <v>55.846764</v>
      </c>
      <c r="AZ183" s="59">
        <v>112.01713599999999</v>
      </c>
      <c r="BA183" s="59">
        <v>34.40551</v>
      </c>
      <c r="BB183" s="59">
        <v>20.510328000000001</v>
      </c>
      <c r="BC183" s="59">
        <v>35.548488999999996</v>
      </c>
      <c r="BD183" s="59">
        <v>34.843918000000002</v>
      </c>
      <c r="BE183" s="53">
        <v>55.012905000000003</v>
      </c>
      <c r="BF183" s="59">
        <v>72.334586999999999</v>
      </c>
      <c r="BG183" s="59">
        <v>41.454124</v>
      </c>
      <c r="BH183" s="59">
        <v>44.881214</v>
      </c>
      <c r="BI183" s="59">
        <v>43.557537000000004</v>
      </c>
      <c r="BJ183" s="59">
        <v>27.155428000000001</v>
      </c>
      <c r="BK183" s="59">
        <v>35.785972999999998</v>
      </c>
      <c r="BL183" s="59">
        <v>21.661453000000002</v>
      </c>
      <c r="BM183" s="59">
        <v>36.568348</v>
      </c>
      <c r="BN183" s="59">
        <v>28.590375999999999</v>
      </c>
      <c r="BO183" s="59">
        <v>20.488985</v>
      </c>
      <c r="BP183" s="59">
        <v>76.372283999999993</v>
      </c>
      <c r="BQ183" s="59">
        <v>34.270721000000002</v>
      </c>
      <c r="BR183" s="59">
        <v>30.058274999999998</v>
      </c>
      <c r="BS183" s="59">
        <v>36.143718999999997</v>
      </c>
      <c r="BT183" s="59">
        <v>52.888328999999999</v>
      </c>
    </row>
    <row r="184" spans="1:72">
      <c r="A184" s="61">
        <v>173</v>
      </c>
      <c r="B184" s="54">
        <v>41791</v>
      </c>
      <c r="C184" s="58">
        <v>1960.23</v>
      </c>
      <c r="D184" s="55">
        <v>16826.599999999999</v>
      </c>
      <c r="E184" s="55">
        <v>20862.740234000001</v>
      </c>
      <c r="F184" s="59">
        <v>10.063724000000001</v>
      </c>
      <c r="G184" s="59">
        <v>8.1365149999999993</v>
      </c>
      <c r="H184" s="59">
        <v>62.710231999999998</v>
      </c>
      <c r="I184" s="59">
        <v>76.331283999999997</v>
      </c>
      <c r="J184" s="59">
        <v>39.376227999999998</v>
      </c>
      <c r="K184" s="59">
        <v>42.626179</v>
      </c>
      <c r="L184" s="59">
        <v>31.722988000000001</v>
      </c>
      <c r="M184" s="59">
        <v>18.951342</v>
      </c>
      <c r="N184" s="59">
        <v>57.697989999999997</v>
      </c>
      <c r="O184" s="59">
        <v>29.941417999999999</v>
      </c>
      <c r="P184" s="59">
        <v>64.817024000000004</v>
      </c>
      <c r="Q184" s="59">
        <v>20.183489000000002</v>
      </c>
      <c r="R184" s="59">
        <v>92.556053000000006</v>
      </c>
      <c r="S184" s="59">
        <v>74.112037999999998</v>
      </c>
      <c r="T184" s="59">
        <v>50.000343000000001</v>
      </c>
      <c r="U184" s="59">
        <v>75.825362999999996</v>
      </c>
      <c r="V184" s="59">
        <v>63.636665000000001</v>
      </c>
      <c r="W184" s="59">
        <v>82.778289999999998</v>
      </c>
      <c r="X184" s="59">
        <v>60.528309</v>
      </c>
      <c r="Y184" s="60">
        <v>87.657218999999998</v>
      </c>
      <c r="Z184" s="59">
        <v>82.673416000000003</v>
      </c>
      <c r="AA184" s="59">
        <v>86.744254999999995</v>
      </c>
      <c r="AB184" s="59">
        <v>42.632548999999997</v>
      </c>
      <c r="AC184" s="59">
        <v>126.55999799999999</v>
      </c>
      <c r="AD184" s="59">
        <v>38.704967000000003</v>
      </c>
      <c r="AE184" s="59">
        <v>80.991943000000006</v>
      </c>
      <c r="AF184" s="59">
        <v>29.888729000000001</v>
      </c>
      <c r="AG184" s="59">
        <v>23.675833000000001</v>
      </c>
      <c r="AH184" s="59">
        <v>77.721382000000006</v>
      </c>
      <c r="AI184" s="59">
        <v>39.452590999999998</v>
      </c>
      <c r="AJ184" s="59">
        <v>18.354626</v>
      </c>
      <c r="AK184" s="59">
        <v>35.787106000000001</v>
      </c>
      <c r="AL184" s="59">
        <v>87.535499999999999</v>
      </c>
      <c r="AM184" s="59">
        <v>50.518802999999998</v>
      </c>
      <c r="AN184" s="59">
        <v>55.831645999999999</v>
      </c>
      <c r="AO184" s="59">
        <v>70.961578000000003</v>
      </c>
      <c r="AP184" s="59">
        <v>84.120728</v>
      </c>
      <c r="AQ184" s="59">
        <v>71.963074000000006</v>
      </c>
      <c r="AR184" s="59">
        <v>35.588852000000003</v>
      </c>
      <c r="AS184" s="59">
        <v>91.614204000000001</v>
      </c>
      <c r="AT184" s="59">
        <v>130.730042</v>
      </c>
      <c r="AU184" s="59">
        <v>23.959741999999999</v>
      </c>
      <c r="AV184" s="59">
        <v>98.625557000000001</v>
      </c>
      <c r="AW184" s="59">
        <v>91.285599000000005</v>
      </c>
      <c r="AX184" s="59">
        <v>20.013877999999998</v>
      </c>
      <c r="AY184" s="59">
        <v>58.442551000000002</v>
      </c>
      <c r="AZ184" s="59">
        <v>120.845871</v>
      </c>
      <c r="BA184" s="59">
        <v>35.291446999999998</v>
      </c>
      <c r="BB184" s="59">
        <v>23.397311999999999</v>
      </c>
      <c r="BC184" s="59">
        <v>34.287964000000002</v>
      </c>
      <c r="BD184" s="59">
        <v>35.444679000000001</v>
      </c>
      <c r="BE184" s="53">
        <v>54.736739999999998</v>
      </c>
      <c r="BF184" s="59">
        <v>73.465812999999997</v>
      </c>
      <c r="BG184" s="59">
        <v>43.092334999999999</v>
      </c>
      <c r="BH184" s="59">
        <v>47.360000999999997</v>
      </c>
      <c r="BI184" s="59">
        <v>45.568367000000002</v>
      </c>
      <c r="BJ184" s="59">
        <v>28.474043000000002</v>
      </c>
      <c r="BK184" s="59">
        <v>37.340786000000001</v>
      </c>
      <c r="BL184" s="59">
        <v>22.696646000000001</v>
      </c>
      <c r="BM184" s="59">
        <v>38.818286999999998</v>
      </c>
      <c r="BN184" s="59">
        <v>28.00094</v>
      </c>
      <c r="BO184" s="59">
        <v>21.069898999999999</v>
      </c>
      <c r="BP184" s="59">
        <v>77.945007000000004</v>
      </c>
      <c r="BQ184" s="59">
        <v>34.992621999999997</v>
      </c>
      <c r="BR184" s="59">
        <v>29.754147</v>
      </c>
      <c r="BS184" s="59">
        <v>36.845547000000003</v>
      </c>
      <c r="BT184" s="59">
        <v>53.965671999999998</v>
      </c>
    </row>
    <row r="185" spans="1:72">
      <c r="A185" s="61">
        <v>174</v>
      </c>
      <c r="B185" s="54">
        <v>41821</v>
      </c>
      <c r="C185" s="58">
        <v>1930.67</v>
      </c>
      <c r="D185" s="55">
        <v>16563.3</v>
      </c>
      <c r="E185" s="55">
        <v>20410.810547000001</v>
      </c>
      <c r="F185" s="59">
        <v>9.8724179999999997</v>
      </c>
      <c r="G185" s="59">
        <v>8.1154489999999999</v>
      </c>
      <c r="H185" s="59">
        <v>62.991238000000003</v>
      </c>
      <c r="I185" s="59">
        <v>71.648643000000007</v>
      </c>
      <c r="J185" s="59">
        <v>39.261353</v>
      </c>
      <c r="K185" s="59">
        <v>43.832523000000002</v>
      </c>
      <c r="L185" s="59">
        <v>30.518098999999999</v>
      </c>
      <c r="M185" s="59">
        <v>19.999988999999999</v>
      </c>
      <c r="N185" s="59">
        <v>56.765591000000001</v>
      </c>
      <c r="O185" s="59">
        <v>27.980291000000001</v>
      </c>
      <c r="P185" s="59">
        <v>64.395508000000007</v>
      </c>
      <c r="Q185" s="59">
        <v>19.782886999999999</v>
      </c>
      <c r="R185" s="59">
        <v>94.468902999999997</v>
      </c>
      <c r="S185" s="59">
        <v>69.741646000000003</v>
      </c>
      <c r="T185" s="59">
        <v>46.385044000000001</v>
      </c>
      <c r="U185" s="59">
        <v>68.645447000000004</v>
      </c>
      <c r="V185" s="59">
        <v>62.536861000000002</v>
      </c>
      <c r="W185" s="59">
        <v>81.947661999999994</v>
      </c>
      <c r="X185" s="59">
        <v>58.247799000000001</v>
      </c>
      <c r="Y185" s="60">
        <v>80.863410999999999</v>
      </c>
      <c r="Z185" s="59">
        <v>82.966262999999998</v>
      </c>
      <c r="AA185" s="59">
        <v>81.236427000000006</v>
      </c>
      <c r="AB185" s="59">
        <v>42.669544000000002</v>
      </c>
      <c r="AC185" s="59">
        <v>125.43</v>
      </c>
      <c r="AD185" s="59">
        <v>37.482551999999998</v>
      </c>
      <c r="AE185" s="59">
        <v>75.126907000000003</v>
      </c>
      <c r="AF185" s="59">
        <v>29.163474999999998</v>
      </c>
      <c r="AG185" s="59">
        <v>24.396747999999999</v>
      </c>
      <c r="AH185" s="59">
        <v>74.356064000000003</v>
      </c>
      <c r="AI185" s="59">
        <v>38.987270000000002</v>
      </c>
      <c r="AJ185" s="59">
        <v>17.748570999999998</v>
      </c>
      <c r="AK185" s="59">
        <v>32.396210000000004</v>
      </c>
      <c r="AL185" s="59">
        <v>94.205864000000005</v>
      </c>
      <c r="AM185" s="59">
        <v>49.616821000000002</v>
      </c>
      <c r="AN185" s="59">
        <v>56.564990999999999</v>
      </c>
      <c r="AO185" s="59">
        <v>70.106537000000003</v>
      </c>
      <c r="AP185" s="59">
        <v>82.740639000000002</v>
      </c>
      <c r="AQ185" s="59">
        <v>68.058571000000001</v>
      </c>
      <c r="AR185" s="59">
        <v>36.018523999999999</v>
      </c>
      <c r="AS185" s="59">
        <v>91.787177999999997</v>
      </c>
      <c r="AT185" s="59">
        <v>127.026009</v>
      </c>
      <c r="AU185" s="59">
        <v>25.283774999999999</v>
      </c>
      <c r="AV185" s="59">
        <v>96.381065000000007</v>
      </c>
      <c r="AW185" s="59">
        <v>94.212074000000001</v>
      </c>
      <c r="AX185" s="59">
        <v>19.618555000000001</v>
      </c>
      <c r="AY185" s="59">
        <v>57.874175999999999</v>
      </c>
      <c r="AZ185" s="59">
        <v>113.68937699999999</v>
      </c>
      <c r="BA185" s="59">
        <v>36.527061000000003</v>
      </c>
      <c r="BB185" s="59">
        <v>25.661325000000001</v>
      </c>
      <c r="BC185" s="59">
        <v>34.169525</v>
      </c>
      <c r="BD185" s="59">
        <v>34.302483000000002</v>
      </c>
      <c r="BE185" s="53">
        <v>56.479743999999997</v>
      </c>
      <c r="BF185" s="59">
        <v>74.779517999999996</v>
      </c>
      <c r="BG185" s="59">
        <v>39.553767999999998</v>
      </c>
      <c r="BH185" s="59">
        <v>46.044983000000002</v>
      </c>
      <c r="BI185" s="59">
        <v>43.096260000000001</v>
      </c>
      <c r="BJ185" s="59">
        <v>27.162651</v>
      </c>
      <c r="BK185" s="59">
        <v>35.783687999999998</v>
      </c>
      <c r="BL185" s="59">
        <v>21.902197000000001</v>
      </c>
      <c r="BM185" s="59">
        <v>37.709007</v>
      </c>
      <c r="BN185" s="59">
        <v>28.853615000000001</v>
      </c>
      <c r="BO185" s="59">
        <v>21.177553</v>
      </c>
      <c r="BP185" s="59">
        <v>78.072272999999996</v>
      </c>
      <c r="BQ185" s="59">
        <v>32.778148999999999</v>
      </c>
      <c r="BR185" s="59">
        <v>29.784358999999998</v>
      </c>
      <c r="BS185" s="59">
        <v>38.118899999999996</v>
      </c>
      <c r="BT185" s="59">
        <v>55.147747000000003</v>
      </c>
    </row>
    <row r="186" spans="1:72">
      <c r="A186" s="61">
        <v>175</v>
      </c>
      <c r="B186" s="54">
        <v>41852</v>
      </c>
      <c r="C186" s="58">
        <v>2003.37</v>
      </c>
      <c r="D186" s="55">
        <v>17098.45</v>
      </c>
      <c r="E186" s="55">
        <v>21233.830077999999</v>
      </c>
      <c r="F186" s="59">
        <v>10.272416</v>
      </c>
      <c r="G186" s="59">
        <v>8.2074700000000007</v>
      </c>
      <c r="H186" s="59">
        <v>72.847031000000001</v>
      </c>
      <c r="I186" s="59">
        <v>71.012191999999999</v>
      </c>
      <c r="J186" s="59">
        <v>43.293208999999997</v>
      </c>
      <c r="K186" s="59">
        <v>44.185592999999997</v>
      </c>
      <c r="L186" s="59">
        <v>31.916788</v>
      </c>
      <c r="M186" s="59">
        <v>21.010774999999999</v>
      </c>
      <c r="N186" s="59">
        <v>61.503807000000002</v>
      </c>
      <c r="O186" s="59">
        <v>29.710825</v>
      </c>
      <c r="P186" s="59">
        <v>67.604324000000005</v>
      </c>
      <c r="Q186" s="59">
        <v>20.299105000000001</v>
      </c>
      <c r="R186" s="59">
        <v>97.609047000000004</v>
      </c>
      <c r="S186" s="59">
        <v>72.514663999999996</v>
      </c>
      <c r="T186" s="59">
        <v>40.820464999999999</v>
      </c>
      <c r="U186" s="59">
        <v>71.191933000000006</v>
      </c>
      <c r="V186" s="59">
        <v>62.865516999999997</v>
      </c>
      <c r="W186" s="59">
        <v>82.080803000000003</v>
      </c>
      <c r="X186" s="59">
        <v>57.831051000000002</v>
      </c>
      <c r="Y186" s="60">
        <v>81.795936999999995</v>
      </c>
      <c r="Z186" s="59">
        <v>84.743285999999998</v>
      </c>
      <c r="AA186" s="59">
        <v>81.651252999999997</v>
      </c>
      <c r="AB186" s="59">
        <v>44.294052000000001</v>
      </c>
      <c r="AC186" s="59">
        <v>137.25</v>
      </c>
      <c r="AD186" s="59">
        <v>37.880203000000002</v>
      </c>
      <c r="AE186" s="59">
        <v>76.660956999999996</v>
      </c>
      <c r="AF186" s="59">
        <v>29.336946000000001</v>
      </c>
      <c r="AG186" s="59">
        <v>25.064909</v>
      </c>
      <c r="AH186" s="59">
        <v>77.060203999999999</v>
      </c>
      <c r="AI186" s="59">
        <v>41.302883000000001</v>
      </c>
      <c r="AJ186" s="59">
        <v>18.335633999999999</v>
      </c>
      <c r="AK186" s="59">
        <v>33.532600000000002</v>
      </c>
      <c r="AL186" s="59">
        <v>103.07255600000001</v>
      </c>
      <c r="AM186" s="59">
        <v>51.648299999999999</v>
      </c>
      <c r="AN186" s="59">
        <v>59.064830999999998</v>
      </c>
      <c r="AO186" s="59">
        <v>72.702208999999996</v>
      </c>
      <c r="AP186" s="59">
        <v>84.567062000000007</v>
      </c>
      <c r="AQ186" s="59">
        <v>68.226821999999999</v>
      </c>
      <c r="AR186" s="59">
        <v>37.687454000000002</v>
      </c>
      <c r="AS186" s="59">
        <v>97.398865000000001</v>
      </c>
      <c r="AT186" s="59">
        <v>127.890869</v>
      </c>
      <c r="AU186" s="59">
        <v>28.618582</v>
      </c>
      <c r="AV186" s="59">
        <v>101.966972</v>
      </c>
      <c r="AW186" s="59">
        <v>95.111725000000007</v>
      </c>
      <c r="AX186" s="59">
        <v>21.335466</v>
      </c>
      <c r="AY186" s="59">
        <v>58.103355000000001</v>
      </c>
      <c r="AZ186" s="59">
        <v>119.84835099999999</v>
      </c>
      <c r="BA186" s="59">
        <v>38.448211999999998</v>
      </c>
      <c r="BB186" s="59">
        <v>26.441230999999998</v>
      </c>
      <c r="BC186" s="59">
        <v>35.236240000000002</v>
      </c>
      <c r="BD186" s="59">
        <v>35.961753999999999</v>
      </c>
      <c r="BE186" s="53">
        <v>57.987068000000001</v>
      </c>
      <c r="BF186" s="59">
        <v>76.061286999999993</v>
      </c>
      <c r="BG186" s="59">
        <v>40.741256999999997</v>
      </c>
      <c r="BH186" s="59">
        <v>47.232326999999998</v>
      </c>
      <c r="BI186" s="59">
        <v>44.740082000000001</v>
      </c>
      <c r="BJ186" s="59">
        <v>28.192636</v>
      </c>
      <c r="BK186" s="59">
        <v>38.030262</v>
      </c>
      <c r="BL186" s="59">
        <v>22.791081999999999</v>
      </c>
      <c r="BM186" s="59">
        <v>38.919144000000003</v>
      </c>
      <c r="BN186" s="59">
        <v>28.817259</v>
      </c>
      <c r="BO186" s="59">
        <v>21.56776</v>
      </c>
      <c r="BP186" s="59">
        <v>81.708625999999995</v>
      </c>
      <c r="BQ186" s="59">
        <v>36.914433000000002</v>
      </c>
      <c r="BR186" s="59">
        <v>29.879244</v>
      </c>
      <c r="BS186" s="59">
        <v>39.192019999999999</v>
      </c>
      <c r="BT186" s="59">
        <v>55.470492999999998</v>
      </c>
    </row>
    <row r="187" spans="1:72">
      <c r="A187" s="61">
        <v>176</v>
      </c>
      <c r="B187" s="54">
        <v>41883</v>
      </c>
      <c r="C187" s="58">
        <v>1972.29</v>
      </c>
      <c r="D187" s="55">
        <v>17042.900000000001</v>
      </c>
      <c r="E187" s="55">
        <v>20760.460938</v>
      </c>
      <c r="F187" s="59">
        <v>10.063724000000001</v>
      </c>
      <c r="G187" s="59">
        <v>8.1485109999999992</v>
      </c>
      <c r="H187" s="59">
        <v>71.475761000000006</v>
      </c>
      <c r="I187" s="59">
        <v>72.458168000000001</v>
      </c>
      <c r="J187" s="59">
        <v>43.631245</v>
      </c>
      <c r="K187" s="59">
        <v>46.521076000000001</v>
      </c>
      <c r="L187" s="59">
        <v>34.071612999999999</v>
      </c>
      <c r="M187" s="59">
        <v>21.438568</v>
      </c>
      <c r="N187" s="59">
        <v>61.970039</v>
      </c>
      <c r="O187" s="59">
        <v>30.380239</v>
      </c>
      <c r="P187" s="59">
        <v>68.042891999999995</v>
      </c>
      <c r="Q187" s="59">
        <v>20.695349</v>
      </c>
      <c r="R187" s="59">
        <v>101.02712200000001</v>
      </c>
      <c r="S187" s="59">
        <v>72.225960000000001</v>
      </c>
      <c r="T187" s="59">
        <v>40.196224000000001</v>
      </c>
      <c r="U187" s="59">
        <v>74.749519000000006</v>
      </c>
      <c r="V187" s="59">
        <v>59.860152999999997</v>
      </c>
      <c r="W187" s="59">
        <v>76.300697</v>
      </c>
      <c r="X187" s="59">
        <v>54.484489000000004</v>
      </c>
      <c r="Y187" s="60">
        <v>76.141388000000006</v>
      </c>
      <c r="Z187" s="59">
        <v>79.060210999999995</v>
      </c>
      <c r="AA187" s="59">
        <v>73.581253000000004</v>
      </c>
      <c r="AB187" s="59">
        <v>44.882637000000003</v>
      </c>
      <c r="AC187" s="59">
        <v>138.13999899999999</v>
      </c>
      <c r="AD187" s="59">
        <v>38.463963</v>
      </c>
      <c r="AE187" s="59">
        <v>74.940230999999997</v>
      </c>
      <c r="AF187" s="59">
        <v>29.024704</v>
      </c>
      <c r="AG187" s="59">
        <v>25.895230999999999</v>
      </c>
      <c r="AH187" s="59">
        <v>79.720482000000004</v>
      </c>
      <c r="AI187" s="59">
        <v>40.732562999999999</v>
      </c>
      <c r="AJ187" s="59">
        <v>18.447928999999998</v>
      </c>
      <c r="AK187" s="59">
        <v>35.179203000000001</v>
      </c>
      <c r="AL187" s="59">
        <v>104.37125399999999</v>
      </c>
      <c r="AM187" s="59">
        <v>53.120674000000001</v>
      </c>
      <c r="AN187" s="59">
        <v>59.168925999999999</v>
      </c>
      <c r="AO187" s="59">
        <v>71.428802000000005</v>
      </c>
      <c r="AP187" s="59">
        <v>83.700705999999997</v>
      </c>
      <c r="AQ187" s="59">
        <v>69.380904999999998</v>
      </c>
      <c r="AR187" s="59">
        <v>38.136775999999998</v>
      </c>
      <c r="AS187" s="59">
        <v>100.43343400000001</v>
      </c>
      <c r="AT187" s="59">
        <v>139.62655599999999</v>
      </c>
      <c r="AU187" s="59">
        <v>30.251013</v>
      </c>
      <c r="AV187" s="59">
        <v>101.97586800000001</v>
      </c>
      <c r="AW187" s="59">
        <v>92.948279999999997</v>
      </c>
      <c r="AX187" s="59">
        <v>18.153658</v>
      </c>
      <c r="AY187" s="59">
        <v>55.268528000000003</v>
      </c>
      <c r="AZ187" s="59">
        <v>118.363647</v>
      </c>
      <c r="BA187" s="59">
        <v>39.480347000000002</v>
      </c>
      <c r="BB187" s="59">
        <v>26.540899</v>
      </c>
      <c r="BC187" s="59">
        <v>32.478752</v>
      </c>
      <c r="BD187" s="59">
        <v>35.596035000000001</v>
      </c>
      <c r="BE187" s="53">
        <v>57.709212999999998</v>
      </c>
      <c r="BF187" s="59">
        <v>80.148742999999996</v>
      </c>
      <c r="BG187" s="59">
        <v>39.442183999999997</v>
      </c>
      <c r="BH187" s="59">
        <v>48.267840999999997</v>
      </c>
      <c r="BI187" s="59">
        <v>44.403830999999997</v>
      </c>
      <c r="BJ187" s="59">
        <v>27.716408000000001</v>
      </c>
      <c r="BK187" s="59">
        <v>37.818519999999999</v>
      </c>
      <c r="BL187" s="59">
        <v>21.617756</v>
      </c>
      <c r="BM187" s="59">
        <v>38.518692000000001</v>
      </c>
      <c r="BN187" s="59">
        <v>28.915588</v>
      </c>
      <c r="BO187" s="59">
        <v>21.197255999999999</v>
      </c>
      <c r="BP187" s="59">
        <v>80.935897999999995</v>
      </c>
      <c r="BQ187" s="59">
        <v>34.738987000000002</v>
      </c>
      <c r="BR187" s="59">
        <v>27.514589000000001</v>
      </c>
      <c r="BS187" s="59">
        <v>36.308781000000003</v>
      </c>
      <c r="BT187" s="59">
        <v>51.744864999999997</v>
      </c>
    </row>
    <row r="188" spans="1:72">
      <c r="A188" s="61">
        <v>177</v>
      </c>
      <c r="B188" s="54">
        <v>41913</v>
      </c>
      <c r="C188" s="58">
        <v>2018.05</v>
      </c>
      <c r="D188" s="55">
        <v>17390.52</v>
      </c>
      <c r="E188" s="55">
        <v>21256.740234000001</v>
      </c>
      <c r="F188" s="59">
        <v>10.330387999999999</v>
      </c>
      <c r="G188" s="59">
        <v>8.2249829999999999</v>
      </c>
      <c r="H188" s="59">
        <v>76.362915000000001</v>
      </c>
      <c r="I188" s="59">
        <v>71.632782000000006</v>
      </c>
      <c r="J188" s="59">
        <v>47.159996</v>
      </c>
      <c r="K188" s="59">
        <v>45.88279</v>
      </c>
      <c r="L188" s="59">
        <v>34.054656999999999</v>
      </c>
      <c r="M188" s="59">
        <v>19.875059</v>
      </c>
      <c r="N188" s="59">
        <v>64.582367000000005</v>
      </c>
      <c r="O188" s="59">
        <v>30.042048000000001</v>
      </c>
      <c r="P188" s="59">
        <v>70.795586</v>
      </c>
      <c r="Q188" s="59">
        <v>20.641216</v>
      </c>
      <c r="R188" s="59">
        <v>107.51664</v>
      </c>
      <c r="S188" s="59">
        <v>77.325965999999994</v>
      </c>
      <c r="T188" s="59">
        <v>43.553265000000003</v>
      </c>
      <c r="U188" s="59">
        <v>75.125488000000004</v>
      </c>
      <c r="V188" s="59">
        <v>61.553153999999999</v>
      </c>
      <c r="W188" s="59">
        <v>76.703568000000004</v>
      </c>
      <c r="X188" s="59">
        <v>51.372948000000001</v>
      </c>
      <c r="Y188" s="60">
        <v>73.872626999999994</v>
      </c>
      <c r="Z188" s="59">
        <v>71.269096000000005</v>
      </c>
      <c r="AA188" s="59">
        <v>70.631148999999994</v>
      </c>
      <c r="AB188" s="59">
        <v>45.061461999999999</v>
      </c>
      <c r="AC188" s="59">
        <v>140.16000399999999</v>
      </c>
      <c r="AD188" s="59">
        <v>39.368656000000001</v>
      </c>
      <c r="AE188" s="59">
        <v>77.003365000000002</v>
      </c>
      <c r="AF188" s="59">
        <v>29.732975</v>
      </c>
      <c r="AG188" s="59">
        <v>25.260850999999999</v>
      </c>
      <c r="AH188" s="59">
        <v>80.610489000000001</v>
      </c>
      <c r="AI188" s="59">
        <v>40.102229999999999</v>
      </c>
      <c r="AJ188" s="59">
        <v>18.684999000000001</v>
      </c>
      <c r="AK188" s="59">
        <v>32.617077000000002</v>
      </c>
      <c r="AL188" s="59">
        <v>120.51068100000001</v>
      </c>
      <c r="AM188" s="59">
        <v>54.332999999999998</v>
      </c>
      <c r="AN188" s="59">
        <v>63.792999000000002</v>
      </c>
      <c r="AO188" s="59">
        <v>73.729957999999996</v>
      </c>
      <c r="AP188" s="59">
        <v>90.843147000000002</v>
      </c>
      <c r="AQ188" s="59">
        <v>74.053794999999994</v>
      </c>
      <c r="AR188" s="59">
        <v>39.541747999999998</v>
      </c>
      <c r="AS188" s="59">
        <v>110.445984</v>
      </c>
      <c r="AT188" s="59">
        <v>144.961411</v>
      </c>
      <c r="AU188" s="59">
        <v>30.887029999999999</v>
      </c>
      <c r="AV188" s="59">
        <v>99.016250999999997</v>
      </c>
      <c r="AW188" s="59">
        <v>96.699485999999993</v>
      </c>
      <c r="AX188" s="59">
        <v>14.789572</v>
      </c>
      <c r="AY188" s="59">
        <v>56.626595000000002</v>
      </c>
      <c r="AZ188" s="59">
        <v>107.32959700000001</v>
      </c>
      <c r="BA188" s="59">
        <v>39.982792000000003</v>
      </c>
      <c r="BB188" s="59">
        <v>25.923494000000002</v>
      </c>
      <c r="BC188" s="59">
        <v>33.132069000000001</v>
      </c>
      <c r="BD188" s="59">
        <v>37.066443999999997</v>
      </c>
      <c r="BE188" s="53">
        <v>65.075867000000002</v>
      </c>
      <c r="BF188" s="59">
        <v>80.477936</v>
      </c>
      <c r="BG188" s="59">
        <v>39.836975000000002</v>
      </c>
      <c r="BH188" s="59">
        <v>53.031981999999999</v>
      </c>
      <c r="BI188" s="59">
        <v>45.824191999999996</v>
      </c>
      <c r="BJ188" s="59">
        <v>29.437177999999999</v>
      </c>
      <c r="BK188" s="59">
        <v>39.725470999999999</v>
      </c>
      <c r="BL188" s="59">
        <v>24.030975000000002</v>
      </c>
      <c r="BM188" s="59">
        <v>43.073501999999998</v>
      </c>
      <c r="BN188" s="59">
        <v>29.065971000000001</v>
      </c>
      <c r="BO188" s="59">
        <v>21.906943999999999</v>
      </c>
      <c r="BP188" s="59">
        <v>83.072249999999997</v>
      </c>
      <c r="BQ188" s="59">
        <v>39.967880000000001</v>
      </c>
      <c r="BR188" s="59">
        <v>30.656884999999999</v>
      </c>
      <c r="BS188" s="59">
        <v>41.345818000000001</v>
      </c>
      <c r="BT188" s="59">
        <v>58.807071999999998</v>
      </c>
    </row>
    <row r="189" spans="1:72">
      <c r="A189" s="61">
        <v>178</v>
      </c>
      <c r="B189" s="54">
        <v>41944</v>
      </c>
      <c r="C189" s="58">
        <v>2067.56</v>
      </c>
      <c r="D189" s="55">
        <v>17828.240000000002</v>
      </c>
      <c r="E189" s="55">
        <v>21731.179688</v>
      </c>
      <c r="F189" s="59">
        <v>10.585459999999999</v>
      </c>
      <c r="G189" s="59">
        <v>8.2788489999999992</v>
      </c>
      <c r="H189" s="59">
        <v>77.835037</v>
      </c>
      <c r="I189" s="59">
        <v>73.986678999999995</v>
      </c>
      <c r="J189" s="59">
        <v>52.857796</v>
      </c>
      <c r="K189" s="59">
        <v>54.922767999999998</v>
      </c>
      <c r="L189" s="59">
        <v>37.455883</v>
      </c>
      <c r="M189" s="59">
        <v>20.776064000000002</v>
      </c>
      <c r="N189" s="59">
        <v>67.434105000000002</v>
      </c>
      <c r="O189" s="59">
        <v>32.158188000000003</v>
      </c>
      <c r="P189" s="59">
        <v>73.688643999999996</v>
      </c>
      <c r="Q189" s="59">
        <v>23.691258999999999</v>
      </c>
      <c r="R189" s="59">
        <v>114.57049600000001</v>
      </c>
      <c r="S189" s="59">
        <v>82.288398999999998</v>
      </c>
      <c r="T189" s="59">
        <v>46.53051</v>
      </c>
      <c r="U189" s="59">
        <v>78.548462000000001</v>
      </c>
      <c r="V189" s="59">
        <v>57.626125000000002</v>
      </c>
      <c r="W189" s="59">
        <v>69.618301000000002</v>
      </c>
      <c r="X189" s="59">
        <v>47.509143999999999</v>
      </c>
      <c r="Y189" s="60">
        <v>64.355880999999997</v>
      </c>
      <c r="Z189" s="59">
        <v>61.285854</v>
      </c>
      <c r="AA189" s="59">
        <v>64.570571999999999</v>
      </c>
      <c r="AB189" s="59">
        <v>45.125027000000003</v>
      </c>
      <c r="AC189" s="59">
        <v>148.69000199999999</v>
      </c>
      <c r="AD189" s="59">
        <v>40.399403</v>
      </c>
      <c r="AE189" s="59">
        <v>79.353560999999999</v>
      </c>
      <c r="AF189" s="59">
        <v>30.849703000000002</v>
      </c>
      <c r="AG189" s="59">
        <v>24.952470999999999</v>
      </c>
      <c r="AH189" s="59">
        <v>80.962029000000001</v>
      </c>
      <c r="AI189" s="59">
        <v>41.804867000000002</v>
      </c>
      <c r="AJ189" s="59">
        <v>19.433648999999999</v>
      </c>
      <c r="AK189" s="59">
        <v>37.864840999999998</v>
      </c>
      <c r="AL189" s="59">
        <v>122.836472</v>
      </c>
      <c r="AM189" s="59">
        <v>55.799228999999997</v>
      </c>
      <c r="AN189" s="59">
        <v>68.148208999999994</v>
      </c>
      <c r="AO189" s="59">
        <v>75.992789999999999</v>
      </c>
      <c r="AP189" s="59">
        <v>94.576813000000001</v>
      </c>
      <c r="AQ189" s="59">
        <v>77.590271000000001</v>
      </c>
      <c r="AR189" s="59">
        <v>39.412357</v>
      </c>
      <c r="AS189" s="59">
        <v>115.4646</v>
      </c>
      <c r="AT189" s="59">
        <v>154.296402</v>
      </c>
      <c r="AU189" s="59">
        <v>37.462158000000002</v>
      </c>
      <c r="AV189" s="59">
        <v>96.986587999999998</v>
      </c>
      <c r="AW189" s="59">
        <v>103.284508</v>
      </c>
      <c r="AX189" s="59">
        <v>14.505765</v>
      </c>
      <c r="AY189" s="59">
        <v>60.654980000000002</v>
      </c>
      <c r="AZ189" s="59">
        <v>110.19369500000001</v>
      </c>
      <c r="BA189" s="59">
        <v>40.715153000000001</v>
      </c>
      <c r="BB189" s="59">
        <v>28.393124</v>
      </c>
      <c r="BC189" s="59">
        <v>36.094253999999999</v>
      </c>
      <c r="BD189" s="59">
        <v>40.906094000000003</v>
      </c>
      <c r="BE189" s="53">
        <v>68.147452999999999</v>
      </c>
      <c r="BF189" s="59">
        <v>86.09742</v>
      </c>
      <c r="BG189" s="59">
        <v>43.867244999999997</v>
      </c>
      <c r="BH189" s="59">
        <v>52.225067000000003</v>
      </c>
      <c r="BI189" s="59">
        <v>46.627560000000003</v>
      </c>
      <c r="BJ189" s="59">
        <v>30.461103000000001</v>
      </c>
      <c r="BK189" s="59">
        <v>40.350250000000003</v>
      </c>
      <c r="BL189" s="59">
        <v>24.368421999999999</v>
      </c>
      <c r="BM189" s="59">
        <v>42.930743999999997</v>
      </c>
      <c r="BN189" s="59">
        <v>29.590233000000001</v>
      </c>
      <c r="BO189" s="59">
        <v>22.575831999999998</v>
      </c>
      <c r="BP189" s="59">
        <v>84.099518000000003</v>
      </c>
      <c r="BQ189" s="59">
        <v>42.855473000000003</v>
      </c>
      <c r="BR189" s="59">
        <v>31.120615000000001</v>
      </c>
      <c r="BS189" s="59">
        <v>42.106647000000002</v>
      </c>
      <c r="BT189" s="59">
        <v>60.875960999999997</v>
      </c>
    </row>
    <row r="190" spans="1:72">
      <c r="A190" s="61">
        <v>179</v>
      </c>
      <c r="B190" s="54">
        <v>41974</v>
      </c>
      <c r="C190" s="58">
        <v>2058.9</v>
      </c>
      <c r="D190" s="55">
        <v>17823.07</v>
      </c>
      <c r="E190" s="55">
        <v>21669.859375</v>
      </c>
      <c r="F190" s="59">
        <v>10.440531999999999</v>
      </c>
      <c r="G190" s="59">
        <v>8.2644260000000003</v>
      </c>
      <c r="H190" s="59">
        <v>82.196608999999995</v>
      </c>
      <c r="I190" s="59">
        <v>72.242942999999997</v>
      </c>
      <c r="J190" s="59">
        <v>56.973461</v>
      </c>
      <c r="K190" s="59">
        <v>56.773712000000003</v>
      </c>
      <c r="L190" s="59">
        <v>38.677005999999999</v>
      </c>
      <c r="M190" s="59">
        <v>21.245494999999998</v>
      </c>
      <c r="N190" s="59">
        <v>67.926270000000002</v>
      </c>
      <c r="O190" s="59">
        <v>30.495283000000001</v>
      </c>
      <c r="P190" s="59">
        <v>69.610397000000006</v>
      </c>
      <c r="Q190" s="59">
        <v>23.242006</v>
      </c>
      <c r="R190" s="59">
        <v>114.569008</v>
      </c>
      <c r="S190" s="59">
        <v>81.547340000000005</v>
      </c>
      <c r="T190" s="59">
        <v>51.938262999999999</v>
      </c>
      <c r="U190" s="59">
        <v>81.867119000000002</v>
      </c>
      <c r="V190" s="59">
        <v>59.266609000000003</v>
      </c>
      <c r="W190" s="59">
        <v>72.400176999999999</v>
      </c>
      <c r="X190" s="59">
        <v>49.659176000000002</v>
      </c>
      <c r="Y190" s="60">
        <v>63.951571999999999</v>
      </c>
      <c r="Z190" s="59">
        <v>62.033740999999999</v>
      </c>
      <c r="AA190" s="59">
        <v>68.554123000000004</v>
      </c>
      <c r="AB190" s="59">
        <v>46.940238999999998</v>
      </c>
      <c r="AC190" s="59">
        <v>150.14999399999999</v>
      </c>
      <c r="AD190" s="59">
        <v>40.920383000000001</v>
      </c>
      <c r="AE190" s="59">
        <v>79.885909999999996</v>
      </c>
      <c r="AF190" s="59">
        <v>31.373170999999999</v>
      </c>
      <c r="AG190" s="59">
        <v>26.656106999999999</v>
      </c>
      <c r="AH190" s="59">
        <v>78.719054999999997</v>
      </c>
      <c r="AI190" s="59">
        <v>39.306277999999999</v>
      </c>
      <c r="AJ190" s="59">
        <v>19.601959000000001</v>
      </c>
      <c r="AK190" s="59">
        <v>33.261833000000003</v>
      </c>
      <c r="AL190" s="59">
        <v>118.815506</v>
      </c>
      <c r="AM190" s="59">
        <v>56.922961999999998</v>
      </c>
      <c r="AN190" s="59">
        <v>71.840537999999995</v>
      </c>
      <c r="AO190" s="59">
        <v>77.058334000000002</v>
      </c>
      <c r="AP190" s="59">
        <v>97.59684</v>
      </c>
      <c r="AQ190" s="59">
        <v>78.959632999999997</v>
      </c>
      <c r="AR190" s="59">
        <v>41.507111000000002</v>
      </c>
      <c r="AS190" s="59">
        <v>109.316422</v>
      </c>
      <c r="AT190" s="59">
        <v>150.38232400000001</v>
      </c>
      <c r="AU190" s="59">
        <v>37.910072</v>
      </c>
      <c r="AV190" s="59">
        <v>93.043053</v>
      </c>
      <c r="AW190" s="59">
        <v>103.57173899999999</v>
      </c>
      <c r="AX190" s="59">
        <v>14.899936</v>
      </c>
      <c r="AY190" s="59">
        <v>60.368248000000001</v>
      </c>
      <c r="AZ190" s="59">
        <v>101.590042</v>
      </c>
      <c r="BA190" s="59">
        <v>39.806460999999999</v>
      </c>
      <c r="BB190" s="59">
        <v>27.842745000000001</v>
      </c>
      <c r="BC190" s="59">
        <v>38.273014000000003</v>
      </c>
      <c r="BD190" s="59">
        <v>40.192000999999998</v>
      </c>
      <c r="BE190" s="53">
        <v>66.341103000000004</v>
      </c>
      <c r="BF190" s="59">
        <v>84.556540999999996</v>
      </c>
      <c r="BG190" s="59">
        <v>44.573742000000003</v>
      </c>
      <c r="BH190" s="59">
        <v>54.453029999999998</v>
      </c>
      <c r="BI190" s="59">
        <v>49.832596000000002</v>
      </c>
      <c r="BJ190" s="59">
        <v>31.540050999999998</v>
      </c>
      <c r="BK190" s="59">
        <v>40.216633000000002</v>
      </c>
      <c r="BL190" s="59">
        <v>25.790035</v>
      </c>
      <c r="BM190" s="59">
        <v>45.326507999999997</v>
      </c>
      <c r="BN190" s="59">
        <v>27.361740000000001</v>
      </c>
      <c r="BO190" s="59">
        <v>22.959747</v>
      </c>
      <c r="BP190" s="59">
        <v>85.626761999999999</v>
      </c>
      <c r="BQ190" s="59">
        <v>45.869892</v>
      </c>
      <c r="BR190" s="59">
        <v>31.672649</v>
      </c>
      <c r="BS190" s="59">
        <v>42.701031</v>
      </c>
      <c r="BT190" s="59">
        <v>62.873978000000001</v>
      </c>
    </row>
    <row r="191" spans="1:72">
      <c r="A191" s="61">
        <v>180</v>
      </c>
      <c r="B191" s="54">
        <v>42005</v>
      </c>
      <c r="C191" s="58">
        <v>1994.99</v>
      </c>
      <c r="D191" s="55">
        <v>17164.95</v>
      </c>
      <c r="E191" s="55">
        <v>21060.439452999999</v>
      </c>
      <c r="F191" s="59">
        <v>10.244135</v>
      </c>
      <c r="G191" s="59">
        <v>8.4782340000000005</v>
      </c>
      <c r="H191" s="59">
        <v>82.156447999999997</v>
      </c>
      <c r="I191" s="59">
        <v>71.271454000000006</v>
      </c>
      <c r="J191" s="59">
        <v>56.112220999999998</v>
      </c>
      <c r="K191" s="59">
        <v>55.053519999999999</v>
      </c>
      <c r="L191" s="59">
        <v>37.508076000000003</v>
      </c>
      <c r="M191" s="59">
        <v>20.064352</v>
      </c>
      <c r="N191" s="59">
        <v>62.855483999999997</v>
      </c>
      <c r="O191" s="59">
        <v>29.73687</v>
      </c>
      <c r="P191" s="59">
        <v>69.489547999999999</v>
      </c>
      <c r="Q191" s="59">
        <v>23.126920999999999</v>
      </c>
      <c r="R191" s="59">
        <v>115.571259</v>
      </c>
      <c r="S191" s="59">
        <v>76.752159000000006</v>
      </c>
      <c r="T191" s="59">
        <v>50.268344999999997</v>
      </c>
      <c r="U191" s="59">
        <v>80.512259999999998</v>
      </c>
      <c r="V191" s="59">
        <v>56.042045999999999</v>
      </c>
      <c r="W191" s="59">
        <v>66.172150000000002</v>
      </c>
      <c r="X191" s="59">
        <v>45.287211999999997</v>
      </c>
      <c r="Y191" s="60">
        <v>61.978752</v>
      </c>
      <c r="Z191" s="59">
        <v>56.928345</v>
      </c>
      <c r="AA191" s="59">
        <v>66.290581000000003</v>
      </c>
      <c r="AB191" s="59">
        <v>40.789543000000002</v>
      </c>
      <c r="AC191" s="59">
        <v>143.91000399999999</v>
      </c>
      <c r="AD191" s="59">
        <v>38.755668999999997</v>
      </c>
      <c r="AE191" s="59">
        <v>69.281959999999998</v>
      </c>
      <c r="AF191" s="59">
        <v>29.40889</v>
      </c>
      <c r="AG191" s="59">
        <v>22.93891</v>
      </c>
      <c r="AH191" s="59">
        <v>75.384201000000004</v>
      </c>
      <c r="AI191" s="59">
        <v>42.037201000000003</v>
      </c>
      <c r="AJ191" s="59">
        <v>19.66489</v>
      </c>
      <c r="AK191" s="59">
        <v>30.997534000000002</v>
      </c>
      <c r="AL191" s="59">
        <v>113.57176200000001</v>
      </c>
      <c r="AM191" s="59">
        <v>59.406486999999998</v>
      </c>
      <c r="AN191" s="59">
        <v>73.220534999999998</v>
      </c>
      <c r="AO191" s="59">
        <v>75.392555000000002</v>
      </c>
      <c r="AP191" s="59">
        <v>96.397079000000005</v>
      </c>
      <c r="AQ191" s="59">
        <v>70.202126000000007</v>
      </c>
      <c r="AR191" s="59">
        <v>41.918148000000002</v>
      </c>
      <c r="AS191" s="59">
        <v>105.813438</v>
      </c>
      <c r="AT191" s="59">
        <v>146.60626199999999</v>
      </c>
      <c r="AU191" s="59">
        <v>40.529750999999997</v>
      </c>
      <c r="AV191" s="59">
        <v>92.667603</v>
      </c>
      <c r="AW191" s="59">
        <v>105.10829200000001</v>
      </c>
      <c r="AX191" s="59">
        <v>19.853045999999999</v>
      </c>
      <c r="AY191" s="59">
        <v>64.758330999999998</v>
      </c>
      <c r="AZ191" s="59">
        <v>99.214211000000006</v>
      </c>
      <c r="BA191" s="59">
        <v>34.621777000000002</v>
      </c>
      <c r="BB191" s="59">
        <v>25.349253000000001</v>
      </c>
      <c r="BC191" s="59">
        <v>35.651679999999999</v>
      </c>
      <c r="BD191" s="59">
        <v>40.176979000000003</v>
      </c>
      <c r="BE191" s="53">
        <v>66.052314999999993</v>
      </c>
      <c r="BF191" s="59">
        <v>79.631164999999996</v>
      </c>
      <c r="BG191" s="59">
        <v>42.118313000000001</v>
      </c>
      <c r="BH191" s="59">
        <v>56.799576000000002</v>
      </c>
      <c r="BI191" s="59">
        <v>49.826110999999997</v>
      </c>
      <c r="BJ191" s="59">
        <v>32.574047</v>
      </c>
      <c r="BK191" s="59">
        <v>40.670062999999999</v>
      </c>
      <c r="BL191" s="59">
        <v>27.174675000000001</v>
      </c>
      <c r="BM191" s="59">
        <v>47.571891999999998</v>
      </c>
      <c r="BN191" s="59">
        <v>26.735910000000001</v>
      </c>
      <c r="BO191" s="59">
        <v>21.036208999999999</v>
      </c>
      <c r="BP191" s="59">
        <v>83.741432000000003</v>
      </c>
      <c r="BQ191" s="59">
        <v>53.518127</v>
      </c>
      <c r="BR191" s="59">
        <v>33.487354000000003</v>
      </c>
      <c r="BS191" s="59">
        <v>46.442154000000002</v>
      </c>
      <c r="BT191" s="59">
        <v>69.668982999999997</v>
      </c>
    </row>
    <row r="192" spans="1:72">
      <c r="A192" s="61">
        <v>181</v>
      </c>
      <c r="B192" s="54">
        <v>42036</v>
      </c>
      <c r="C192" s="58">
        <v>2104.5</v>
      </c>
      <c r="D192" s="55">
        <v>18132.7</v>
      </c>
      <c r="E192" s="55">
        <v>22212.339843999998</v>
      </c>
      <c r="F192" s="59">
        <v>10.824989</v>
      </c>
      <c r="G192" s="59">
        <v>8.3872389999999992</v>
      </c>
      <c r="H192" s="59">
        <v>90.283974000000001</v>
      </c>
      <c r="I192" s="59">
        <v>76.252128999999996</v>
      </c>
      <c r="J192" s="59">
        <v>61.567546999999998</v>
      </c>
      <c r="K192" s="59">
        <v>57.461773000000001</v>
      </c>
      <c r="L192" s="59">
        <v>37.533672000000003</v>
      </c>
      <c r="M192" s="59">
        <v>21.923141000000001</v>
      </c>
      <c r="N192" s="59">
        <v>63.933383999999997</v>
      </c>
      <c r="O192" s="59">
        <v>31.275364</v>
      </c>
      <c r="P192" s="59">
        <v>73.342727999999994</v>
      </c>
      <c r="Q192" s="59">
        <v>22.841175</v>
      </c>
      <c r="R192" s="59">
        <v>118.779961</v>
      </c>
      <c r="S192" s="59">
        <v>77.960753999999994</v>
      </c>
      <c r="T192" s="59">
        <v>56.627707999999998</v>
      </c>
      <c r="U192" s="59">
        <v>81.748962000000006</v>
      </c>
      <c r="V192" s="59">
        <v>56.760055999999999</v>
      </c>
      <c r="W192" s="59">
        <v>68.850539999999995</v>
      </c>
      <c r="X192" s="59">
        <v>46.883552999999999</v>
      </c>
      <c r="Y192" s="60">
        <v>63.310242000000002</v>
      </c>
      <c r="Z192" s="59">
        <v>63.330573999999999</v>
      </c>
      <c r="AA192" s="59">
        <v>66.936522999999994</v>
      </c>
      <c r="AB192" s="59">
        <v>46.260818</v>
      </c>
      <c r="AC192" s="59">
        <v>147.41000399999999</v>
      </c>
      <c r="AD192" s="59">
        <v>40.897995000000002</v>
      </c>
      <c r="AE192" s="59">
        <v>70.260834000000003</v>
      </c>
      <c r="AF192" s="59">
        <v>31.303529999999999</v>
      </c>
      <c r="AG192" s="59">
        <v>25.905602999999999</v>
      </c>
      <c r="AH192" s="59">
        <v>77.168296999999995</v>
      </c>
      <c r="AI192" s="59">
        <v>40.823794999999997</v>
      </c>
      <c r="AJ192" s="59">
        <v>21.596765999999999</v>
      </c>
      <c r="AK192" s="59">
        <v>33.116840000000003</v>
      </c>
      <c r="AL192" s="59">
        <v>117.644402</v>
      </c>
      <c r="AM192" s="59">
        <v>57.896583999999997</v>
      </c>
      <c r="AN192" s="59">
        <v>77.755402000000004</v>
      </c>
      <c r="AO192" s="59">
        <v>79.263938999999993</v>
      </c>
      <c r="AP192" s="59">
        <v>100.168617</v>
      </c>
      <c r="AQ192" s="59">
        <v>72.254784000000001</v>
      </c>
      <c r="AR192" s="59">
        <v>44.404060000000001</v>
      </c>
      <c r="AS192" s="59">
        <v>110.736115</v>
      </c>
      <c r="AT192" s="59">
        <v>153.428955</v>
      </c>
      <c r="AU192" s="59">
        <v>38.789439999999999</v>
      </c>
      <c r="AV192" s="59">
        <v>103.178383</v>
      </c>
      <c r="AW192" s="59">
        <v>112.70938099999999</v>
      </c>
      <c r="AX192" s="59">
        <v>20.784519</v>
      </c>
      <c r="AY192" s="59">
        <v>76.229491999999993</v>
      </c>
      <c r="AZ192" s="59">
        <v>131.06703200000001</v>
      </c>
      <c r="BA192" s="59">
        <v>37.578335000000003</v>
      </c>
      <c r="BB192" s="59">
        <v>25.510380000000001</v>
      </c>
      <c r="BC192" s="59">
        <v>37.395485000000001</v>
      </c>
      <c r="BD192" s="59">
        <v>44.474209000000002</v>
      </c>
      <c r="BE192" s="53">
        <v>71.102440000000001</v>
      </c>
      <c r="BF192" s="59">
        <v>89.800987000000006</v>
      </c>
      <c r="BG192" s="59">
        <v>47.315429999999999</v>
      </c>
      <c r="BH192" s="59">
        <v>51.200462000000002</v>
      </c>
      <c r="BI192" s="59">
        <v>46.715640999999998</v>
      </c>
      <c r="BJ192" s="59">
        <v>29.407848000000001</v>
      </c>
      <c r="BK192" s="59">
        <v>39.318268000000003</v>
      </c>
      <c r="BL192" s="59">
        <v>25.545491999999999</v>
      </c>
      <c r="BM192" s="59">
        <v>43.355784999999997</v>
      </c>
      <c r="BN192" s="59">
        <v>29.265629000000001</v>
      </c>
      <c r="BO192" s="59">
        <v>23.594543000000002</v>
      </c>
      <c r="BP192" s="59">
        <v>95.820244000000002</v>
      </c>
      <c r="BQ192" s="59">
        <v>55.781384000000003</v>
      </c>
      <c r="BR192" s="59">
        <v>31.684640999999999</v>
      </c>
      <c r="BS192" s="59">
        <v>46.095066000000003</v>
      </c>
      <c r="BT192" s="59">
        <v>68.518814000000006</v>
      </c>
    </row>
    <row r="193" spans="1:72">
      <c r="A193" s="61">
        <v>182</v>
      </c>
      <c r="B193" s="54">
        <v>42064</v>
      </c>
      <c r="C193" s="58">
        <v>2067.89</v>
      </c>
      <c r="D193" s="55">
        <v>17776.12</v>
      </c>
      <c r="E193" s="55">
        <v>21947.910156000002</v>
      </c>
      <c r="F193" s="59">
        <v>10.701777</v>
      </c>
      <c r="G193" s="59">
        <v>8.417942</v>
      </c>
      <c r="H193" s="59">
        <v>89.387046999999995</v>
      </c>
      <c r="I193" s="59">
        <v>75.779365999999996</v>
      </c>
      <c r="J193" s="59">
        <v>61.816845000000001</v>
      </c>
      <c r="K193" s="59">
        <v>61.798870000000001</v>
      </c>
      <c r="L193" s="59">
        <v>41.055717000000001</v>
      </c>
      <c r="M193" s="59">
        <v>21.836068999999998</v>
      </c>
      <c r="N193" s="59">
        <v>61.537663000000002</v>
      </c>
      <c r="O193" s="59">
        <v>29.289048999999999</v>
      </c>
      <c r="P193" s="59">
        <v>70.852997000000002</v>
      </c>
      <c r="Q193" s="59">
        <v>22.383970000000001</v>
      </c>
      <c r="R193" s="59">
        <v>126.80987500000001</v>
      </c>
      <c r="S193" s="59">
        <v>76.147841999999997</v>
      </c>
      <c r="T193" s="59">
        <v>57.963287000000001</v>
      </c>
      <c r="U193" s="59">
        <v>79.886771999999993</v>
      </c>
      <c r="V193" s="59">
        <v>54.900837000000003</v>
      </c>
      <c r="W193" s="59">
        <v>68.418998999999999</v>
      </c>
      <c r="X193" s="59">
        <v>45.256171999999999</v>
      </c>
      <c r="Y193" s="60">
        <v>63.135013999999998</v>
      </c>
      <c r="Z193" s="59">
        <v>57.248866999999997</v>
      </c>
      <c r="AA193" s="59">
        <v>68.406288000000004</v>
      </c>
      <c r="AB193" s="59">
        <v>45.732384000000003</v>
      </c>
      <c r="AC193" s="59">
        <v>144.320007</v>
      </c>
      <c r="AD193" s="59">
        <v>40.874523000000003</v>
      </c>
      <c r="AE193" s="59">
        <v>67.272666999999998</v>
      </c>
      <c r="AF193" s="59">
        <v>30.643924999999999</v>
      </c>
      <c r="AG193" s="59">
        <v>26.935379000000001</v>
      </c>
      <c r="AH193" s="59">
        <v>76.260589999999993</v>
      </c>
      <c r="AI193" s="59">
        <v>40.084575999999998</v>
      </c>
      <c r="AJ193" s="59">
        <v>22.085654999999999</v>
      </c>
      <c r="AK193" s="59">
        <v>37.224544999999999</v>
      </c>
      <c r="AL193" s="59">
        <v>119.864464</v>
      </c>
      <c r="AM193" s="59">
        <v>60.370959999999997</v>
      </c>
      <c r="AN193" s="59">
        <v>77.261353</v>
      </c>
      <c r="AO193" s="59">
        <v>80.845107999999996</v>
      </c>
      <c r="AP193" s="59">
        <v>98.580405999999996</v>
      </c>
      <c r="AQ193" s="59">
        <v>69.345932000000005</v>
      </c>
      <c r="AR193" s="59">
        <v>44.200291</v>
      </c>
      <c r="AS193" s="59">
        <v>108.302429</v>
      </c>
      <c r="AT193" s="59">
        <v>143.433258</v>
      </c>
      <c r="AU193" s="59">
        <v>39.740313999999998</v>
      </c>
      <c r="AV193" s="59">
        <v>102.14247899999999</v>
      </c>
      <c r="AW193" s="59">
        <v>109.201149</v>
      </c>
      <c r="AX193" s="59">
        <v>17.137557999999999</v>
      </c>
      <c r="AY193" s="59">
        <v>77.519485000000003</v>
      </c>
      <c r="AZ193" s="59">
        <v>129.09965500000001</v>
      </c>
      <c r="BA193" s="59">
        <v>35.092559999999999</v>
      </c>
      <c r="BB193" s="59">
        <v>24.163343000000001</v>
      </c>
      <c r="BC193" s="59">
        <v>36.823726999999998</v>
      </c>
      <c r="BD193" s="59">
        <v>43.256453999999998</v>
      </c>
      <c r="BE193" s="53">
        <v>68.541351000000006</v>
      </c>
      <c r="BF193" s="59">
        <v>89.184760999999995</v>
      </c>
      <c r="BG193" s="59">
        <v>51.264243999999998</v>
      </c>
      <c r="BH193" s="59">
        <v>50.523879999999998</v>
      </c>
      <c r="BI193" s="59">
        <v>46.330421000000001</v>
      </c>
      <c r="BJ193" s="59">
        <v>28.752872</v>
      </c>
      <c r="BK193" s="59">
        <v>39.616244999999999</v>
      </c>
      <c r="BL193" s="59">
        <v>25.205183000000002</v>
      </c>
      <c r="BM193" s="59">
        <v>42.305447000000001</v>
      </c>
      <c r="BN193" s="59">
        <v>28.780322999999999</v>
      </c>
      <c r="BO193" s="59">
        <v>22.438267</v>
      </c>
      <c r="BP193" s="59">
        <v>96.565940999999995</v>
      </c>
      <c r="BQ193" s="59">
        <v>57.381270999999998</v>
      </c>
      <c r="BR193" s="59">
        <v>32.315219999999997</v>
      </c>
      <c r="BS193" s="59">
        <v>46.591746999999998</v>
      </c>
      <c r="BT193" s="59">
        <v>70.040503999999999</v>
      </c>
    </row>
    <row r="194" spans="1:72">
      <c r="A194" s="61">
        <v>183</v>
      </c>
      <c r="B194" s="54">
        <v>42095</v>
      </c>
      <c r="C194" s="58">
        <v>2085.5100000000002</v>
      </c>
      <c r="D194" s="55">
        <v>17840.52</v>
      </c>
      <c r="E194" s="55">
        <v>22034.289063</v>
      </c>
      <c r="F194" s="59">
        <v>10.760448</v>
      </c>
      <c r="G194" s="59">
        <v>8.3903060000000007</v>
      </c>
      <c r="H194" s="59">
        <v>84.603752</v>
      </c>
      <c r="I194" s="59">
        <v>75.087204</v>
      </c>
      <c r="J194" s="59">
        <v>57.221493000000002</v>
      </c>
      <c r="K194" s="59">
        <v>59.359135000000002</v>
      </c>
      <c r="L194" s="59">
        <v>37.734530999999997</v>
      </c>
      <c r="M194" s="59">
        <v>22.055637000000001</v>
      </c>
      <c r="N194" s="59">
        <v>59.712746000000003</v>
      </c>
      <c r="O194" s="59">
        <v>29.539370999999999</v>
      </c>
      <c r="P194" s="59">
        <v>70.954819000000001</v>
      </c>
      <c r="Q194" s="59">
        <v>21.368538000000001</v>
      </c>
      <c r="R194" s="59">
        <v>119.737022</v>
      </c>
      <c r="S194" s="59">
        <v>78.609443999999996</v>
      </c>
      <c r="T194" s="59">
        <v>56.765445999999997</v>
      </c>
      <c r="U194" s="59">
        <v>72.769699000000003</v>
      </c>
      <c r="V194" s="59">
        <v>56.431606000000002</v>
      </c>
      <c r="W194" s="59">
        <v>72.381546</v>
      </c>
      <c r="X194" s="59">
        <v>49.370379999999997</v>
      </c>
      <c r="Y194" s="60">
        <v>71.586806999999993</v>
      </c>
      <c r="Z194" s="59">
        <v>65.100487000000001</v>
      </c>
      <c r="AA194" s="59">
        <v>73.822677999999996</v>
      </c>
      <c r="AB194" s="59">
        <v>47.755535000000002</v>
      </c>
      <c r="AC194" s="59">
        <v>141.21000699999999</v>
      </c>
      <c r="AD194" s="59">
        <v>41.400486000000001</v>
      </c>
      <c r="AE194" s="59">
        <v>66.918616999999998</v>
      </c>
      <c r="AF194" s="59">
        <v>30.253920000000001</v>
      </c>
      <c r="AG194" s="59">
        <v>26.988468000000001</v>
      </c>
      <c r="AH194" s="59">
        <v>75.199309999999997</v>
      </c>
      <c r="AI194" s="59">
        <v>41.871203999999999</v>
      </c>
      <c r="AJ194" s="59">
        <v>21.539705000000001</v>
      </c>
      <c r="AK194" s="59">
        <v>34.104667999999997</v>
      </c>
      <c r="AL194" s="59">
        <v>118.409752</v>
      </c>
      <c r="AM194" s="59">
        <v>59.722785999999999</v>
      </c>
      <c r="AN194" s="59">
        <v>74.326897000000002</v>
      </c>
      <c r="AO194" s="59">
        <v>78.217674000000002</v>
      </c>
      <c r="AP194" s="59">
        <v>93.464614999999995</v>
      </c>
      <c r="AQ194" s="59">
        <v>71.91404</v>
      </c>
      <c r="AR194" s="59">
        <v>40.653754999999997</v>
      </c>
      <c r="AS194" s="59">
        <v>109.57118199999999</v>
      </c>
      <c r="AT194" s="59">
        <v>147.17498800000001</v>
      </c>
      <c r="AU194" s="59">
        <v>36.434719000000001</v>
      </c>
      <c r="AV194" s="59">
        <v>100.28267700000001</v>
      </c>
      <c r="AW194" s="59">
        <v>104.086617</v>
      </c>
      <c r="AX194" s="59">
        <v>20.934162000000001</v>
      </c>
      <c r="AY194" s="59">
        <v>78.641364999999993</v>
      </c>
      <c r="AZ194" s="59">
        <v>131.73147599999999</v>
      </c>
      <c r="BA194" s="59">
        <v>41.979885000000003</v>
      </c>
      <c r="BB194" s="59">
        <v>25.152446999999999</v>
      </c>
      <c r="BC194" s="59">
        <v>37.224823000000001</v>
      </c>
      <c r="BD194" s="59">
        <v>41.002495000000003</v>
      </c>
      <c r="BE194" s="53">
        <v>68.052597000000006</v>
      </c>
      <c r="BF194" s="59">
        <v>92.284514999999999</v>
      </c>
      <c r="BG194" s="59">
        <v>50.320335</v>
      </c>
      <c r="BH194" s="59">
        <v>51.04372</v>
      </c>
      <c r="BI194" s="59">
        <v>46.859969999999997</v>
      </c>
      <c r="BJ194" s="59">
        <v>28.765871000000001</v>
      </c>
      <c r="BK194" s="59">
        <v>38.825488999999997</v>
      </c>
      <c r="BL194" s="59">
        <v>24.783719999999999</v>
      </c>
      <c r="BM194" s="59">
        <v>42.686889999999998</v>
      </c>
      <c r="BN194" s="59">
        <v>29.851519</v>
      </c>
      <c r="BO194" s="59">
        <v>23.053877</v>
      </c>
      <c r="BP194" s="59">
        <v>100.09200300000001</v>
      </c>
      <c r="BQ194" s="59">
        <v>56.669125000000001</v>
      </c>
      <c r="BR194" s="59">
        <v>30.077677000000001</v>
      </c>
      <c r="BS194" s="59">
        <v>44.503650999999998</v>
      </c>
      <c r="BT194" s="59">
        <v>66.501311999999999</v>
      </c>
    </row>
    <row r="195" spans="1:72">
      <c r="A195" s="61">
        <v>184</v>
      </c>
      <c r="B195" s="54">
        <v>42125</v>
      </c>
      <c r="C195" s="58">
        <v>2107.39</v>
      </c>
      <c r="D195" s="55">
        <v>18010.68</v>
      </c>
      <c r="E195" s="55">
        <v>22259.699218999998</v>
      </c>
      <c r="F195" s="59">
        <v>10.889526999999999</v>
      </c>
      <c r="G195" s="59">
        <v>8.3518129999999999</v>
      </c>
      <c r="H195" s="59">
        <v>88.115050999999994</v>
      </c>
      <c r="I195" s="59">
        <v>74.605018999999999</v>
      </c>
      <c r="J195" s="59">
        <v>58.337158000000002</v>
      </c>
      <c r="K195" s="59">
        <v>59.728115000000003</v>
      </c>
      <c r="L195" s="59">
        <v>39.759856999999997</v>
      </c>
      <c r="M195" s="59">
        <v>23.229216000000001</v>
      </c>
      <c r="N195" s="59">
        <v>59.345118999999997</v>
      </c>
      <c r="O195" s="59">
        <v>29.830683000000001</v>
      </c>
      <c r="P195" s="59">
        <v>71.932006999999999</v>
      </c>
      <c r="Q195" s="59">
        <v>20.333645000000001</v>
      </c>
      <c r="R195" s="59">
        <v>119.67847399999999</v>
      </c>
      <c r="S195" s="59">
        <v>78.014647999999994</v>
      </c>
      <c r="T195" s="59">
        <v>58.757331999999998</v>
      </c>
      <c r="U195" s="59">
        <v>73.513846999999998</v>
      </c>
      <c r="V195" s="59">
        <v>55.030014000000001</v>
      </c>
      <c r="W195" s="59">
        <v>67.128578000000005</v>
      </c>
      <c r="X195" s="59">
        <v>46.288367999999998</v>
      </c>
      <c r="Y195" s="60">
        <v>68.681281999999996</v>
      </c>
      <c r="Z195" s="59">
        <v>57.159751999999997</v>
      </c>
      <c r="AA195" s="59">
        <v>66.285728000000006</v>
      </c>
      <c r="AB195" s="59">
        <v>49.987968000000002</v>
      </c>
      <c r="AC195" s="59">
        <v>143</v>
      </c>
      <c r="AD195" s="59">
        <v>42.046672999999998</v>
      </c>
      <c r="AE195" s="59">
        <v>68.879929000000004</v>
      </c>
      <c r="AF195" s="59">
        <v>30.423307000000001</v>
      </c>
      <c r="AG195" s="59">
        <v>28.006073000000001</v>
      </c>
      <c r="AH195" s="59">
        <v>75.911888000000005</v>
      </c>
      <c r="AI195" s="59">
        <v>42.806213</v>
      </c>
      <c r="AJ195" s="59">
        <v>22.060262999999999</v>
      </c>
      <c r="AK195" s="59">
        <v>38.872478000000001</v>
      </c>
      <c r="AL195" s="59">
        <v>117.172462</v>
      </c>
      <c r="AM195" s="59">
        <v>65.564612999999994</v>
      </c>
      <c r="AN195" s="59">
        <v>76.905434</v>
      </c>
      <c r="AO195" s="59">
        <v>80.759827000000001</v>
      </c>
      <c r="AP195" s="59">
        <v>95.072249999999997</v>
      </c>
      <c r="AQ195" s="59">
        <v>70.976935999999995</v>
      </c>
      <c r="AR195" s="59">
        <v>40.752239000000003</v>
      </c>
      <c r="AS195" s="59">
        <v>112.41179700000001</v>
      </c>
      <c r="AT195" s="59">
        <v>150.34292600000001</v>
      </c>
      <c r="AU195" s="59">
        <v>33.281708000000002</v>
      </c>
      <c r="AV195" s="59">
        <v>102.673767</v>
      </c>
      <c r="AW195" s="59">
        <v>106.503204</v>
      </c>
      <c r="AX195" s="59">
        <v>21.526866999999999</v>
      </c>
      <c r="AY195" s="59">
        <v>82.696640000000002</v>
      </c>
      <c r="AZ195" s="59">
        <v>137.60470599999999</v>
      </c>
      <c r="BA195" s="59">
        <v>40.443618999999998</v>
      </c>
      <c r="BB195" s="59">
        <v>26.628361000000002</v>
      </c>
      <c r="BC195" s="59">
        <v>37.243977000000001</v>
      </c>
      <c r="BD195" s="59">
        <v>42.556297000000001</v>
      </c>
      <c r="BE195" s="53">
        <v>68.833411999999996</v>
      </c>
      <c r="BF195" s="59">
        <v>96.044799999999995</v>
      </c>
      <c r="BG195" s="59">
        <v>55.300293000000003</v>
      </c>
      <c r="BH195" s="59">
        <v>49.832957999999998</v>
      </c>
      <c r="BI195" s="59">
        <v>46.101616</v>
      </c>
      <c r="BJ195" s="59">
        <v>28.369776000000002</v>
      </c>
      <c r="BK195" s="59">
        <v>39.300896000000002</v>
      </c>
      <c r="BL195" s="59">
        <v>24.886033999999999</v>
      </c>
      <c r="BM195" s="59">
        <v>42.888022999999997</v>
      </c>
      <c r="BN195" s="59">
        <v>29.590017</v>
      </c>
      <c r="BO195" s="59">
        <v>23.333262999999999</v>
      </c>
      <c r="BP195" s="59">
        <v>101.61106100000001</v>
      </c>
      <c r="BQ195" s="59">
        <v>61.224891999999997</v>
      </c>
      <c r="BR195" s="59">
        <v>29.621267</v>
      </c>
      <c r="BS195" s="59">
        <v>44.780807000000003</v>
      </c>
      <c r="BT195" s="59">
        <v>66.753258000000002</v>
      </c>
    </row>
    <row r="196" spans="1:72">
      <c r="A196" s="61">
        <v>185</v>
      </c>
      <c r="B196" s="54">
        <v>42156</v>
      </c>
      <c r="C196" s="58">
        <v>2063.11</v>
      </c>
      <c r="D196" s="55">
        <v>17619.509999999998</v>
      </c>
      <c r="E196" s="55">
        <v>21841.75</v>
      </c>
      <c r="F196" s="59">
        <v>10.690044</v>
      </c>
      <c r="G196" s="59">
        <v>8.267754</v>
      </c>
      <c r="H196" s="59">
        <v>87.885711999999998</v>
      </c>
      <c r="I196" s="59">
        <v>74.578697000000005</v>
      </c>
      <c r="J196" s="59">
        <v>55.827938000000003</v>
      </c>
      <c r="K196" s="59">
        <v>61.877293000000002</v>
      </c>
      <c r="L196" s="59">
        <v>42.606166999999999</v>
      </c>
      <c r="M196" s="59">
        <v>22.805213999999999</v>
      </c>
      <c r="N196" s="59">
        <v>59.231571000000002</v>
      </c>
      <c r="O196" s="59">
        <v>28.570740000000001</v>
      </c>
      <c r="P196" s="59">
        <v>69.627021999999997</v>
      </c>
      <c r="Q196" s="59">
        <v>19.541777</v>
      </c>
      <c r="R196" s="59">
        <v>113.358406</v>
      </c>
      <c r="S196" s="59">
        <v>75.943520000000007</v>
      </c>
      <c r="T196" s="59">
        <v>58.026122999999998</v>
      </c>
      <c r="U196" s="59">
        <v>70.721405000000004</v>
      </c>
      <c r="V196" s="59">
        <v>54.182685999999997</v>
      </c>
      <c r="W196" s="59">
        <v>63.499268000000001</v>
      </c>
      <c r="X196" s="59">
        <v>45.144390000000001</v>
      </c>
      <c r="Y196" s="60">
        <v>65.215796999999995</v>
      </c>
      <c r="Z196" s="59">
        <v>56.617953999999997</v>
      </c>
      <c r="AA196" s="59">
        <v>65.433670000000006</v>
      </c>
      <c r="AB196" s="59">
        <v>51.492637999999999</v>
      </c>
      <c r="AC196" s="59">
        <v>136.11000100000001</v>
      </c>
      <c r="AD196" s="59">
        <v>42.543362000000002</v>
      </c>
      <c r="AE196" s="59">
        <v>67.151886000000005</v>
      </c>
      <c r="AF196" s="59">
        <v>30.627958</v>
      </c>
      <c r="AG196" s="59">
        <v>28.946493</v>
      </c>
      <c r="AH196" s="59">
        <v>74.419044</v>
      </c>
      <c r="AI196" s="59">
        <v>40.022297000000002</v>
      </c>
      <c r="AJ196" s="59">
        <v>21.461894999999998</v>
      </c>
      <c r="AK196" s="59">
        <v>32.715057000000002</v>
      </c>
      <c r="AL196" s="59">
        <v>115.685356</v>
      </c>
      <c r="AM196" s="59">
        <v>69.858611999999994</v>
      </c>
      <c r="AN196" s="59">
        <v>78.783362999999994</v>
      </c>
      <c r="AO196" s="59">
        <v>79.416779000000005</v>
      </c>
      <c r="AP196" s="59">
        <v>92.798682999999997</v>
      </c>
      <c r="AQ196" s="59">
        <v>69.837226999999999</v>
      </c>
      <c r="AR196" s="59">
        <v>38.043652000000002</v>
      </c>
      <c r="AS196" s="59">
        <v>113.638908</v>
      </c>
      <c r="AT196" s="59">
        <v>147.89529400000001</v>
      </c>
      <c r="AU196" s="59">
        <v>29.724466</v>
      </c>
      <c r="AV196" s="59">
        <v>101.258804</v>
      </c>
      <c r="AW196" s="59">
        <v>99.297020000000003</v>
      </c>
      <c r="AX196" s="59">
        <v>18.460629999999998</v>
      </c>
      <c r="AY196" s="59">
        <v>77.263283000000001</v>
      </c>
      <c r="AZ196" s="59">
        <v>131.02157600000001</v>
      </c>
      <c r="BA196" s="59">
        <v>38.352333000000002</v>
      </c>
      <c r="BB196" s="59">
        <v>23.676504000000001</v>
      </c>
      <c r="BC196" s="59">
        <v>34.512127</v>
      </c>
      <c r="BD196" s="59">
        <v>39.200203000000002</v>
      </c>
      <c r="BE196" s="53">
        <v>64.583152999999996</v>
      </c>
      <c r="BF196" s="59">
        <v>92.927871999999994</v>
      </c>
      <c r="BG196" s="59">
        <v>52.546996999999998</v>
      </c>
      <c r="BH196" s="59">
        <v>46.959662999999999</v>
      </c>
      <c r="BI196" s="59">
        <v>44.115231000000001</v>
      </c>
      <c r="BJ196" s="59">
        <v>27.552327999999999</v>
      </c>
      <c r="BK196" s="59">
        <v>36.181541000000003</v>
      </c>
      <c r="BL196" s="59">
        <v>23.519321000000001</v>
      </c>
      <c r="BM196" s="59">
        <v>40.570636999999998</v>
      </c>
      <c r="BN196" s="59">
        <v>27.896252</v>
      </c>
      <c r="BO196" s="59">
        <v>24.003809</v>
      </c>
      <c r="BP196" s="59">
        <v>105.08187100000001</v>
      </c>
      <c r="BQ196" s="59">
        <v>64.873412999999999</v>
      </c>
      <c r="BR196" s="59">
        <v>27.758241999999999</v>
      </c>
      <c r="BS196" s="59">
        <v>42.280258000000003</v>
      </c>
      <c r="BT196" s="59">
        <v>62.959578999999998</v>
      </c>
    </row>
    <row r="197" spans="1:72">
      <c r="A197" s="61">
        <v>186</v>
      </c>
      <c r="B197" s="54">
        <v>42186</v>
      </c>
      <c r="C197" s="58">
        <v>2103.84</v>
      </c>
      <c r="D197" s="55">
        <v>17689.86</v>
      </c>
      <c r="E197" s="55">
        <v>22180.080077999999</v>
      </c>
      <c r="F197" s="59">
        <v>10.871924999999999</v>
      </c>
      <c r="G197" s="59">
        <v>8.3303239999999992</v>
      </c>
      <c r="H197" s="59">
        <v>93.043221000000003</v>
      </c>
      <c r="I197" s="59">
        <v>78.336281</v>
      </c>
      <c r="J197" s="59">
        <v>57.820292999999999</v>
      </c>
      <c r="K197" s="59">
        <v>62.044052000000001</v>
      </c>
      <c r="L197" s="59">
        <v>45.970486000000001</v>
      </c>
      <c r="M197" s="59">
        <v>25.293617000000001</v>
      </c>
      <c r="N197" s="59">
        <v>58.065716000000002</v>
      </c>
      <c r="O197" s="59">
        <v>30.164899999999999</v>
      </c>
      <c r="P197" s="59">
        <v>72.402237</v>
      </c>
      <c r="Q197" s="59">
        <v>19.831059</v>
      </c>
      <c r="R197" s="59">
        <v>121.953018</v>
      </c>
      <c r="S197" s="59">
        <v>83.067909</v>
      </c>
      <c r="T197" s="59">
        <v>66.402946</v>
      </c>
      <c r="U197" s="59">
        <v>73.953750999999997</v>
      </c>
      <c r="V197" s="59">
        <v>51.584266999999997</v>
      </c>
      <c r="W197" s="59">
        <v>58.240001999999997</v>
      </c>
      <c r="X197" s="59">
        <v>37.006504</v>
      </c>
      <c r="Y197" s="60">
        <v>63.012977999999997</v>
      </c>
      <c r="Z197" s="59">
        <v>50.137619000000001</v>
      </c>
      <c r="AA197" s="59">
        <v>57.690769000000003</v>
      </c>
      <c r="AB197" s="59">
        <v>52.077762999999997</v>
      </c>
      <c r="AC197" s="59">
        <v>142.740005</v>
      </c>
      <c r="AD197" s="59">
        <v>43.776401999999997</v>
      </c>
      <c r="AE197" s="59">
        <v>65.963463000000004</v>
      </c>
      <c r="AF197" s="59">
        <v>32.088928000000003</v>
      </c>
      <c r="AG197" s="59">
        <v>30.923539999999999</v>
      </c>
      <c r="AH197" s="59">
        <v>76.518906000000001</v>
      </c>
      <c r="AI197" s="59">
        <v>41.764690000000002</v>
      </c>
      <c r="AJ197" s="59">
        <v>23.081301</v>
      </c>
      <c r="AK197" s="59">
        <v>36.003754000000001</v>
      </c>
      <c r="AL197" s="59">
        <v>133.06980899999999</v>
      </c>
      <c r="AM197" s="59">
        <v>70.712112000000005</v>
      </c>
      <c r="AN197" s="59">
        <v>84.484825000000001</v>
      </c>
      <c r="AO197" s="59">
        <v>81.815528999999998</v>
      </c>
      <c r="AP197" s="59">
        <v>91.018456</v>
      </c>
      <c r="AQ197" s="59">
        <v>73.764724999999999</v>
      </c>
      <c r="AR197" s="59">
        <v>42.295582000000003</v>
      </c>
      <c r="AS197" s="59">
        <v>120.17449999999999</v>
      </c>
      <c r="AT197" s="59">
        <v>148.98455799999999</v>
      </c>
      <c r="AU197" s="59">
        <v>32.584125999999998</v>
      </c>
      <c r="AV197" s="59">
        <v>104.009216</v>
      </c>
      <c r="AW197" s="59">
        <v>104.011955</v>
      </c>
      <c r="AX197" s="59">
        <v>13.582020999999999</v>
      </c>
      <c r="AY197" s="59">
        <v>83.790092000000001</v>
      </c>
      <c r="AZ197" s="59">
        <v>145.196777</v>
      </c>
      <c r="BA197" s="59">
        <v>40.567467000000001</v>
      </c>
      <c r="BB197" s="59">
        <v>22.532368000000002</v>
      </c>
      <c r="BC197" s="59">
        <v>34.203831000000001</v>
      </c>
      <c r="BD197" s="59">
        <v>38.035831000000002</v>
      </c>
      <c r="BE197" s="53">
        <v>64.593468000000001</v>
      </c>
      <c r="BF197" s="59">
        <v>97.538757000000004</v>
      </c>
      <c r="BG197" s="59">
        <v>47.749893</v>
      </c>
      <c r="BH197" s="59">
        <v>49.353560999999999</v>
      </c>
      <c r="BI197" s="59">
        <v>47.301654999999997</v>
      </c>
      <c r="BJ197" s="59">
        <v>29.413260000000001</v>
      </c>
      <c r="BK197" s="59">
        <v>37.479880999999999</v>
      </c>
      <c r="BL197" s="59">
        <v>25.591154</v>
      </c>
      <c r="BM197" s="59">
        <v>44.573020999999997</v>
      </c>
      <c r="BN197" s="59">
        <v>28.003986000000001</v>
      </c>
      <c r="BO197" s="59">
        <v>25.011897999999999</v>
      </c>
      <c r="BP197" s="59">
        <v>110.47680699999999</v>
      </c>
      <c r="BQ197" s="59">
        <v>69.799896000000004</v>
      </c>
      <c r="BR197" s="59">
        <v>30.661778999999999</v>
      </c>
      <c r="BS197" s="59">
        <v>45.425873000000003</v>
      </c>
      <c r="BT197" s="59">
        <v>67.321860999999998</v>
      </c>
    </row>
    <row r="198" spans="1:72">
      <c r="A198" s="61">
        <v>187</v>
      </c>
      <c r="B198" s="54">
        <v>42217</v>
      </c>
      <c r="C198" s="58">
        <v>1972.18</v>
      </c>
      <c r="D198" s="55">
        <v>16528.03</v>
      </c>
      <c r="E198" s="55">
        <v>20802.960938</v>
      </c>
      <c r="F198" s="59">
        <v>10.226535</v>
      </c>
      <c r="G198" s="59">
        <v>8.3009540000000008</v>
      </c>
      <c r="H198" s="59">
        <v>92.590073000000004</v>
      </c>
      <c r="I198" s="59">
        <v>74.539496999999997</v>
      </c>
      <c r="J198" s="59">
        <v>57.901974000000003</v>
      </c>
      <c r="K198" s="59">
        <v>58.905830000000002</v>
      </c>
      <c r="L198" s="59">
        <v>42.468131999999997</v>
      </c>
      <c r="M198" s="59">
        <v>24.385131999999999</v>
      </c>
      <c r="N198" s="59">
        <v>53.938777999999999</v>
      </c>
      <c r="O198" s="59">
        <v>28.872536</v>
      </c>
      <c r="P198" s="59">
        <v>69.832297999999994</v>
      </c>
      <c r="Q198" s="59">
        <v>17.833628000000001</v>
      </c>
      <c r="R198" s="59">
        <v>117.54660800000001</v>
      </c>
      <c r="S198" s="59">
        <v>76.969848999999996</v>
      </c>
      <c r="T198" s="59">
        <v>59.476101</v>
      </c>
      <c r="U198" s="59">
        <v>71.270736999999997</v>
      </c>
      <c r="V198" s="59">
        <v>48.998859000000003</v>
      </c>
      <c r="W198" s="59">
        <v>53.309879000000002</v>
      </c>
      <c r="X198" s="59">
        <v>36.617023000000003</v>
      </c>
      <c r="Y198" s="60">
        <v>58.866394</v>
      </c>
      <c r="Z198" s="59">
        <v>50.511485999999998</v>
      </c>
      <c r="AA198" s="59">
        <v>58.643416999999999</v>
      </c>
      <c r="AB198" s="59">
        <v>49.029671</v>
      </c>
      <c r="AC198" s="59">
        <v>134.03999300000001</v>
      </c>
      <c r="AD198" s="59">
        <v>40.342059999999996</v>
      </c>
      <c r="AE198" s="59">
        <v>66.535888999999997</v>
      </c>
      <c r="AF198" s="59">
        <v>30.058973000000002</v>
      </c>
      <c r="AG198" s="59">
        <v>26.933980999999999</v>
      </c>
      <c r="AH198" s="59">
        <v>71.761780000000002</v>
      </c>
      <c r="AI198" s="59">
        <v>38.144989000000002</v>
      </c>
      <c r="AJ198" s="59">
        <v>20.623394000000001</v>
      </c>
      <c r="AK198" s="59">
        <v>34.385272999999998</v>
      </c>
      <c r="AL198" s="59">
        <v>114.374199</v>
      </c>
      <c r="AM198" s="59">
        <v>68.904762000000005</v>
      </c>
      <c r="AN198" s="59">
        <v>77.163826</v>
      </c>
      <c r="AO198" s="59">
        <v>77.313934000000003</v>
      </c>
      <c r="AP198" s="59">
        <v>85.485450999999998</v>
      </c>
      <c r="AQ198" s="59">
        <v>70.370506000000006</v>
      </c>
      <c r="AR198" s="59">
        <v>41.410468999999999</v>
      </c>
      <c r="AS198" s="59">
        <v>114.46843699999999</v>
      </c>
      <c r="AT198" s="59">
        <v>130.89819299999999</v>
      </c>
      <c r="AU198" s="59">
        <v>33.034168000000001</v>
      </c>
      <c r="AV198" s="59">
        <v>98.018883000000002</v>
      </c>
      <c r="AW198" s="59">
        <v>101.83699799999999</v>
      </c>
      <c r="AX198" s="59">
        <v>13.502915</v>
      </c>
      <c r="AY198" s="59">
        <v>86.183563000000007</v>
      </c>
      <c r="AZ198" s="59">
        <v>155.362976</v>
      </c>
      <c r="BA198" s="59">
        <v>37.805058000000002</v>
      </c>
      <c r="BB198" s="59">
        <v>22.213256999999999</v>
      </c>
      <c r="BC198" s="59">
        <v>31.881632</v>
      </c>
      <c r="BD198" s="59">
        <v>36.656109000000001</v>
      </c>
      <c r="BE198" s="53">
        <v>62.609596000000003</v>
      </c>
      <c r="BF198" s="59">
        <v>79.268073999999999</v>
      </c>
      <c r="BG198" s="59">
        <v>45.727913000000001</v>
      </c>
      <c r="BH198" s="59">
        <v>47.152518999999998</v>
      </c>
      <c r="BI198" s="59">
        <v>46.015213000000003</v>
      </c>
      <c r="BJ198" s="59">
        <v>28.545271</v>
      </c>
      <c r="BK198" s="59">
        <v>34.927959000000001</v>
      </c>
      <c r="BL198" s="59">
        <v>24.897304999999999</v>
      </c>
      <c r="BM198" s="59">
        <v>44.096378000000001</v>
      </c>
      <c r="BN198" s="59">
        <v>27.861464999999999</v>
      </c>
      <c r="BO198" s="59">
        <v>22.575234999999999</v>
      </c>
      <c r="BP198" s="59">
        <v>94.340346999999994</v>
      </c>
      <c r="BQ198" s="59">
        <v>64.531998000000002</v>
      </c>
      <c r="BR198" s="59">
        <v>28.691137000000001</v>
      </c>
      <c r="BS198" s="59">
        <v>43.264183000000003</v>
      </c>
      <c r="BT198" s="59">
        <v>62.442089000000003</v>
      </c>
    </row>
    <row r="199" spans="1:72">
      <c r="A199" s="61">
        <v>188</v>
      </c>
      <c r="B199" s="54">
        <v>42248</v>
      </c>
      <c r="C199" s="58">
        <v>1920.03</v>
      </c>
      <c r="D199" s="55">
        <v>16284.7</v>
      </c>
      <c r="E199" s="55">
        <v>20119.279297000001</v>
      </c>
      <c r="F199" s="59">
        <v>9.9507750000000001</v>
      </c>
      <c r="G199" s="59">
        <v>8.3645479999999992</v>
      </c>
      <c r="H199" s="59">
        <v>91.818871000000001</v>
      </c>
      <c r="I199" s="59">
        <v>77.973929999999996</v>
      </c>
      <c r="J199" s="59">
        <v>57.692706999999999</v>
      </c>
      <c r="K199" s="59">
        <v>60.049747000000004</v>
      </c>
      <c r="L199" s="59">
        <v>43.118580000000001</v>
      </c>
      <c r="M199" s="59">
        <v>21.983495999999999</v>
      </c>
      <c r="N199" s="59">
        <v>54.908118999999999</v>
      </c>
      <c r="O199" s="59">
        <v>29.459982</v>
      </c>
      <c r="P199" s="59">
        <v>70.861778000000001</v>
      </c>
      <c r="Q199" s="59">
        <v>17.985911999999999</v>
      </c>
      <c r="R199" s="59">
        <v>121.67394299999999</v>
      </c>
      <c r="S199" s="59">
        <v>78.783378999999996</v>
      </c>
      <c r="T199" s="59">
        <v>57.32938</v>
      </c>
      <c r="U199" s="59">
        <v>73.618262999999999</v>
      </c>
      <c r="V199" s="59">
        <v>48.872298999999998</v>
      </c>
      <c r="W199" s="59">
        <v>52.575232999999997</v>
      </c>
      <c r="X199" s="59">
        <v>35.730468999999999</v>
      </c>
      <c r="Y199" s="60">
        <v>52.822581999999997</v>
      </c>
      <c r="Z199" s="59">
        <v>42.533287000000001</v>
      </c>
      <c r="AA199" s="59">
        <v>54.517207999999997</v>
      </c>
      <c r="AB199" s="59">
        <v>46.635559000000001</v>
      </c>
      <c r="AC199" s="59">
        <v>130.39999399999999</v>
      </c>
      <c r="AD199" s="59">
        <v>39.097855000000003</v>
      </c>
      <c r="AE199" s="59">
        <v>64.289687999999998</v>
      </c>
      <c r="AF199" s="59">
        <v>29.107876000000001</v>
      </c>
      <c r="AG199" s="59">
        <v>25.363644000000001</v>
      </c>
      <c r="AH199" s="59">
        <v>71.826012000000006</v>
      </c>
      <c r="AI199" s="59">
        <v>34.985714000000002</v>
      </c>
      <c r="AJ199" s="59">
        <v>20.262041</v>
      </c>
      <c r="AK199" s="59">
        <v>35.484245000000001</v>
      </c>
      <c r="AL199" s="59">
        <v>104.716194</v>
      </c>
      <c r="AM199" s="59">
        <v>70.447601000000006</v>
      </c>
      <c r="AN199" s="59">
        <v>72.702774000000005</v>
      </c>
      <c r="AO199" s="59">
        <v>74.108101000000005</v>
      </c>
      <c r="AP199" s="59">
        <v>85.856269999999995</v>
      </c>
      <c r="AQ199" s="59">
        <v>71.628510000000006</v>
      </c>
      <c r="AR199" s="59">
        <v>41.203667000000003</v>
      </c>
      <c r="AS199" s="59">
        <v>111.180199</v>
      </c>
      <c r="AT199" s="59">
        <v>125.135887</v>
      </c>
      <c r="AU199" s="59">
        <v>34.303939999999997</v>
      </c>
      <c r="AV199" s="59">
        <v>98.539756999999994</v>
      </c>
      <c r="AW199" s="59">
        <v>93.115172999999999</v>
      </c>
      <c r="AX199" s="59">
        <v>12.711884</v>
      </c>
      <c r="AY199" s="59">
        <v>82.202690000000004</v>
      </c>
      <c r="AZ199" s="59">
        <v>141.02967799999999</v>
      </c>
      <c r="BA199" s="59">
        <v>38.701424000000003</v>
      </c>
      <c r="BB199" s="59">
        <v>23.653452000000001</v>
      </c>
      <c r="BC199" s="59">
        <v>31.04785</v>
      </c>
      <c r="BD199" s="59">
        <v>37.943370999999999</v>
      </c>
      <c r="BE199" s="53">
        <v>65.071213</v>
      </c>
      <c r="BF199" s="59">
        <v>82.041297999999998</v>
      </c>
      <c r="BG199" s="59">
        <v>46.546036000000001</v>
      </c>
      <c r="BH199" s="59">
        <v>48.367424</v>
      </c>
      <c r="BI199" s="59">
        <v>46.863239</v>
      </c>
      <c r="BJ199" s="59">
        <v>29.740300999999999</v>
      </c>
      <c r="BK199" s="59">
        <v>35.616580999999996</v>
      </c>
      <c r="BL199" s="59">
        <v>26.137369</v>
      </c>
      <c r="BM199" s="59">
        <v>47.314948999999999</v>
      </c>
      <c r="BN199" s="59">
        <v>26.347581999999999</v>
      </c>
      <c r="BO199" s="59">
        <v>22.795656000000001</v>
      </c>
      <c r="BP199" s="59">
        <v>94.636634999999998</v>
      </c>
      <c r="BQ199" s="59">
        <v>66.092842000000005</v>
      </c>
      <c r="BR199" s="59">
        <v>29.370671999999999</v>
      </c>
      <c r="BS199" s="59">
        <v>45.614105000000002</v>
      </c>
      <c r="BT199" s="59">
        <v>61.483555000000003</v>
      </c>
    </row>
    <row r="200" spans="1:72">
      <c r="A200" s="61">
        <v>189</v>
      </c>
      <c r="B200" s="54">
        <v>42278</v>
      </c>
      <c r="C200" s="58">
        <v>2079.36</v>
      </c>
      <c r="D200" s="55">
        <v>17663.54</v>
      </c>
      <c r="E200" s="55">
        <v>21648.509765999999</v>
      </c>
      <c r="F200" s="59">
        <v>10.748716</v>
      </c>
      <c r="G200" s="59">
        <v>8.3653049999999993</v>
      </c>
      <c r="H200" s="59">
        <v>98.798950000000005</v>
      </c>
      <c r="I200" s="59">
        <v>88.831528000000006</v>
      </c>
      <c r="J200" s="59">
        <v>61.802860000000003</v>
      </c>
      <c r="K200" s="59">
        <v>58.919910000000002</v>
      </c>
      <c r="L200" s="59">
        <v>46.918564000000003</v>
      </c>
      <c r="M200" s="59">
        <v>25.095728000000001</v>
      </c>
      <c r="N200" s="59">
        <v>58.296920999999998</v>
      </c>
      <c r="O200" s="59">
        <v>31.366872999999998</v>
      </c>
      <c r="P200" s="59">
        <v>77.386391000000003</v>
      </c>
      <c r="Q200" s="59">
        <v>15.877753</v>
      </c>
      <c r="R200" s="59">
        <v>133.07797199999999</v>
      </c>
      <c r="S200" s="59">
        <v>87.230545000000006</v>
      </c>
      <c r="T200" s="59">
        <v>58.419387999999998</v>
      </c>
      <c r="U200" s="59">
        <v>71.062263000000002</v>
      </c>
      <c r="V200" s="59">
        <v>54.387290999999998</v>
      </c>
      <c r="W200" s="59">
        <v>60.573517000000002</v>
      </c>
      <c r="X200" s="59">
        <v>39.746040000000001</v>
      </c>
      <c r="Y200" s="60">
        <v>59.860970000000002</v>
      </c>
      <c r="Z200" s="59">
        <v>47.977936</v>
      </c>
      <c r="AA200" s="59">
        <v>64.289856</v>
      </c>
      <c r="AB200" s="59">
        <v>49.144401999999999</v>
      </c>
      <c r="AC200" s="59">
        <v>136.020004</v>
      </c>
      <c r="AD200" s="59">
        <v>41.222157000000003</v>
      </c>
      <c r="AE200" s="59">
        <v>63.535183000000004</v>
      </c>
      <c r="AF200" s="59">
        <v>30.122651999999999</v>
      </c>
      <c r="AG200" s="59">
        <v>27.104293999999999</v>
      </c>
      <c r="AH200" s="59">
        <v>77.735191</v>
      </c>
      <c r="AI200" s="59">
        <v>39.05209</v>
      </c>
      <c r="AJ200" s="59">
        <v>21.816683000000001</v>
      </c>
      <c r="AK200" s="59">
        <v>33.407119999999999</v>
      </c>
      <c r="AL200" s="59">
        <v>119.751373</v>
      </c>
      <c r="AM200" s="59">
        <v>68.663077999999999</v>
      </c>
      <c r="AN200" s="59">
        <v>74.435997</v>
      </c>
      <c r="AO200" s="59">
        <v>80.831001000000001</v>
      </c>
      <c r="AP200" s="59">
        <v>95.206787000000006</v>
      </c>
      <c r="AQ200" s="59">
        <v>74.771193999999994</v>
      </c>
      <c r="AR200" s="59">
        <v>44.815353000000002</v>
      </c>
      <c r="AS200" s="59">
        <v>119.747337</v>
      </c>
      <c r="AT200" s="59">
        <v>135.85470599999999</v>
      </c>
      <c r="AU200" s="59">
        <v>41.743668</v>
      </c>
      <c r="AV200" s="59">
        <v>108.410522</v>
      </c>
      <c r="AW200" s="59">
        <v>102.09584</v>
      </c>
      <c r="AX200" s="59">
        <v>15.41803</v>
      </c>
      <c r="AY200" s="59">
        <v>89.003760999999997</v>
      </c>
      <c r="AZ200" s="59">
        <v>143.99964900000001</v>
      </c>
      <c r="BA200" s="59">
        <v>46.028979999999997</v>
      </c>
      <c r="BB200" s="59">
        <v>26.572845000000001</v>
      </c>
      <c r="BC200" s="59">
        <v>33.385894999999998</v>
      </c>
      <c r="BD200" s="59">
        <v>43.460186</v>
      </c>
      <c r="BE200" s="53">
        <v>70.883972</v>
      </c>
      <c r="BF200" s="59">
        <v>90.065146999999996</v>
      </c>
      <c r="BG200" s="59">
        <v>49.607284999999997</v>
      </c>
      <c r="BH200" s="59">
        <v>48.051422000000002</v>
      </c>
      <c r="BI200" s="59">
        <v>47.562370000000001</v>
      </c>
      <c r="BJ200" s="59">
        <v>30.006419999999999</v>
      </c>
      <c r="BK200" s="59">
        <v>37.997883000000002</v>
      </c>
      <c r="BL200" s="59">
        <v>26.556031999999998</v>
      </c>
      <c r="BM200" s="59">
        <v>46.536388000000002</v>
      </c>
      <c r="BN200" s="59">
        <v>28.388290000000001</v>
      </c>
      <c r="BO200" s="59">
        <v>25.096052</v>
      </c>
      <c r="BP200" s="59">
        <v>105.322632</v>
      </c>
      <c r="BQ200" s="59">
        <v>70.307175000000001</v>
      </c>
      <c r="BR200" s="59">
        <v>32.608044</v>
      </c>
      <c r="BS200" s="59">
        <v>47.311554000000001</v>
      </c>
      <c r="BT200" s="59">
        <v>65.740966999999998</v>
      </c>
    </row>
    <row r="201" spans="1:72">
      <c r="A201" s="61">
        <v>190</v>
      </c>
      <c r="B201" s="54">
        <v>42309</v>
      </c>
      <c r="C201" s="58">
        <v>2080.41</v>
      </c>
      <c r="D201" s="55">
        <v>17719.919999999998</v>
      </c>
      <c r="E201" s="55">
        <v>21658.550781000002</v>
      </c>
      <c r="F201" s="59">
        <v>10.789783999999999</v>
      </c>
      <c r="G201" s="59">
        <v>8.3427340000000001</v>
      </c>
      <c r="H201" s="59">
        <v>106.98159800000001</v>
      </c>
      <c r="I201" s="59">
        <v>90.343063000000001</v>
      </c>
      <c r="J201" s="59">
        <v>64.369263000000004</v>
      </c>
      <c r="K201" s="59">
        <v>55.347149000000002</v>
      </c>
      <c r="L201" s="59">
        <v>43.838661000000002</v>
      </c>
      <c r="M201" s="59">
        <v>26.615863999999998</v>
      </c>
      <c r="N201" s="59">
        <v>57.634911000000002</v>
      </c>
      <c r="O201" s="59">
        <v>31.566858</v>
      </c>
      <c r="P201" s="59">
        <v>75.849106000000006</v>
      </c>
      <c r="Q201" s="59">
        <v>16.321584999999999</v>
      </c>
      <c r="R201" s="59">
        <v>135.85534699999999</v>
      </c>
      <c r="S201" s="59">
        <v>86.822472000000005</v>
      </c>
      <c r="T201" s="59">
        <v>57.970981999999999</v>
      </c>
      <c r="U201" s="59">
        <v>69.155333999999996</v>
      </c>
      <c r="V201" s="59">
        <v>53.677387000000003</v>
      </c>
      <c r="W201" s="59">
        <v>60.866771999999997</v>
      </c>
      <c r="X201" s="59">
        <v>40.812114999999999</v>
      </c>
      <c r="Y201" s="60">
        <v>59.087432999999997</v>
      </c>
      <c r="Z201" s="59">
        <v>50.359332999999999</v>
      </c>
      <c r="AA201" s="59">
        <v>62.600932999999998</v>
      </c>
      <c r="AB201" s="59">
        <v>51.371098000000003</v>
      </c>
      <c r="AC201" s="59">
        <v>134.08999600000001</v>
      </c>
      <c r="AD201" s="59">
        <v>41.953102000000001</v>
      </c>
      <c r="AE201" s="59">
        <v>62.365378999999997</v>
      </c>
      <c r="AF201" s="59">
        <v>31.343836</v>
      </c>
      <c r="AG201" s="59">
        <v>29.937273000000001</v>
      </c>
      <c r="AH201" s="59">
        <v>77.896766999999997</v>
      </c>
      <c r="AI201" s="59">
        <v>37.873241</v>
      </c>
      <c r="AJ201" s="59">
        <v>21.139357</v>
      </c>
      <c r="AK201" s="59">
        <v>33.856152000000002</v>
      </c>
      <c r="AL201" s="59">
        <v>121.961945</v>
      </c>
      <c r="AM201" s="59">
        <v>69.058684999999997</v>
      </c>
      <c r="AN201" s="59">
        <v>71.142357000000004</v>
      </c>
      <c r="AO201" s="59">
        <v>81.355362</v>
      </c>
      <c r="AP201" s="59">
        <v>94.825271999999998</v>
      </c>
      <c r="AQ201" s="59">
        <v>74.763953999999998</v>
      </c>
      <c r="AR201" s="59">
        <v>44.823695999999998</v>
      </c>
      <c r="AS201" s="59">
        <v>118.620689</v>
      </c>
      <c r="AT201" s="59">
        <v>138.02247600000001</v>
      </c>
      <c r="AU201" s="59">
        <v>41.373927999999999</v>
      </c>
      <c r="AV201" s="59">
        <v>107.338577</v>
      </c>
      <c r="AW201" s="59">
        <v>100.56047100000001</v>
      </c>
      <c r="AX201" s="59">
        <v>14.586122</v>
      </c>
      <c r="AY201" s="59">
        <v>94.616034999999997</v>
      </c>
      <c r="AZ201" s="59">
        <v>146.087952</v>
      </c>
      <c r="BA201" s="59">
        <v>47.524222999999999</v>
      </c>
      <c r="BB201" s="59">
        <v>27.287016000000001</v>
      </c>
      <c r="BC201" s="59">
        <v>33.630778999999997</v>
      </c>
      <c r="BD201" s="59">
        <v>44.824455</v>
      </c>
      <c r="BE201" s="53">
        <v>70.289153999999996</v>
      </c>
      <c r="BF201" s="59">
        <v>92.932777000000002</v>
      </c>
      <c r="BG201" s="59">
        <v>50.853256000000002</v>
      </c>
      <c r="BH201" s="59">
        <v>45.557079000000002</v>
      </c>
      <c r="BI201" s="59">
        <v>44.859000999999999</v>
      </c>
      <c r="BJ201" s="59">
        <v>29.633852000000001</v>
      </c>
      <c r="BK201" s="59">
        <v>36.817996999999998</v>
      </c>
      <c r="BL201" s="59">
        <v>26.578389999999999</v>
      </c>
      <c r="BM201" s="59">
        <v>43.988391999999997</v>
      </c>
      <c r="BN201" s="59">
        <v>27.879864000000001</v>
      </c>
      <c r="BO201" s="59">
        <v>24.494994999999999</v>
      </c>
      <c r="BP201" s="59">
        <v>105.072609</v>
      </c>
      <c r="BQ201" s="59">
        <v>66.131873999999996</v>
      </c>
      <c r="BR201" s="59">
        <v>32.623302000000002</v>
      </c>
      <c r="BS201" s="59">
        <v>48.841293</v>
      </c>
      <c r="BT201" s="59">
        <v>67.462531999999996</v>
      </c>
    </row>
    <row r="202" spans="1:72">
      <c r="A202" s="61">
        <v>191</v>
      </c>
      <c r="B202" s="54">
        <v>42339</v>
      </c>
      <c r="C202" s="58">
        <v>2043.94</v>
      </c>
      <c r="D202" s="55">
        <v>17425.03</v>
      </c>
      <c r="E202" s="55">
        <v>21167.859375</v>
      </c>
      <c r="F202" s="59">
        <v>10.431884999999999</v>
      </c>
      <c r="G202" s="59">
        <v>8.3044879999999992</v>
      </c>
      <c r="H202" s="59">
        <v>105.679092</v>
      </c>
      <c r="I202" s="59">
        <v>94.225776999999994</v>
      </c>
      <c r="J202" s="59">
        <v>63.898670000000003</v>
      </c>
      <c r="K202" s="59">
        <v>55.866309999999999</v>
      </c>
      <c r="L202" s="59">
        <v>47.549582999999998</v>
      </c>
      <c r="M202" s="59">
        <v>24.717941</v>
      </c>
      <c r="N202" s="59">
        <v>61.154330999999999</v>
      </c>
      <c r="O202" s="59">
        <v>32.062702000000002</v>
      </c>
      <c r="P202" s="59">
        <v>75.667343000000002</v>
      </c>
      <c r="Q202" s="59">
        <v>17.003954</v>
      </c>
      <c r="R202" s="59">
        <v>136.27397199999999</v>
      </c>
      <c r="S202" s="59">
        <v>92.761238000000006</v>
      </c>
      <c r="T202" s="59">
        <v>59.010178000000003</v>
      </c>
      <c r="U202" s="59">
        <v>72.023383999999993</v>
      </c>
      <c r="V202" s="59">
        <v>51.685355999999999</v>
      </c>
      <c r="W202" s="59">
        <v>60.692585000000001</v>
      </c>
      <c r="X202" s="59">
        <v>35.254711</v>
      </c>
      <c r="Y202" s="60">
        <v>53.767581999999997</v>
      </c>
      <c r="Z202" s="59">
        <v>41.380004999999997</v>
      </c>
      <c r="AA202" s="59">
        <v>53.116607999999999</v>
      </c>
      <c r="AB202" s="59">
        <v>50.870334999999997</v>
      </c>
      <c r="AC202" s="59">
        <v>132.03999300000001</v>
      </c>
      <c r="AD202" s="59">
        <v>41.674163999999998</v>
      </c>
      <c r="AE202" s="59">
        <v>60.545937000000002</v>
      </c>
      <c r="AF202" s="59">
        <v>30.472586</v>
      </c>
      <c r="AG202" s="59">
        <v>29.300395999999999</v>
      </c>
      <c r="AH202" s="59">
        <v>79.618178999999998</v>
      </c>
      <c r="AI202" s="59">
        <v>37.737484000000002</v>
      </c>
      <c r="AJ202" s="59">
        <v>20.991330999999999</v>
      </c>
      <c r="AK202" s="59">
        <v>36.425654999999999</v>
      </c>
      <c r="AL202" s="59">
        <v>123.515213</v>
      </c>
      <c r="AM202" s="59">
        <v>71.377121000000002</v>
      </c>
      <c r="AN202" s="59">
        <v>73.924819999999997</v>
      </c>
      <c r="AO202" s="59">
        <v>81.529114000000007</v>
      </c>
      <c r="AP202" s="59">
        <v>91.827385000000007</v>
      </c>
      <c r="AQ202" s="59">
        <v>70.332961999999995</v>
      </c>
      <c r="AR202" s="59">
        <v>44.490234000000001</v>
      </c>
      <c r="AS202" s="59">
        <v>111.250404</v>
      </c>
      <c r="AT202" s="59">
        <v>129.708359</v>
      </c>
      <c r="AU202" s="59">
        <v>38.830902000000002</v>
      </c>
      <c r="AV202" s="59">
        <v>103.032791</v>
      </c>
      <c r="AW202" s="59">
        <v>95.579857000000004</v>
      </c>
      <c r="AX202" s="59">
        <v>14.253361999999999</v>
      </c>
      <c r="AY202" s="59">
        <v>87.603699000000006</v>
      </c>
      <c r="AZ202" s="59">
        <v>127.08150500000001</v>
      </c>
      <c r="BA202" s="59">
        <v>48.839302000000004</v>
      </c>
      <c r="BB202" s="59">
        <v>27.226324000000002</v>
      </c>
      <c r="BC202" s="59">
        <v>31.525082000000001</v>
      </c>
      <c r="BD202" s="59">
        <v>42.271647999999999</v>
      </c>
      <c r="BE202" s="53">
        <v>69.034278999999998</v>
      </c>
      <c r="BF202" s="59">
        <v>89.501152000000005</v>
      </c>
      <c r="BG202" s="59">
        <v>45.646633000000001</v>
      </c>
      <c r="BH202" s="59">
        <v>48.587378999999999</v>
      </c>
      <c r="BI202" s="59">
        <v>45.465755000000001</v>
      </c>
      <c r="BJ202" s="59">
        <v>31.510818</v>
      </c>
      <c r="BK202" s="59">
        <v>34.881183999999998</v>
      </c>
      <c r="BL202" s="59">
        <v>26.764717000000001</v>
      </c>
      <c r="BM202" s="59">
        <v>45.971539</v>
      </c>
      <c r="BN202" s="59">
        <v>28.352195999999999</v>
      </c>
      <c r="BO202" s="59">
        <v>22.712</v>
      </c>
      <c r="BP202" s="59">
        <v>97.303520000000006</v>
      </c>
      <c r="BQ202" s="59">
        <v>67.039124000000001</v>
      </c>
      <c r="BR202" s="59">
        <v>32.753028999999998</v>
      </c>
      <c r="BS202" s="59">
        <v>49.924334999999999</v>
      </c>
      <c r="BT202" s="59">
        <v>66.195175000000006</v>
      </c>
    </row>
    <row r="203" spans="1:72">
      <c r="A203" s="61">
        <v>192</v>
      </c>
      <c r="B203" s="54">
        <v>42370</v>
      </c>
      <c r="C203" s="58">
        <v>1940.24</v>
      </c>
      <c r="D203" s="55">
        <v>16466.3</v>
      </c>
      <c r="E203" s="55">
        <v>19926.099609000001</v>
      </c>
      <c r="F203" s="59">
        <v>9.9969319999999993</v>
      </c>
      <c r="G203" s="59">
        <v>8.4289199999999997</v>
      </c>
      <c r="H203" s="59">
        <v>100.937866</v>
      </c>
      <c r="I203" s="59">
        <v>98.724113000000003</v>
      </c>
      <c r="J203" s="59">
        <v>60.218024999999997</v>
      </c>
      <c r="K203" s="59">
        <v>55.720131000000002</v>
      </c>
      <c r="L203" s="59">
        <v>42.007370000000002</v>
      </c>
      <c r="M203" s="59">
        <v>21.101998999999999</v>
      </c>
      <c r="N203" s="59">
        <v>62.910178999999999</v>
      </c>
      <c r="O203" s="59">
        <v>32.032840999999998</v>
      </c>
      <c r="P203" s="59">
        <v>75.724616999999995</v>
      </c>
      <c r="Q203" s="59">
        <v>18.561727999999999</v>
      </c>
      <c r="R203" s="59">
        <v>127.515343</v>
      </c>
      <c r="S203" s="59">
        <v>94.262161000000006</v>
      </c>
      <c r="T203" s="59">
        <v>55.24062</v>
      </c>
      <c r="U203" s="59">
        <v>71.087470999999994</v>
      </c>
      <c r="V203" s="59">
        <v>51.619056999999998</v>
      </c>
      <c r="W203" s="59">
        <v>58.338028000000001</v>
      </c>
      <c r="X203" s="59">
        <v>29.508548999999999</v>
      </c>
      <c r="Y203" s="60">
        <v>55.710166999999998</v>
      </c>
      <c r="Z203" s="59">
        <v>36.457633999999999</v>
      </c>
      <c r="AA203" s="59">
        <v>53.289180999999999</v>
      </c>
      <c r="AB203" s="59">
        <v>45.839534999999998</v>
      </c>
      <c r="AC203" s="59">
        <v>129.770004</v>
      </c>
      <c r="AD203" s="59">
        <v>38.507973</v>
      </c>
      <c r="AE203" s="59">
        <v>46.573799000000001</v>
      </c>
      <c r="AF203" s="59">
        <v>28.779139000000001</v>
      </c>
      <c r="AG203" s="59">
        <v>22.71604</v>
      </c>
      <c r="AH203" s="59">
        <v>80.951346999999998</v>
      </c>
      <c r="AI203" s="59">
        <v>36.514263</v>
      </c>
      <c r="AJ203" s="59">
        <v>19.827321999999999</v>
      </c>
      <c r="AK203" s="59">
        <v>39.613433999999998</v>
      </c>
      <c r="AL203" s="59">
        <v>116.21066999999999</v>
      </c>
      <c r="AM203" s="59">
        <v>67.006041999999994</v>
      </c>
      <c r="AN203" s="59">
        <v>73.032616000000004</v>
      </c>
      <c r="AO203" s="59">
        <v>81.237838999999994</v>
      </c>
      <c r="AP203" s="59">
        <v>92.046822000000006</v>
      </c>
      <c r="AQ203" s="59">
        <v>68.118378000000007</v>
      </c>
      <c r="AR203" s="59">
        <v>44.457560999999998</v>
      </c>
      <c r="AS203" s="59">
        <v>108.34279600000001</v>
      </c>
      <c r="AT203" s="59">
        <v>115.880287</v>
      </c>
      <c r="AU203" s="59">
        <v>33.976578000000003</v>
      </c>
      <c r="AV203" s="59">
        <v>97.462799000000004</v>
      </c>
      <c r="AW203" s="59">
        <v>93.651664999999994</v>
      </c>
      <c r="AX203" s="59">
        <v>15.834604000000001</v>
      </c>
      <c r="AY203" s="59">
        <v>81.358795000000001</v>
      </c>
      <c r="AZ203" s="59">
        <v>116.84646600000001</v>
      </c>
      <c r="BA203" s="59">
        <v>48.495990999999997</v>
      </c>
      <c r="BB203" s="59">
        <v>24.515550999999999</v>
      </c>
      <c r="BC203" s="59">
        <v>31.335217</v>
      </c>
      <c r="BD203" s="59">
        <v>40.821711999999998</v>
      </c>
      <c r="BE203" s="53">
        <v>68.124329000000003</v>
      </c>
      <c r="BF203" s="59">
        <v>88.582938999999996</v>
      </c>
      <c r="BG203" s="59">
        <v>44.73254</v>
      </c>
      <c r="BH203" s="59">
        <v>51.248486</v>
      </c>
      <c r="BI203" s="59">
        <v>48.510703999999997</v>
      </c>
      <c r="BJ203" s="59">
        <v>32.945273999999998</v>
      </c>
      <c r="BK203" s="59">
        <v>35.419730999999999</v>
      </c>
      <c r="BL203" s="59">
        <v>28.746207999999999</v>
      </c>
      <c r="BM203" s="59">
        <v>49.633803999999998</v>
      </c>
      <c r="BN203" s="59">
        <v>30.652519000000002</v>
      </c>
      <c r="BO203" s="59">
        <v>22.422208999999999</v>
      </c>
      <c r="BP203" s="59">
        <v>89.297584999999998</v>
      </c>
      <c r="BQ203" s="59">
        <v>62.971122999999999</v>
      </c>
      <c r="BR203" s="59">
        <v>30.409962</v>
      </c>
      <c r="BS203" s="59">
        <v>47.499026999999998</v>
      </c>
      <c r="BT203" s="59">
        <v>58.495888000000001</v>
      </c>
    </row>
    <row r="204" spans="1:72">
      <c r="A204" s="61">
        <v>193</v>
      </c>
      <c r="B204" s="54">
        <v>42401</v>
      </c>
      <c r="C204" s="58">
        <v>1932.23</v>
      </c>
      <c r="D204" s="55">
        <v>16516.5</v>
      </c>
      <c r="E204" s="55">
        <v>19864.019531000002</v>
      </c>
      <c r="F204" s="59">
        <v>9.9909839999999992</v>
      </c>
      <c r="G204" s="59">
        <v>8.4854350000000007</v>
      </c>
      <c r="H204" s="59">
        <v>99.621573999999995</v>
      </c>
      <c r="I204" s="59">
        <v>93.468070999999995</v>
      </c>
      <c r="J204" s="59">
        <v>56.975665999999997</v>
      </c>
      <c r="K204" s="59">
        <v>60.359608000000001</v>
      </c>
      <c r="L204" s="59">
        <v>41.858989999999999</v>
      </c>
      <c r="M204" s="59">
        <v>21.407824000000002</v>
      </c>
      <c r="N204" s="59">
        <v>62.370959999999997</v>
      </c>
      <c r="O204" s="59">
        <v>32.189574999999998</v>
      </c>
      <c r="P204" s="59">
        <v>74.595984999999999</v>
      </c>
      <c r="Q204" s="59">
        <v>18.556135000000001</v>
      </c>
      <c r="R204" s="59">
        <v>126.59556600000001</v>
      </c>
      <c r="S204" s="59">
        <v>95.642135999999994</v>
      </c>
      <c r="T204" s="59">
        <v>54.700127000000002</v>
      </c>
      <c r="U204" s="59">
        <v>73.330399</v>
      </c>
      <c r="V204" s="59">
        <v>53.144103999999999</v>
      </c>
      <c r="W204" s="59">
        <v>56.293796999999998</v>
      </c>
      <c r="X204" s="59">
        <v>25.544385999999999</v>
      </c>
      <c r="Y204" s="60">
        <v>55.286197999999999</v>
      </c>
      <c r="Z204" s="59">
        <v>37.401245000000003</v>
      </c>
      <c r="AA204" s="59">
        <v>48.707107999999998</v>
      </c>
      <c r="AB204" s="59">
        <v>43.665191999999998</v>
      </c>
      <c r="AC204" s="59">
        <v>134.16999799999999</v>
      </c>
      <c r="AD204" s="59">
        <v>35.970416999999998</v>
      </c>
      <c r="AE204" s="59">
        <v>48.596294</v>
      </c>
      <c r="AF204" s="59">
        <v>27.672791</v>
      </c>
      <c r="AG204" s="59">
        <v>22.288937000000001</v>
      </c>
      <c r="AH204" s="59">
        <v>81.548164</v>
      </c>
      <c r="AI204" s="59">
        <v>36.182766000000001</v>
      </c>
      <c r="AJ204" s="59">
        <v>19.294079</v>
      </c>
      <c r="AK204" s="59">
        <v>31.632377999999999</v>
      </c>
      <c r="AL204" s="59">
        <v>108.25939200000001</v>
      </c>
      <c r="AM204" s="59">
        <v>60.991599999999998</v>
      </c>
      <c r="AN204" s="59">
        <v>73.801108999999997</v>
      </c>
      <c r="AO204" s="59">
        <v>79.781570000000002</v>
      </c>
      <c r="AP204" s="59">
        <v>95.625061000000002</v>
      </c>
      <c r="AQ204" s="59">
        <v>70.566849000000005</v>
      </c>
      <c r="AR204" s="59">
        <v>46.892432999999997</v>
      </c>
      <c r="AS204" s="59">
        <v>110.945396</v>
      </c>
      <c r="AT204" s="59">
        <v>119.368568</v>
      </c>
      <c r="AU204" s="59">
        <v>37.887225999999998</v>
      </c>
      <c r="AV204" s="59">
        <v>92.656058999999999</v>
      </c>
      <c r="AW204" s="59">
        <v>97.908912999999998</v>
      </c>
      <c r="AX204" s="59">
        <v>20.491382999999999</v>
      </c>
      <c r="AY204" s="59">
        <v>90.887573000000003</v>
      </c>
      <c r="AZ204" s="59">
        <v>132.70141599999999</v>
      </c>
      <c r="BA204" s="59">
        <v>44.789901999999998</v>
      </c>
      <c r="BB204" s="59">
        <v>23.385397000000001</v>
      </c>
      <c r="BC204" s="59">
        <v>31.871696</v>
      </c>
      <c r="BD204" s="59">
        <v>41.200111</v>
      </c>
      <c r="BE204" s="53">
        <v>69.436149999999998</v>
      </c>
      <c r="BF204" s="59">
        <v>89.911124999999998</v>
      </c>
      <c r="BG204" s="59">
        <v>44.009982999999998</v>
      </c>
      <c r="BH204" s="59">
        <v>50.554290999999999</v>
      </c>
      <c r="BI204" s="59">
        <v>46.998314000000001</v>
      </c>
      <c r="BJ204" s="59">
        <v>32.446930000000002</v>
      </c>
      <c r="BK204" s="59">
        <v>36.077660000000002</v>
      </c>
      <c r="BL204" s="59">
        <v>29.739007999999998</v>
      </c>
      <c r="BM204" s="59">
        <v>50.077278</v>
      </c>
      <c r="BN204" s="59">
        <v>31.501491999999999</v>
      </c>
      <c r="BO204" s="59">
        <v>23.338621</v>
      </c>
      <c r="BP204" s="59">
        <v>89.017998000000006</v>
      </c>
      <c r="BQ204" s="59">
        <v>62.668697000000002</v>
      </c>
      <c r="BR204" s="59">
        <v>29.631805</v>
      </c>
      <c r="BS204" s="59">
        <v>45.897038000000002</v>
      </c>
      <c r="BT204" s="59">
        <v>58.481113000000001</v>
      </c>
    </row>
    <row r="205" spans="1:72">
      <c r="A205" s="61">
        <v>194</v>
      </c>
      <c r="B205" s="54">
        <v>42430</v>
      </c>
      <c r="C205" s="58">
        <v>2059.7399999999998</v>
      </c>
      <c r="D205" s="55">
        <v>17685.09</v>
      </c>
      <c r="E205" s="55">
        <v>21224.320313</v>
      </c>
      <c r="F205" s="59">
        <v>10.686787000000001</v>
      </c>
      <c r="G205" s="59">
        <v>8.5648090000000003</v>
      </c>
      <c r="H205" s="59">
        <v>107.093979</v>
      </c>
      <c r="I205" s="59">
        <v>100.998886</v>
      </c>
      <c r="J205" s="59">
        <v>63.910930999999998</v>
      </c>
      <c r="K205" s="59">
        <v>63.831718000000002</v>
      </c>
      <c r="L205" s="59">
        <v>46.366092999999999</v>
      </c>
      <c r="M205" s="59">
        <v>21.461798000000002</v>
      </c>
      <c r="N205" s="59">
        <v>63.940120999999998</v>
      </c>
      <c r="O205" s="59">
        <v>34.622635000000002</v>
      </c>
      <c r="P205" s="59">
        <v>78.149642999999998</v>
      </c>
      <c r="Q205" s="59">
        <v>19.157516000000001</v>
      </c>
      <c r="R205" s="59">
        <v>133.32678200000001</v>
      </c>
      <c r="S205" s="59">
        <v>98.732330000000005</v>
      </c>
      <c r="T205" s="59">
        <v>58.646576000000003</v>
      </c>
      <c r="U205" s="59">
        <v>74.781104999999997</v>
      </c>
      <c r="V205" s="59">
        <v>55.928046999999999</v>
      </c>
      <c r="W205" s="59">
        <v>65.179146000000003</v>
      </c>
      <c r="X205" s="59">
        <v>30.643979999999999</v>
      </c>
      <c r="Y205" s="60">
        <v>57.267055999999997</v>
      </c>
      <c r="Z205" s="59">
        <v>45.164593000000004</v>
      </c>
      <c r="AA205" s="59">
        <v>54.605525999999998</v>
      </c>
      <c r="AB205" s="59">
        <v>45.929878000000002</v>
      </c>
      <c r="AC205" s="59">
        <v>141.88000500000001</v>
      </c>
      <c r="AD205" s="59">
        <v>37.361289999999997</v>
      </c>
      <c r="AE205" s="59">
        <v>53.685004999999997</v>
      </c>
      <c r="AF205" s="59">
        <v>29.159883000000001</v>
      </c>
      <c r="AG205" s="59">
        <v>24.995850000000001</v>
      </c>
      <c r="AH205" s="59">
        <v>84.473488000000003</v>
      </c>
      <c r="AI205" s="59">
        <v>38.128470999999998</v>
      </c>
      <c r="AJ205" s="59">
        <v>19.468349</v>
      </c>
      <c r="AK205" s="59">
        <v>33.419006000000003</v>
      </c>
      <c r="AL205" s="59">
        <v>114.873474</v>
      </c>
      <c r="AM205" s="59">
        <v>61.424911000000002</v>
      </c>
      <c r="AN205" s="59">
        <v>78.783469999999994</v>
      </c>
      <c r="AO205" s="59">
        <v>88.706337000000005</v>
      </c>
      <c r="AP205" s="59">
        <v>102.308464</v>
      </c>
      <c r="AQ205" s="59">
        <v>77.702918999999994</v>
      </c>
      <c r="AR205" s="59">
        <v>49.537227999999999</v>
      </c>
      <c r="AS205" s="59">
        <v>106.956024</v>
      </c>
      <c r="AT205" s="59">
        <v>141.902771</v>
      </c>
      <c r="AU205" s="59">
        <v>40.461207999999999</v>
      </c>
      <c r="AV205" s="59">
        <v>100.760651</v>
      </c>
      <c r="AW205" s="59">
        <v>106.46771200000001</v>
      </c>
      <c r="AX205" s="59">
        <v>21.086372000000001</v>
      </c>
      <c r="AY205" s="59">
        <v>97.587211999999994</v>
      </c>
      <c r="AZ205" s="59">
        <v>148.83165</v>
      </c>
      <c r="BA205" s="59">
        <v>48.968296000000002</v>
      </c>
      <c r="BB205" s="59">
        <v>25.791692999999999</v>
      </c>
      <c r="BC205" s="59">
        <v>35.450541999999999</v>
      </c>
      <c r="BD205" s="59">
        <v>44.619208999999998</v>
      </c>
      <c r="BE205" s="53">
        <v>73.551979000000003</v>
      </c>
      <c r="BF205" s="59">
        <v>96.767960000000002</v>
      </c>
      <c r="BG205" s="59">
        <v>49.563800999999998</v>
      </c>
      <c r="BH205" s="59">
        <v>55.490059000000002</v>
      </c>
      <c r="BI205" s="59">
        <v>50.493609999999997</v>
      </c>
      <c r="BJ205" s="59">
        <v>35.226382999999998</v>
      </c>
      <c r="BK205" s="59">
        <v>38.896293999999997</v>
      </c>
      <c r="BL205" s="59">
        <v>31.453861</v>
      </c>
      <c r="BM205" s="59">
        <v>55.319054000000001</v>
      </c>
      <c r="BN205" s="59">
        <v>33.581707000000002</v>
      </c>
      <c r="BO205" s="59">
        <v>24.692931999999999</v>
      </c>
      <c r="BP205" s="59">
        <v>92.550017999999994</v>
      </c>
      <c r="BQ205" s="59">
        <v>64.492973000000006</v>
      </c>
      <c r="BR205" s="59">
        <v>34.038817999999999</v>
      </c>
      <c r="BS205" s="59">
        <v>46.229759000000001</v>
      </c>
      <c r="BT205" s="59">
        <v>67.146889000000002</v>
      </c>
    </row>
    <row r="206" spans="1:72">
      <c r="A206" s="61">
        <v>195</v>
      </c>
      <c r="B206" s="54">
        <v>42461</v>
      </c>
      <c r="C206" s="58">
        <v>2065.3000000000002</v>
      </c>
      <c r="D206" s="55">
        <v>17773.64</v>
      </c>
      <c r="E206" s="55">
        <v>21377.589843999998</v>
      </c>
      <c r="F206" s="59">
        <v>10.746257</v>
      </c>
      <c r="G206" s="59">
        <v>8.5979139999999994</v>
      </c>
      <c r="H206" s="59">
        <v>108.054108</v>
      </c>
      <c r="I206" s="59">
        <v>101.649811</v>
      </c>
      <c r="J206" s="59">
        <v>64.138724999999994</v>
      </c>
      <c r="K206" s="59">
        <v>61.675026000000003</v>
      </c>
      <c r="L206" s="59">
        <v>43.097518999999998</v>
      </c>
      <c r="M206" s="59">
        <v>21.974501</v>
      </c>
      <c r="N206" s="59">
        <v>62.238894999999999</v>
      </c>
      <c r="O206" s="59">
        <v>33.696719999999999</v>
      </c>
      <c r="P206" s="59">
        <v>79.076660000000004</v>
      </c>
      <c r="Q206" s="59">
        <v>18.842852000000001</v>
      </c>
      <c r="R206" s="59">
        <v>125.33120700000001</v>
      </c>
      <c r="S206" s="59">
        <v>92.538062999999994</v>
      </c>
      <c r="T206" s="59">
        <v>55.193511999999998</v>
      </c>
      <c r="U206" s="59">
        <v>75.609390000000005</v>
      </c>
      <c r="V206" s="59">
        <v>59.146304999999998</v>
      </c>
      <c r="W206" s="59">
        <v>69.811347999999995</v>
      </c>
      <c r="X206" s="59">
        <v>36.366425</v>
      </c>
      <c r="Y206" s="60">
        <v>62.384197</v>
      </c>
      <c r="Z206" s="59">
        <v>51.399616000000002</v>
      </c>
      <c r="AA206" s="59">
        <v>62.159118999999997</v>
      </c>
      <c r="AB206" s="59">
        <v>49.016692999999997</v>
      </c>
      <c r="AC206" s="59">
        <v>145.479996</v>
      </c>
      <c r="AD206" s="59">
        <v>38.612850000000002</v>
      </c>
      <c r="AE206" s="59">
        <v>57.208632999999999</v>
      </c>
      <c r="AF206" s="59">
        <v>30.861929</v>
      </c>
      <c r="AG206" s="59">
        <v>25.343748000000001</v>
      </c>
      <c r="AH206" s="59">
        <v>87.502662999999998</v>
      </c>
      <c r="AI206" s="59">
        <v>39.865020999999999</v>
      </c>
      <c r="AJ206" s="59">
        <v>21.484808000000001</v>
      </c>
      <c r="AK206" s="59">
        <v>36.843032999999998</v>
      </c>
      <c r="AL206" s="59">
        <v>121.28636899999999</v>
      </c>
      <c r="AM206" s="59">
        <v>64.427490000000006</v>
      </c>
      <c r="AN206" s="59">
        <v>76.330269000000001</v>
      </c>
      <c r="AO206" s="59">
        <v>90.463829000000004</v>
      </c>
      <c r="AP206" s="59">
        <v>102.768944</v>
      </c>
      <c r="AQ206" s="59">
        <v>77.408203</v>
      </c>
      <c r="AR206" s="59">
        <v>49.718032999999998</v>
      </c>
      <c r="AS206" s="59">
        <v>114.405548</v>
      </c>
      <c r="AT206" s="59">
        <v>144.24099699999999</v>
      </c>
      <c r="AU206" s="59">
        <v>40.361770999999997</v>
      </c>
      <c r="AV206" s="59">
        <v>104.23342100000001</v>
      </c>
      <c r="AW206" s="59">
        <v>108.47090900000001</v>
      </c>
      <c r="AX206" s="59">
        <v>27.768464999999999</v>
      </c>
      <c r="AY206" s="59">
        <v>99.491439999999997</v>
      </c>
      <c r="AZ206" s="59">
        <v>157.90093999999999</v>
      </c>
      <c r="BA206" s="59">
        <v>44.216003000000001</v>
      </c>
      <c r="BB206" s="59">
        <v>24.141344</v>
      </c>
      <c r="BC206" s="59">
        <v>34.540672000000001</v>
      </c>
      <c r="BD206" s="59">
        <v>44.323920999999999</v>
      </c>
      <c r="BE206" s="53">
        <v>72.963065999999998</v>
      </c>
      <c r="BF206" s="59">
        <v>93.865211000000002</v>
      </c>
      <c r="BG206" s="59">
        <v>47.160580000000003</v>
      </c>
      <c r="BH206" s="59">
        <v>54.183289000000002</v>
      </c>
      <c r="BI206" s="59">
        <v>48.525784000000002</v>
      </c>
      <c r="BJ206" s="59">
        <v>34.116397999999997</v>
      </c>
      <c r="BK206" s="59">
        <v>38.920177000000002</v>
      </c>
      <c r="BL206" s="59">
        <v>30.360938999999998</v>
      </c>
      <c r="BM206" s="59">
        <v>53.860626000000003</v>
      </c>
      <c r="BN206" s="59">
        <v>31.631878</v>
      </c>
      <c r="BO206" s="59">
        <v>24.563568</v>
      </c>
      <c r="BP206" s="59">
        <v>96.231139999999996</v>
      </c>
      <c r="BQ206" s="59">
        <v>60.337150999999999</v>
      </c>
      <c r="BR206" s="59">
        <v>35.336933000000002</v>
      </c>
      <c r="BS206" s="59">
        <v>47.314273999999997</v>
      </c>
      <c r="BT206" s="59">
        <v>69.284148999999999</v>
      </c>
    </row>
    <row r="207" spans="1:72">
      <c r="A207" s="61">
        <v>196</v>
      </c>
      <c r="B207" s="54">
        <v>42491</v>
      </c>
      <c r="C207" s="58">
        <v>2096.9499999999998</v>
      </c>
      <c r="D207" s="55">
        <v>17787.2</v>
      </c>
      <c r="E207" s="55">
        <v>21701.470702999999</v>
      </c>
      <c r="F207" s="59">
        <v>10.930612999999999</v>
      </c>
      <c r="G207" s="59">
        <v>8.5986989999999999</v>
      </c>
      <c r="H207" s="59">
        <v>106.625664</v>
      </c>
      <c r="I207" s="59">
        <v>98.089789999999994</v>
      </c>
      <c r="J207" s="59">
        <v>67.852112000000005</v>
      </c>
      <c r="K207" s="59">
        <v>53.358604</v>
      </c>
      <c r="L207" s="59">
        <v>41.946506999999997</v>
      </c>
      <c r="M207" s="59">
        <v>22.00149</v>
      </c>
      <c r="N207" s="59">
        <v>63.469256999999999</v>
      </c>
      <c r="O207" s="59">
        <v>33.546287999999997</v>
      </c>
      <c r="P207" s="59">
        <v>77.701888999999994</v>
      </c>
      <c r="Q207" s="59">
        <v>19.944624000000001</v>
      </c>
      <c r="R207" s="59">
        <v>126.245041</v>
      </c>
      <c r="S207" s="59">
        <v>93.905510000000007</v>
      </c>
      <c r="T207" s="59">
        <v>53.884686000000002</v>
      </c>
      <c r="U207" s="59">
        <v>75.398246999999998</v>
      </c>
      <c r="V207" s="59">
        <v>59.561138</v>
      </c>
      <c r="W207" s="59">
        <v>69.005134999999996</v>
      </c>
      <c r="X207" s="59">
        <v>33.322578</v>
      </c>
      <c r="Y207" s="60">
        <v>59.247135</v>
      </c>
      <c r="Z207" s="59">
        <v>51.666874</v>
      </c>
      <c r="AA207" s="59">
        <v>61.344135000000001</v>
      </c>
      <c r="AB207" s="59">
        <v>50.996937000000003</v>
      </c>
      <c r="AC207" s="59">
        <v>140.53999300000001</v>
      </c>
      <c r="AD207" s="59">
        <v>39.184536000000001</v>
      </c>
      <c r="AE207" s="59">
        <v>57.775531999999998</v>
      </c>
      <c r="AF207" s="59">
        <v>30.955909999999999</v>
      </c>
      <c r="AG207" s="59">
        <v>27.279544999999999</v>
      </c>
      <c r="AH207" s="59">
        <v>87.978897000000003</v>
      </c>
      <c r="AI207" s="59">
        <v>40.897266000000002</v>
      </c>
      <c r="AJ207" s="59">
        <v>22.791891</v>
      </c>
      <c r="AK207" s="59">
        <v>37.630760000000002</v>
      </c>
      <c r="AL207" s="59">
        <v>121.01821099999999</v>
      </c>
      <c r="AM207" s="59">
        <v>64.000977000000006</v>
      </c>
      <c r="AN207" s="59">
        <v>73.556426999999999</v>
      </c>
      <c r="AO207" s="59">
        <v>90.115516999999997</v>
      </c>
      <c r="AP207" s="59">
        <v>103.34613</v>
      </c>
      <c r="AQ207" s="59">
        <v>75.949509000000006</v>
      </c>
      <c r="AR207" s="59">
        <v>51.544708</v>
      </c>
      <c r="AS207" s="59">
        <v>116.17952699999999</v>
      </c>
      <c r="AT207" s="59">
        <v>144.11869799999999</v>
      </c>
      <c r="AU207" s="59">
        <v>38.434612000000001</v>
      </c>
      <c r="AV207" s="59">
        <v>106.282166</v>
      </c>
      <c r="AW207" s="59">
        <v>106.054489</v>
      </c>
      <c r="AX207" s="59">
        <v>25.735655000000001</v>
      </c>
      <c r="AY207" s="59">
        <v>107.921829</v>
      </c>
      <c r="AZ207" s="59">
        <v>176.384827</v>
      </c>
      <c r="BA207" s="59">
        <v>46.991126999999999</v>
      </c>
      <c r="BB207" s="59">
        <v>25.185767999999999</v>
      </c>
      <c r="BC207" s="59">
        <v>34.965148999999997</v>
      </c>
      <c r="BD207" s="59">
        <v>47.390822999999997</v>
      </c>
      <c r="BE207" s="53">
        <v>72.468063000000001</v>
      </c>
      <c r="BF207" s="59">
        <v>99.517426</v>
      </c>
      <c r="BG207" s="59">
        <v>48.986015000000002</v>
      </c>
      <c r="BH207" s="59">
        <v>53.805011999999998</v>
      </c>
      <c r="BI207" s="59">
        <v>49.055382000000002</v>
      </c>
      <c r="BJ207" s="59">
        <v>33.666953999999997</v>
      </c>
      <c r="BK207" s="59">
        <v>40.339897000000001</v>
      </c>
      <c r="BL207" s="59">
        <v>31.377268000000001</v>
      </c>
      <c r="BM207" s="59">
        <v>52.893158</v>
      </c>
      <c r="BN207" s="59">
        <v>31.940691000000001</v>
      </c>
      <c r="BO207" s="59">
        <v>25.704675999999999</v>
      </c>
      <c r="BP207" s="59">
        <v>92.466132999999999</v>
      </c>
      <c r="BQ207" s="59">
        <v>74.872719000000004</v>
      </c>
      <c r="BR207" s="59">
        <v>36.986668000000002</v>
      </c>
      <c r="BS207" s="59">
        <v>48.106662999999998</v>
      </c>
      <c r="BT207" s="59">
        <v>72.228454999999997</v>
      </c>
    </row>
    <row r="208" spans="1:72">
      <c r="A208" s="61">
        <v>197</v>
      </c>
      <c r="B208" s="54">
        <v>42522</v>
      </c>
      <c r="C208" s="58">
        <v>2098.86</v>
      </c>
      <c r="D208" s="55">
        <v>17929.990000000002</v>
      </c>
      <c r="E208" s="55">
        <v>21711.380859000001</v>
      </c>
      <c r="F208" s="59">
        <v>10.960349000000001</v>
      </c>
      <c r="G208" s="59">
        <v>8.7663089999999997</v>
      </c>
      <c r="H208" s="59">
        <v>103.58409899999999</v>
      </c>
      <c r="I208" s="59">
        <v>96.707565000000002</v>
      </c>
      <c r="J208" s="59">
        <v>67.039207000000005</v>
      </c>
      <c r="K208" s="59">
        <v>54.579121000000001</v>
      </c>
      <c r="L208" s="59">
        <v>39.105365999999997</v>
      </c>
      <c r="M208" s="59">
        <v>21.057023999999998</v>
      </c>
      <c r="N208" s="59">
        <v>66.312209999999993</v>
      </c>
      <c r="O208" s="59">
        <v>34.095345000000002</v>
      </c>
      <c r="P208" s="59">
        <v>81.365425000000002</v>
      </c>
      <c r="Q208" s="59">
        <v>20.726472999999999</v>
      </c>
      <c r="R208" s="59">
        <v>133.262878</v>
      </c>
      <c r="S208" s="59">
        <v>101.622551</v>
      </c>
      <c r="T208" s="59">
        <v>58.23798</v>
      </c>
      <c r="U208" s="59">
        <v>92.754585000000006</v>
      </c>
      <c r="V208" s="59">
        <v>63.246288</v>
      </c>
      <c r="W208" s="59">
        <v>72.379013</v>
      </c>
      <c r="X208" s="59">
        <v>33.368541999999998</v>
      </c>
      <c r="Y208" s="60">
        <v>61.802570000000003</v>
      </c>
      <c r="Z208" s="59">
        <v>51.813445999999999</v>
      </c>
      <c r="AA208" s="59">
        <v>62.897350000000003</v>
      </c>
      <c r="AB208" s="59">
        <v>48.551394999999999</v>
      </c>
      <c r="AC208" s="59">
        <v>144.78999300000001</v>
      </c>
      <c r="AD208" s="59">
        <v>36.845576999999999</v>
      </c>
      <c r="AE208" s="59">
        <v>53.382629000000001</v>
      </c>
      <c r="AF208" s="59">
        <v>29.155806999999999</v>
      </c>
      <c r="AG208" s="59">
        <v>22.634895</v>
      </c>
      <c r="AH208" s="59">
        <v>95.376991000000004</v>
      </c>
      <c r="AI208" s="59">
        <v>41.878627999999999</v>
      </c>
      <c r="AJ208" s="59">
        <v>23.333984000000001</v>
      </c>
      <c r="AK208" s="59">
        <v>35.773879999999998</v>
      </c>
      <c r="AL208" s="59">
        <v>117.341866</v>
      </c>
      <c r="AM208" s="59">
        <v>67.622748999999999</v>
      </c>
      <c r="AN208" s="59">
        <v>73.014983999999998</v>
      </c>
      <c r="AO208" s="59">
        <v>92.566322</v>
      </c>
      <c r="AP208" s="59">
        <v>108.237137</v>
      </c>
      <c r="AQ208" s="59">
        <v>79.969391000000002</v>
      </c>
      <c r="AR208" s="59">
        <v>56.043776999999999</v>
      </c>
      <c r="AS208" s="59">
        <v>114.02578</v>
      </c>
      <c r="AT208" s="59">
        <v>132.59584000000001</v>
      </c>
      <c r="AU208" s="59">
        <v>35.476025</v>
      </c>
      <c r="AV208" s="59">
        <v>107.515083</v>
      </c>
      <c r="AW208" s="59">
        <v>105.608345</v>
      </c>
      <c r="AX208" s="59">
        <v>31.063841</v>
      </c>
      <c r="AY208" s="59">
        <v>111.448448</v>
      </c>
      <c r="AZ208" s="59">
        <v>179.52114900000001</v>
      </c>
      <c r="BA208" s="59">
        <v>45.685940000000002</v>
      </c>
      <c r="BB208" s="59">
        <v>26.376348</v>
      </c>
      <c r="BC208" s="59">
        <v>35.600090000000002</v>
      </c>
      <c r="BD208" s="59">
        <v>48.993988000000002</v>
      </c>
      <c r="BE208" s="53">
        <v>75.792816000000002</v>
      </c>
      <c r="BF208" s="59">
        <v>104.13595599999999</v>
      </c>
      <c r="BG208" s="59">
        <v>47.773155000000003</v>
      </c>
      <c r="BH208" s="59">
        <v>59.623286999999998</v>
      </c>
      <c r="BI208" s="59">
        <v>52.911903000000002</v>
      </c>
      <c r="BJ208" s="59">
        <v>36.931221000000001</v>
      </c>
      <c r="BK208" s="59">
        <v>42.938347</v>
      </c>
      <c r="BL208" s="59">
        <v>33.963596000000003</v>
      </c>
      <c r="BM208" s="59">
        <v>58.603248999999998</v>
      </c>
      <c r="BN208" s="59">
        <v>35.040622999999997</v>
      </c>
      <c r="BO208" s="59">
        <v>26.472158</v>
      </c>
      <c r="BP208" s="59">
        <v>91.161429999999996</v>
      </c>
      <c r="BQ208" s="59">
        <v>73.906920999999997</v>
      </c>
      <c r="BR208" s="59">
        <v>38.161709000000002</v>
      </c>
      <c r="BS208" s="59">
        <v>47.877274</v>
      </c>
      <c r="BT208" s="59">
        <v>77.162925999999999</v>
      </c>
    </row>
    <row r="209" spans="1:72">
      <c r="A209" s="61">
        <v>198</v>
      </c>
      <c r="B209" s="54">
        <v>42552</v>
      </c>
      <c r="C209" s="58">
        <v>2173.6</v>
      </c>
      <c r="D209" s="55">
        <v>18432.240000000002</v>
      </c>
      <c r="E209" s="55">
        <v>22547.919922000001</v>
      </c>
      <c r="F209" s="59">
        <v>11.382586</v>
      </c>
      <c r="G209" s="59">
        <v>8.8225770000000008</v>
      </c>
      <c r="H209" s="59">
        <v>112.142433</v>
      </c>
      <c r="I209" s="59">
        <v>95.240784000000005</v>
      </c>
      <c r="J209" s="59">
        <v>69.672684000000004</v>
      </c>
      <c r="K209" s="59">
        <v>58.886360000000003</v>
      </c>
      <c r="L209" s="59">
        <v>41.334899999999998</v>
      </c>
      <c r="M209" s="59">
        <v>28.028058999999999</v>
      </c>
      <c r="N209" s="59">
        <v>67.032745000000006</v>
      </c>
      <c r="O209" s="59">
        <v>33.068351999999997</v>
      </c>
      <c r="P209" s="59">
        <v>84.281447999999997</v>
      </c>
      <c r="Q209" s="59">
        <v>20.712273</v>
      </c>
      <c r="R209" s="59">
        <v>141.90152</v>
      </c>
      <c r="S209" s="59">
        <v>96.442313999999996</v>
      </c>
      <c r="T209" s="59">
        <v>55.426453000000002</v>
      </c>
      <c r="U209" s="59">
        <v>90.523383999999993</v>
      </c>
      <c r="V209" s="59">
        <v>60.014496000000001</v>
      </c>
      <c r="W209" s="59">
        <v>70.756477000000004</v>
      </c>
      <c r="X209" s="59">
        <v>31.240911000000001</v>
      </c>
      <c r="Y209" s="60">
        <v>62.927970999999999</v>
      </c>
      <c r="Z209" s="59">
        <v>46.454765000000002</v>
      </c>
      <c r="AA209" s="59">
        <v>61.600470999999999</v>
      </c>
      <c r="AB209" s="59">
        <v>49.981209</v>
      </c>
      <c r="AC209" s="59">
        <v>144.270004</v>
      </c>
      <c r="AD209" s="59">
        <v>37.343795999999998</v>
      </c>
      <c r="AE209" s="59">
        <v>56.918446000000003</v>
      </c>
      <c r="AF209" s="59">
        <v>30.688271</v>
      </c>
      <c r="AG209" s="59">
        <v>25.416184999999999</v>
      </c>
      <c r="AH209" s="59">
        <v>98.467117000000002</v>
      </c>
      <c r="AI209" s="59">
        <v>42.990009000000001</v>
      </c>
      <c r="AJ209" s="59">
        <v>24.447336</v>
      </c>
      <c r="AK209" s="59">
        <v>37.540996999999997</v>
      </c>
      <c r="AL209" s="59">
        <v>132.673767</v>
      </c>
      <c r="AM209" s="59">
        <v>71.177757</v>
      </c>
      <c r="AN209" s="59">
        <v>70.711799999999997</v>
      </c>
      <c r="AO209" s="59">
        <v>92.574309999999997</v>
      </c>
      <c r="AP209" s="59">
        <v>110.239723</v>
      </c>
      <c r="AQ209" s="59">
        <v>80.251510999999994</v>
      </c>
      <c r="AR209" s="59">
        <v>56.29562</v>
      </c>
      <c r="AS209" s="59">
        <v>120.97693599999999</v>
      </c>
      <c r="AT209" s="59">
        <v>141.79025300000001</v>
      </c>
      <c r="AU209" s="59">
        <v>33.566035999999997</v>
      </c>
      <c r="AV209" s="59">
        <v>107.631325</v>
      </c>
      <c r="AW209" s="59">
        <v>111.798721</v>
      </c>
      <c r="AX209" s="59">
        <v>34.963543000000001</v>
      </c>
      <c r="AY209" s="59">
        <v>114.8004</v>
      </c>
      <c r="AZ209" s="59">
        <v>189.479004</v>
      </c>
      <c r="BA209" s="59">
        <v>50.605415000000001</v>
      </c>
      <c r="BB209" s="59">
        <v>28.032909</v>
      </c>
      <c r="BC209" s="59">
        <v>35.695770000000003</v>
      </c>
      <c r="BD209" s="59">
        <v>54.546379000000002</v>
      </c>
      <c r="BE209" s="53">
        <v>73.834266999999997</v>
      </c>
      <c r="BF209" s="59">
        <v>103.55748</v>
      </c>
      <c r="BG209" s="59">
        <v>53.837578000000001</v>
      </c>
      <c r="BH209" s="59">
        <v>59.484271999999997</v>
      </c>
      <c r="BI209" s="59">
        <v>53.491272000000002</v>
      </c>
      <c r="BJ209" s="59">
        <v>36.841686000000003</v>
      </c>
      <c r="BK209" s="59">
        <v>42.419970999999997</v>
      </c>
      <c r="BL209" s="59">
        <v>33.624504000000002</v>
      </c>
      <c r="BM209" s="59">
        <v>58.340980999999999</v>
      </c>
      <c r="BN209" s="59">
        <v>34.770781999999997</v>
      </c>
      <c r="BO209" s="59">
        <v>27.308674</v>
      </c>
      <c r="BP209" s="59">
        <v>89.418732000000006</v>
      </c>
      <c r="BQ209" s="59">
        <v>74.453209000000001</v>
      </c>
      <c r="BR209" s="59">
        <v>42.766658999999997</v>
      </c>
      <c r="BS209" s="59">
        <v>47.620274000000002</v>
      </c>
      <c r="BT209" s="59">
        <v>84.388526999999996</v>
      </c>
    </row>
    <row r="210" spans="1:72">
      <c r="A210" s="61">
        <v>199</v>
      </c>
      <c r="B210" s="54">
        <v>42583</v>
      </c>
      <c r="C210" s="58">
        <v>2170.9499999999998</v>
      </c>
      <c r="D210" s="55">
        <v>18400.88</v>
      </c>
      <c r="E210" s="55">
        <v>22561.220702999999</v>
      </c>
      <c r="F210" s="59">
        <v>11.370694</v>
      </c>
      <c r="G210" s="59">
        <v>8.8075410000000005</v>
      </c>
      <c r="H210" s="59">
        <v>108.800209</v>
      </c>
      <c r="I210" s="59">
        <v>93.629822000000004</v>
      </c>
      <c r="J210" s="59">
        <v>65.108170000000001</v>
      </c>
      <c r="K210" s="59">
        <v>54.868361999999998</v>
      </c>
      <c r="L210" s="59">
        <v>42.290413000000001</v>
      </c>
      <c r="M210" s="59">
        <v>28.927547000000001</v>
      </c>
      <c r="N210" s="59">
        <v>68.915672000000001</v>
      </c>
      <c r="O210" s="59">
        <v>32.916763000000003</v>
      </c>
      <c r="P210" s="59">
        <v>82.602356</v>
      </c>
      <c r="Q210" s="59">
        <v>20.277989999999999</v>
      </c>
      <c r="R210" s="59">
        <v>137.54827900000001</v>
      </c>
      <c r="S210" s="59">
        <v>95.333091999999994</v>
      </c>
      <c r="T210" s="59">
        <v>56.447571000000003</v>
      </c>
      <c r="U210" s="59">
        <v>81.639403999999999</v>
      </c>
      <c r="V210" s="59">
        <v>58.793281999999998</v>
      </c>
      <c r="W210" s="59">
        <v>69.444641000000004</v>
      </c>
      <c r="X210" s="59">
        <v>31.604932999999999</v>
      </c>
      <c r="Y210" s="60">
        <v>61.740062999999999</v>
      </c>
      <c r="Z210" s="59">
        <v>47.017600999999999</v>
      </c>
      <c r="AA210" s="59">
        <v>66.851928999999998</v>
      </c>
      <c r="AB210" s="59">
        <v>53.149836999999998</v>
      </c>
      <c r="AC210" s="59">
        <v>150.490005</v>
      </c>
      <c r="AD210" s="59">
        <v>39.546908999999999</v>
      </c>
      <c r="AE210" s="59">
        <v>57.907420999999999</v>
      </c>
      <c r="AF210" s="59">
        <v>32.129173000000002</v>
      </c>
      <c r="AG210" s="59">
        <v>28.134874</v>
      </c>
      <c r="AH210" s="59">
        <v>93.835875999999999</v>
      </c>
      <c r="AI210" s="59">
        <v>46.016742999999998</v>
      </c>
      <c r="AJ210" s="59">
        <v>23.062270999999999</v>
      </c>
      <c r="AK210" s="59">
        <v>38.971401</v>
      </c>
      <c r="AL210" s="59">
        <v>131.15448000000001</v>
      </c>
      <c r="AM210" s="59">
        <v>66.764053000000004</v>
      </c>
      <c r="AN210" s="59">
        <v>71.544289000000006</v>
      </c>
      <c r="AO210" s="59">
        <v>92.876694000000001</v>
      </c>
      <c r="AP210" s="59">
        <v>110.783607</v>
      </c>
      <c r="AQ210" s="59">
        <v>81.082977</v>
      </c>
      <c r="AR210" s="59">
        <v>54.439514000000003</v>
      </c>
      <c r="AS210" s="59">
        <v>125.36666099999999</v>
      </c>
      <c r="AT210" s="59">
        <v>144.44387800000001</v>
      </c>
      <c r="AU210" s="59">
        <v>33.448135000000001</v>
      </c>
      <c r="AV210" s="59">
        <v>111.877319</v>
      </c>
      <c r="AW210" s="59">
        <v>116.43768300000001</v>
      </c>
      <c r="AX210" s="59">
        <v>30.386492000000001</v>
      </c>
      <c r="AY210" s="59">
        <v>105.438965</v>
      </c>
      <c r="AZ210" s="59">
        <v>171.13421600000001</v>
      </c>
      <c r="BA210" s="59">
        <v>51.301814999999998</v>
      </c>
      <c r="BB210" s="59">
        <v>28.861194999999999</v>
      </c>
      <c r="BC210" s="59">
        <v>35.984203000000001</v>
      </c>
      <c r="BD210" s="59">
        <v>54.673653000000002</v>
      </c>
      <c r="BE210" s="53">
        <v>74.548134000000005</v>
      </c>
      <c r="BF210" s="59">
        <v>104.260429</v>
      </c>
      <c r="BG210" s="59">
        <v>52.766399</v>
      </c>
      <c r="BH210" s="59">
        <v>55.362968000000002</v>
      </c>
      <c r="BI210" s="59">
        <v>50.844817999999997</v>
      </c>
      <c r="BJ210" s="59">
        <v>35.347363000000001</v>
      </c>
      <c r="BK210" s="59">
        <v>39.671092999999999</v>
      </c>
      <c r="BL210" s="59">
        <v>31.621416</v>
      </c>
      <c r="BM210" s="59">
        <v>54.822158999999999</v>
      </c>
      <c r="BN210" s="59">
        <v>33.169552000000003</v>
      </c>
      <c r="BO210" s="59">
        <v>26.612843000000002</v>
      </c>
      <c r="BP210" s="59">
        <v>88.669623999999999</v>
      </c>
      <c r="BQ210" s="59">
        <v>79.243149000000003</v>
      </c>
      <c r="BR210" s="59">
        <v>41.683562999999999</v>
      </c>
      <c r="BS210" s="59">
        <v>45.435020000000002</v>
      </c>
      <c r="BT210" s="59">
        <v>82.727790999999996</v>
      </c>
    </row>
    <row r="211" spans="1:72">
      <c r="A211" s="61">
        <v>200</v>
      </c>
      <c r="B211" s="54">
        <v>42614</v>
      </c>
      <c r="C211" s="58">
        <v>2168.27</v>
      </c>
      <c r="D211" s="55">
        <v>18308.150000000001</v>
      </c>
      <c r="E211" s="55">
        <v>22576.669922000001</v>
      </c>
      <c r="F211" s="59">
        <v>11.400819</v>
      </c>
      <c r="G211" s="59">
        <v>8.8003859999999996</v>
      </c>
      <c r="H211" s="59">
        <v>104.922501</v>
      </c>
      <c r="I211" s="59">
        <v>94.112708999999995</v>
      </c>
      <c r="J211" s="59">
        <v>61.408862999999997</v>
      </c>
      <c r="K211" s="59">
        <v>54.116275999999999</v>
      </c>
      <c r="L211" s="59">
        <v>43.511508999999997</v>
      </c>
      <c r="M211" s="59">
        <v>29.593174000000001</v>
      </c>
      <c r="N211" s="59">
        <v>70.841637000000006</v>
      </c>
      <c r="O211" s="59">
        <v>32.075459000000002</v>
      </c>
      <c r="P211" s="59">
        <v>84.760711999999998</v>
      </c>
      <c r="Q211" s="59">
        <v>20.611145</v>
      </c>
      <c r="R211" s="59">
        <v>129.76664700000001</v>
      </c>
      <c r="S211" s="59">
        <v>93.903778000000003</v>
      </c>
      <c r="T211" s="59">
        <v>56.641136000000003</v>
      </c>
      <c r="U211" s="59">
        <v>78.559524999999994</v>
      </c>
      <c r="V211" s="59">
        <v>59.389893000000001</v>
      </c>
      <c r="W211" s="59">
        <v>71.809005999999997</v>
      </c>
      <c r="X211" s="59">
        <v>33.468124000000003</v>
      </c>
      <c r="Y211" s="60">
        <v>61.458691000000002</v>
      </c>
      <c r="Z211" s="59">
        <v>46.428801999999997</v>
      </c>
      <c r="AA211" s="59">
        <v>73.061942999999999</v>
      </c>
      <c r="AB211" s="59">
        <v>52.433300000000003</v>
      </c>
      <c r="AC211" s="59">
        <v>144.470001</v>
      </c>
      <c r="AD211" s="59">
        <v>34.748019999999997</v>
      </c>
      <c r="AE211" s="59">
        <v>56.547600000000003</v>
      </c>
      <c r="AF211" s="59">
        <v>31.212237999999999</v>
      </c>
      <c r="AG211" s="59">
        <v>28.299085999999999</v>
      </c>
      <c r="AH211" s="59">
        <v>93.504097000000002</v>
      </c>
      <c r="AI211" s="59">
        <v>45.738261999999999</v>
      </c>
      <c r="AJ211" s="59">
        <v>22.632534</v>
      </c>
      <c r="AK211" s="59">
        <v>37.532639000000003</v>
      </c>
      <c r="AL211" s="59">
        <v>129.39587399999999</v>
      </c>
      <c r="AM211" s="59">
        <v>69.358520999999996</v>
      </c>
      <c r="AN211" s="59">
        <v>68.166236999999995</v>
      </c>
      <c r="AO211" s="59">
        <v>93.258628999999999</v>
      </c>
      <c r="AP211" s="59">
        <v>109.601967</v>
      </c>
      <c r="AQ211" s="59">
        <v>81.761962999999994</v>
      </c>
      <c r="AR211" s="59">
        <v>54.286259000000001</v>
      </c>
      <c r="AS211" s="59">
        <v>127.787987</v>
      </c>
      <c r="AT211" s="59">
        <v>152.98286400000001</v>
      </c>
      <c r="AU211" s="59">
        <v>35.366993000000001</v>
      </c>
      <c r="AV211" s="59">
        <v>110.66806800000001</v>
      </c>
      <c r="AW211" s="59">
        <v>112.48706799999999</v>
      </c>
      <c r="AX211" s="59">
        <v>31.220869</v>
      </c>
      <c r="AY211" s="59">
        <v>105.490128</v>
      </c>
      <c r="AZ211" s="59">
        <v>167.84077500000001</v>
      </c>
      <c r="BA211" s="59">
        <v>51.747334000000002</v>
      </c>
      <c r="BB211" s="59">
        <v>30.587038</v>
      </c>
      <c r="BC211" s="59">
        <v>34.290619</v>
      </c>
      <c r="BD211" s="59">
        <v>55.176837999999996</v>
      </c>
      <c r="BE211" s="53">
        <v>73.211746000000005</v>
      </c>
      <c r="BF211" s="59">
        <v>102.913338</v>
      </c>
      <c r="BG211" s="59">
        <v>54.720748999999998</v>
      </c>
      <c r="BH211" s="59">
        <v>56.194125999999997</v>
      </c>
      <c r="BI211" s="59">
        <v>51.400288000000003</v>
      </c>
      <c r="BJ211" s="59">
        <v>35.704819000000001</v>
      </c>
      <c r="BK211" s="59">
        <v>40.641739000000001</v>
      </c>
      <c r="BL211" s="59">
        <v>31.453213000000002</v>
      </c>
      <c r="BM211" s="59">
        <v>55.329085999999997</v>
      </c>
      <c r="BN211" s="59">
        <v>32.947696999999998</v>
      </c>
      <c r="BO211" s="59">
        <v>27.053267000000002</v>
      </c>
      <c r="BP211" s="59">
        <v>87.167702000000006</v>
      </c>
      <c r="BQ211" s="59">
        <v>83.311133999999996</v>
      </c>
      <c r="BR211" s="59">
        <v>42.021056999999999</v>
      </c>
      <c r="BS211" s="59">
        <v>45.056812000000001</v>
      </c>
      <c r="BT211" s="59">
        <v>81.735878</v>
      </c>
    </row>
    <row r="212" spans="1:72">
      <c r="A212" s="61">
        <v>201</v>
      </c>
      <c r="B212" s="54">
        <v>42644</v>
      </c>
      <c r="C212" s="58">
        <v>2126.15</v>
      </c>
      <c r="D212" s="55">
        <v>18142.419999999998</v>
      </c>
      <c r="E212" s="55">
        <v>22072.490234000001</v>
      </c>
      <c r="F212" s="59">
        <v>11.168274</v>
      </c>
      <c r="G212" s="59">
        <v>8.7294549999999997</v>
      </c>
      <c r="H212" s="59">
        <v>99.483963000000003</v>
      </c>
      <c r="I212" s="59">
        <v>91.836608999999996</v>
      </c>
      <c r="J212" s="59">
        <v>56.680503999999999</v>
      </c>
      <c r="K212" s="59">
        <v>54.155684999999998</v>
      </c>
      <c r="L212" s="59">
        <v>43.761063</v>
      </c>
      <c r="M212" s="59">
        <v>25.644418999999999</v>
      </c>
      <c r="N212" s="59">
        <v>68.513107000000005</v>
      </c>
      <c r="O212" s="59">
        <v>32.398643</v>
      </c>
      <c r="P212" s="59">
        <v>83.537246999999994</v>
      </c>
      <c r="Q212" s="59">
        <v>20.010985999999999</v>
      </c>
      <c r="R212" s="59">
        <v>125.81858099999999</v>
      </c>
      <c r="S212" s="59">
        <v>85.782021</v>
      </c>
      <c r="T212" s="59">
        <v>58.123569000000003</v>
      </c>
      <c r="U212" s="59">
        <v>84.196738999999994</v>
      </c>
      <c r="V212" s="59">
        <v>56.695315999999998</v>
      </c>
      <c r="W212" s="59">
        <v>73.085830999999999</v>
      </c>
      <c r="X212" s="59">
        <v>33.452720999999997</v>
      </c>
      <c r="Y212" s="60">
        <v>61.527923999999999</v>
      </c>
      <c r="Z212" s="59">
        <v>41.759082999999997</v>
      </c>
      <c r="AA212" s="59">
        <v>68.309989999999999</v>
      </c>
      <c r="AB212" s="59">
        <v>54.535666999999997</v>
      </c>
      <c r="AC212" s="59">
        <v>144.300003</v>
      </c>
      <c r="AD212" s="59">
        <v>36.105609999999999</v>
      </c>
      <c r="AE212" s="59">
        <v>58.649138999999998</v>
      </c>
      <c r="AF212" s="59">
        <v>32.787078999999999</v>
      </c>
      <c r="AG212" s="59">
        <v>28.415617000000001</v>
      </c>
      <c r="AH212" s="59">
        <v>91.810203999999999</v>
      </c>
      <c r="AI212" s="59">
        <v>43.349552000000003</v>
      </c>
      <c r="AJ212" s="59">
        <v>21.189191999999998</v>
      </c>
      <c r="AK212" s="59">
        <v>36.630237999999999</v>
      </c>
      <c r="AL212" s="59">
        <v>109.498924</v>
      </c>
      <c r="AM212" s="59">
        <v>63.810524000000001</v>
      </c>
      <c r="AN212" s="59">
        <v>64.420479</v>
      </c>
      <c r="AO212" s="59">
        <v>88.198875000000001</v>
      </c>
      <c r="AP212" s="59">
        <v>102.804306</v>
      </c>
      <c r="AQ212" s="59">
        <v>80.565742</v>
      </c>
      <c r="AR212" s="59">
        <v>56.260769000000003</v>
      </c>
      <c r="AS212" s="59">
        <v>124.147766</v>
      </c>
      <c r="AT212" s="59">
        <v>153.03814700000001</v>
      </c>
      <c r="AU212" s="59">
        <v>36.421902000000003</v>
      </c>
      <c r="AV212" s="59">
        <v>104.112213</v>
      </c>
      <c r="AW212" s="59">
        <v>107.91326100000001</v>
      </c>
      <c r="AX212" s="59">
        <v>29.451194999999998</v>
      </c>
      <c r="AY212" s="59">
        <v>104.99850499999999</v>
      </c>
      <c r="AZ212" s="59">
        <v>173.71627799999999</v>
      </c>
      <c r="BA212" s="59">
        <v>53.831600000000002</v>
      </c>
      <c r="BB212" s="59">
        <v>28.253504</v>
      </c>
      <c r="BC212" s="59">
        <v>33.539852000000003</v>
      </c>
      <c r="BD212" s="59">
        <v>55.703609</v>
      </c>
      <c r="BE212" s="53">
        <v>72.694237000000001</v>
      </c>
      <c r="BF212" s="59">
        <v>101.725273</v>
      </c>
      <c r="BG212" s="59">
        <v>54.423591999999999</v>
      </c>
      <c r="BH212" s="59">
        <v>56.180073</v>
      </c>
      <c r="BI212" s="59">
        <v>52.043922000000002</v>
      </c>
      <c r="BJ212" s="59">
        <v>35.892738000000001</v>
      </c>
      <c r="BK212" s="59">
        <v>40.886318000000003</v>
      </c>
      <c r="BL212" s="59">
        <v>32.029591000000003</v>
      </c>
      <c r="BM212" s="59">
        <v>55.512774999999998</v>
      </c>
      <c r="BN212" s="59">
        <v>30.488347999999998</v>
      </c>
      <c r="BO212" s="59">
        <v>25.21002</v>
      </c>
      <c r="BP212" s="59">
        <v>87.008125000000007</v>
      </c>
      <c r="BQ212" s="59">
        <v>76.599411000000003</v>
      </c>
      <c r="BR212" s="59">
        <v>41.274563000000001</v>
      </c>
      <c r="BS212" s="59">
        <v>45.674289999999999</v>
      </c>
      <c r="BT212" s="59">
        <v>81.594513000000006</v>
      </c>
    </row>
    <row r="213" spans="1:72">
      <c r="A213" s="61">
        <v>202</v>
      </c>
      <c r="B213" s="54">
        <v>42675</v>
      </c>
      <c r="C213" s="58">
        <v>2198.81</v>
      </c>
      <c r="D213" s="55">
        <v>19123.580000000002</v>
      </c>
      <c r="E213" s="55">
        <v>22991.070313</v>
      </c>
      <c r="F213" s="59">
        <v>11.663181</v>
      </c>
      <c r="G213" s="59">
        <v>8.4988469999999996</v>
      </c>
      <c r="H213" s="59">
        <v>105.509598</v>
      </c>
      <c r="I213" s="59">
        <v>97.302582000000001</v>
      </c>
      <c r="J213" s="59">
        <v>60.292900000000003</v>
      </c>
      <c r="K213" s="59">
        <v>60.861111000000001</v>
      </c>
      <c r="L213" s="59">
        <v>45.819884999999999</v>
      </c>
      <c r="M213" s="59">
        <v>25.014771</v>
      </c>
      <c r="N213" s="59">
        <v>65.589980999999995</v>
      </c>
      <c r="O213" s="59">
        <v>30.832198999999999</v>
      </c>
      <c r="P213" s="59">
        <v>78.004478000000006</v>
      </c>
      <c r="Q213" s="59">
        <v>20.128160000000001</v>
      </c>
      <c r="R213" s="59">
        <v>127.724541</v>
      </c>
      <c r="S213" s="59">
        <v>86.681786000000002</v>
      </c>
      <c r="T213" s="59">
        <v>59.528706</v>
      </c>
      <c r="U213" s="59">
        <v>79.414124000000001</v>
      </c>
      <c r="V213" s="59">
        <v>59.403525999999999</v>
      </c>
      <c r="W213" s="59">
        <v>77.837256999999994</v>
      </c>
      <c r="X213" s="59">
        <v>37.572254000000001</v>
      </c>
      <c r="Y213" s="60">
        <v>66.105346999999995</v>
      </c>
      <c r="Z213" s="59">
        <v>48.714576999999998</v>
      </c>
      <c r="AA213" s="59">
        <v>77.586594000000005</v>
      </c>
      <c r="AB213" s="59">
        <v>63.585152000000001</v>
      </c>
      <c r="AC213" s="59">
        <v>157.44000199999999</v>
      </c>
      <c r="AD213" s="59">
        <v>41.528122000000003</v>
      </c>
      <c r="AE213" s="59">
        <v>63.931725</v>
      </c>
      <c r="AF213" s="59">
        <v>36.347073000000002</v>
      </c>
      <c r="AG213" s="59">
        <v>34.654513999999999</v>
      </c>
      <c r="AH213" s="59">
        <v>88.097908000000004</v>
      </c>
      <c r="AI213" s="59">
        <v>45.173000000000002</v>
      </c>
      <c r="AJ213" s="59">
        <v>21.476521000000002</v>
      </c>
      <c r="AK213" s="59">
        <v>38.294742999999997</v>
      </c>
      <c r="AL213" s="59">
        <v>111.756241</v>
      </c>
      <c r="AM213" s="59">
        <v>58.003287999999998</v>
      </c>
      <c r="AN213" s="59">
        <v>59.188782000000003</v>
      </c>
      <c r="AO213" s="59">
        <v>91.624504000000002</v>
      </c>
      <c r="AP213" s="59">
        <v>106.809494</v>
      </c>
      <c r="AQ213" s="59">
        <v>86.666472999999996</v>
      </c>
      <c r="AR213" s="59">
        <v>59.568192000000003</v>
      </c>
      <c r="AS213" s="59">
        <v>145.13462799999999</v>
      </c>
      <c r="AT213" s="59">
        <v>168.26989699999999</v>
      </c>
      <c r="AU213" s="59">
        <v>42.387642</v>
      </c>
      <c r="AV213" s="59">
        <v>106.44667099999999</v>
      </c>
      <c r="AW213" s="59">
        <v>117.580856</v>
      </c>
      <c r="AX213" s="59">
        <v>25.79365</v>
      </c>
      <c r="AY213" s="59">
        <v>116.54647799999999</v>
      </c>
      <c r="AZ213" s="59">
        <v>205.64267000000001</v>
      </c>
      <c r="BA213" s="59">
        <v>54.137047000000003</v>
      </c>
      <c r="BB213" s="59">
        <v>28.115760999999999</v>
      </c>
      <c r="BC213" s="59">
        <v>35.220947000000002</v>
      </c>
      <c r="BD213" s="59">
        <v>58.125160000000001</v>
      </c>
      <c r="BE213" s="53">
        <v>80.175719999999998</v>
      </c>
      <c r="BF213" s="59">
        <v>106.67821499999999</v>
      </c>
      <c r="BG213" s="59">
        <v>63.032882999999998</v>
      </c>
      <c r="BH213" s="59">
        <v>51.792110000000001</v>
      </c>
      <c r="BI213" s="59">
        <v>50.722065000000001</v>
      </c>
      <c r="BJ213" s="59">
        <v>32.586742000000001</v>
      </c>
      <c r="BK213" s="59">
        <v>38.099471999999999</v>
      </c>
      <c r="BL213" s="59">
        <v>30.071591999999999</v>
      </c>
      <c r="BM213" s="59">
        <v>51.265728000000003</v>
      </c>
      <c r="BN213" s="59">
        <v>31.990003999999999</v>
      </c>
      <c r="BO213" s="59">
        <v>28.463984</v>
      </c>
      <c r="BP213" s="59">
        <v>93.043960999999996</v>
      </c>
      <c r="BQ213" s="59">
        <v>77.301788000000002</v>
      </c>
      <c r="BR213" s="59">
        <v>40.277507999999997</v>
      </c>
      <c r="BS213" s="59">
        <v>44.387287000000001</v>
      </c>
      <c r="BT213" s="59">
        <v>82.941658000000004</v>
      </c>
    </row>
    <row r="214" spans="1:72">
      <c r="A214" s="61">
        <v>203</v>
      </c>
      <c r="B214" s="54">
        <v>42705</v>
      </c>
      <c r="C214" s="58">
        <v>2238.83</v>
      </c>
      <c r="D214" s="55">
        <v>19762.599999999999</v>
      </c>
      <c r="E214" s="55">
        <v>23425.859375</v>
      </c>
      <c r="F214" s="59">
        <v>11.245787</v>
      </c>
      <c r="G214" s="59">
        <v>8.5147619999999993</v>
      </c>
      <c r="H214" s="59">
        <v>109.906013</v>
      </c>
      <c r="I214" s="59">
        <v>100.07353999999999</v>
      </c>
      <c r="J214" s="59">
        <v>60.780028999999999</v>
      </c>
      <c r="K214" s="59">
        <v>57.396129999999999</v>
      </c>
      <c r="L214" s="59">
        <v>46.718192999999999</v>
      </c>
      <c r="M214" s="59">
        <v>26.705814</v>
      </c>
      <c r="N214" s="59">
        <v>66.878540000000001</v>
      </c>
      <c r="O214" s="59">
        <v>31.948205999999999</v>
      </c>
      <c r="P214" s="59">
        <v>82.137726000000001</v>
      </c>
      <c r="Q214" s="59">
        <v>19.753775000000001</v>
      </c>
      <c r="R214" s="59">
        <v>136.65257299999999</v>
      </c>
      <c r="S214" s="59">
        <v>85.564612999999994</v>
      </c>
      <c r="T214" s="59">
        <v>58.412567000000003</v>
      </c>
      <c r="U214" s="59">
        <v>85.530144000000007</v>
      </c>
      <c r="V214" s="59">
        <v>61.961497999999999</v>
      </c>
      <c r="W214" s="59">
        <v>82.943375000000003</v>
      </c>
      <c r="X214" s="59">
        <v>38.826729</v>
      </c>
      <c r="Y214" s="60">
        <v>66.026672000000005</v>
      </c>
      <c r="Z214" s="59">
        <v>54.225006</v>
      </c>
      <c r="AA214" s="59">
        <v>76.511939999999996</v>
      </c>
      <c r="AB214" s="59">
        <v>68.439094999999995</v>
      </c>
      <c r="AC214" s="59">
        <v>162.979996</v>
      </c>
      <c r="AD214" s="59">
        <v>43.606983</v>
      </c>
      <c r="AE214" s="59">
        <v>65.742142000000001</v>
      </c>
      <c r="AF214" s="59">
        <v>37.628962999999999</v>
      </c>
      <c r="AG214" s="59">
        <v>35.457165000000003</v>
      </c>
      <c r="AH214" s="59">
        <v>91.822982999999994</v>
      </c>
      <c r="AI214" s="59">
        <v>43.460278000000002</v>
      </c>
      <c r="AJ214" s="59">
        <v>21.920172000000001</v>
      </c>
      <c r="AK214" s="59">
        <v>42.172787</v>
      </c>
      <c r="AL214" s="59">
        <v>114.182411</v>
      </c>
      <c r="AM214" s="59">
        <v>63.976146999999997</v>
      </c>
      <c r="AN214" s="59">
        <v>60.743766999999998</v>
      </c>
      <c r="AO214" s="59">
        <v>93.711326999999997</v>
      </c>
      <c r="AP214" s="59">
        <v>111.76926400000001</v>
      </c>
      <c r="AQ214" s="59">
        <v>86.310424999999995</v>
      </c>
      <c r="AR214" s="59">
        <v>61.115184999999997</v>
      </c>
      <c r="AS214" s="59">
        <v>142.90808100000001</v>
      </c>
      <c r="AT214" s="59">
        <v>163.46772799999999</v>
      </c>
      <c r="AU214" s="59">
        <v>45.325043000000001</v>
      </c>
      <c r="AV214" s="59">
        <v>106.893517</v>
      </c>
      <c r="AW214" s="59">
        <v>117.059944</v>
      </c>
      <c r="AX214" s="59">
        <v>27.089687000000001</v>
      </c>
      <c r="AY214" s="59">
        <v>116.264099</v>
      </c>
      <c r="AZ214" s="59">
        <v>207.995621</v>
      </c>
      <c r="BA214" s="59">
        <v>56.203175000000002</v>
      </c>
      <c r="BB214" s="59">
        <v>29.610363</v>
      </c>
      <c r="BC214" s="59">
        <v>33.696083000000002</v>
      </c>
      <c r="BD214" s="59">
        <v>57.790137999999999</v>
      </c>
      <c r="BE214" s="53">
        <v>85.820267000000001</v>
      </c>
      <c r="BF214" s="59">
        <v>107.550949</v>
      </c>
      <c r="BG214" s="59">
        <v>62.006869999999999</v>
      </c>
      <c r="BH214" s="59">
        <v>55.115723000000003</v>
      </c>
      <c r="BI214" s="59">
        <v>53.49794</v>
      </c>
      <c r="BJ214" s="59">
        <v>34.636761</v>
      </c>
      <c r="BK214" s="59">
        <v>38.420155000000001</v>
      </c>
      <c r="BL214" s="59">
        <v>31.374358999999998</v>
      </c>
      <c r="BM214" s="59">
        <v>54.658248999999998</v>
      </c>
      <c r="BN214" s="59">
        <v>34.220965999999997</v>
      </c>
      <c r="BO214" s="59">
        <v>28.275618000000001</v>
      </c>
      <c r="BP214" s="59">
        <v>97.831328999999997</v>
      </c>
      <c r="BQ214" s="59">
        <v>76.833541999999994</v>
      </c>
      <c r="BR214" s="59">
        <v>41.773086999999997</v>
      </c>
      <c r="BS214" s="59">
        <v>47.604824000000001</v>
      </c>
      <c r="BT214" s="59">
        <v>84.107185000000001</v>
      </c>
    </row>
    <row r="215" spans="1:72">
      <c r="A215" s="61">
        <v>204</v>
      </c>
      <c r="B215" s="54">
        <v>42736</v>
      </c>
      <c r="C215" s="58">
        <v>2278.87</v>
      </c>
      <c r="D215" s="55">
        <v>19864.09</v>
      </c>
      <c r="E215" s="55">
        <v>23847.210938</v>
      </c>
      <c r="F215" s="59">
        <v>12.10622</v>
      </c>
      <c r="G215" s="59">
        <v>8.543666</v>
      </c>
      <c r="H215" s="59">
        <v>112.775009</v>
      </c>
      <c r="I215" s="59">
        <v>100.772369</v>
      </c>
      <c r="J215" s="59">
        <v>62.455055000000002</v>
      </c>
      <c r="K215" s="59">
        <v>51.237761999999996</v>
      </c>
      <c r="L215" s="59">
        <v>49.697535999999999</v>
      </c>
      <c r="M215" s="59">
        <v>28.630713</v>
      </c>
      <c r="N215" s="59">
        <v>69.678413000000006</v>
      </c>
      <c r="O215" s="59">
        <v>32.032963000000002</v>
      </c>
      <c r="P215" s="59">
        <v>81.470450999999997</v>
      </c>
      <c r="Q215" s="59">
        <v>19.210111999999999</v>
      </c>
      <c r="R215" s="59">
        <v>139.92997700000001</v>
      </c>
      <c r="S215" s="59">
        <v>91.556870000000004</v>
      </c>
      <c r="T215" s="59">
        <v>57.833793999999997</v>
      </c>
      <c r="U215" s="59">
        <v>87.217110000000005</v>
      </c>
      <c r="V215" s="59">
        <v>57.588619000000001</v>
      </c>
      <c r="W215" s="59">
        <v>78.468520999999996</v>
      </c>
      <c r="X215" s="59">
        <v>37.758099000000001</v>
      </c>
      <c r="Y215" s="60">
        <v>66.227455000000006</v>
      </c>
      <c r="Z215" s="59">
        <v>47.352451000000002</v>
      </c>
      <c r="AA215" s="59">
        <v>76.875214</v>
      </c>
      <c r="AB215" s="59">
        <v>67.122505000000004</v>
      </c>
      <c r="AC215" s="59">
        <v>164.13999899999999</v>
      </c>
      <c r="AD215" s="59">
        <v>44.572346000000003</v>
      </c>
      <c r="AE215" s="59">
        <v>67.783264000000003</v>
      </c>
      <c r="AF215" s="59">
        <v>38.774116999999997</v>
      </c>
      <c r="AG215" s="59">
        <v>37.047221999999998</v>
      </c>
      <c r="AH215" s="59">
        <v>90.260840999999999</v>
      </c>
      <c r="AI215" s="59">
        <v>46.114750000000001</v>
      </c>
      <c r="AJ215" s="59">
        <v>21.414013000000001</v>
      </c>
      <c r="AK215" s="59">
        <v>38.189819</v>
      </c>
      <c r="AL215" s="59">
        <v>122.358879</v>
      </c>
      <c r="AM215" s="59">
        <v>67.003158999999997</v>
      </c>
      <c r="AN215" s="59">
        <v>60.666801</v>
      </c>
      <c r="AO215" s="59">
        <v>95.709343000000004</v>
      </c>
      <c r="AP215" s="59">
        <v>109.42208100000001</v>
      </c>
      <c r="AQ215" s="59">
        <v>82.162041000000002</v>
      </c>
      <c r="AR215" s="59">
        <v>59.899943999999998</v>
      </c>
      <c r="AS215" s="59">
        <v>149.877274</v>
      </c>
      <c r="AT215" s="59">
        <v>166.361099</v>
      </c>
      <c r="AU215" s="59">
        <v>47.672561999999999</v>
      </c>
      <c r="AV215" s="59">
        <v>109.880295</v>
      </c>
      <c r="AW215" s="59">
        <v>114.433502</v>
      </c>
      <c r="AX215" s="59">
        <v>28.890051</v>
      </c>
      <c r="AY215" s="59">
        <v>119.21828499999999</v>
      </c>
      <c r="AZ215" s="59">
        <v>215.57261700000001</v>
      </c>
      <c r="BA215" s="59">
        <v>58.473370000000003</v>
      </c>
      <c r="BB215" s="59">
        <v>30.059380999999998</v>
      </c>
      <c r="BC215" s="59">
        <v>35.150837000000003</v>
      </c>
      <c r="BD215" s="59">
        <v>59.825496999999999</v>
      </c>
      <c r="BE215" s="53">
        <v>84.829314999999994</v>
      </c>
      <c r="BF215" s="59">
        <v>111.276428</v>
      </c>
      <c r="BG215" s="59">
        <v>63.987816000000002</v>
      </c>
      <c r="BH215" s="59">
        <v>55.768996999999999</v>
      </c>
      <c r="BI215" s="59">
        <v>53.281399</v>
      </c>
      <c r="BJ215" s="59">
        <v>34.805756000000002</v>
      </c>
      <c r="BK215" s="59">
        <v>39.380665</v>
      </c>
      <c r="BL215" s="59">
        <v>32.119239999999998</v>
      </c>
      <c r="BM215" s="59">
        <v>55.155276999999998</v>
      </c>
      <c r="BN215" s="59">
        <v>31.419440999999999</v>
      </c>
      <c r="BO215" s="59">
        <v>31.005741</v>
      </c>
      <c r="BP215" s="59">
        <v>104.667664</v>
      </c>
      <c r="BQ215" s="59">
        <v>81.389313000000001</v>
      </c>
      <c r="BR215" s="59">
        <v>38.971561000000001</v>
      </c>
      <c r="BS215" s="59">
        <v>45.309280000000001</v>
      </c>
      <c r="BT215" s="59">
        <v>84.512421000000003</v>
      </c>
    </row>
    <row r="216" spans="1:72">
      <c r="A216" s="61">
        <v>205</v>
      </c>
      <c r="B216" s="54">
        <v>42767</v>
      </c>
      <c r="C216" s="58">
        <v>2363.64</v>
      </c>
      <c r="D216" s="55">
        <v>20812.240000000002</v>
      </c>
      <c r="E216" s="55">
        <v>24609.789063</v>
      </c>
      <c r="F216" s="59">
        <v>12.547821000000001</v>
      </c>
      <c r="G216" s="59">
        <v>8.600714</v>
      </c>
      <c r="H216" s="59">
        <v>118.783424</v>
      </c>
      <c r="I216" s="59">
        <v>104.948936</v>
      </c>
      <c r="J216" s="59">
        <v>63.869038000000003</v>
      </c>
      <c r="K216" s="59">
        <v>46.700409000000001</v>
      </c>
      <c r="L216" s="59">
        <v>50.209045000000003</v>
      </c>
      <c r="M216" s="59">
        <v>30.492657000000001</v>
      </c>
      <c r="N216" s="59">
        <v>73.012603999999996</v>
      </c>
      <c r="O216" s="59">
        <v>32.333492</v>
      </c>
      <c r="P216" s="59">
        <v>86.651649000000006</v>
      </c>
      <c r="Q216" s="59">
        <v>20.416138</v>
      </c>
      <c r="R216" s="59">
        <v>151.22164900000001</v>
      </c>
      <c r="S216" s="59">
        <v>100.188766</v>
      </c>
      <c r="T216" s="59">
        <v>60.967579000000001</v>
      </c>
      <c r="U216" s="59">
        <v>89.598663000000002</v>
      </c>
      <c r="V216" s="59">
        <v>55.824387000000002</v>
      </c>
      <c r="W216" s="59">
        <v>79.278923000000006</v>
      </c>
      <c r="X216" s="59">
        <v>36.836616999999997</v>
      </c>
      <c r="Y216" s="60">
        <v>63.577091000000003</v>
      </c>
      <c r="Z216" s="59">
        <v>44.957732999999998</v>
      </c>
      <c r="AA216" s="59">
        <v>73.519249000000002</v>
      </c>
      <c r="AB216" s="59">
        <v>72.271011000000001</v>
      </c>
      <c r="AC216" s="59">
        <v>171.41999799999999</v>
      </c>
      <c r="AD216" s="59">
        <v>45.798824000000003</v>
      </c>
      <c r="AE216" s="59">
        <v>71.352097000000001</v>
      </c>
      <c r="AF216" s="59">
        <v>40.504776</v>
      </c>
      <c r="AG216" s="59">
        <v>36.301600999999998</v>
      </c>
      <c r="AH216" s="59">
        <v>97.402000000000001</v>
      </c>
      <c r="AI216" s="59">
        <v>49.001109999999997</v>
      </c>
      <c r="AJ216" s="59">
        <v>23.026983000000001</v>
      </c>
      <c r="AK216" s="59">
        <v>40.187877999999998</v>
      </c>
      <c r="AL216" s="59">
        <v>137.860657</v>
      </c>
      <c r="AM216" s="59">
        <v>72.030777</v>
      </c>
      <c r="AN216" s="59">
        <v>62.404324000000003</v>
      </c>
      <c r="AO216" s="59">
        <v>100.70835099999999</v>
      </c>
      <c r="AP216" s="59">
        <v>116.638893</v>
      </c>
      <c r="AQ216" s="59">
        <v>79.624831999999998</v>
      </c>
      <c r="AR216" s="59">
        <v>63.192309999999999</v>
      </c>
      <c r="AS216" s="59">
        <v>157.784378</v>
      </c>
      <c r="AT216" s="59">
        <v>169.76551799999999</v>
      </c>
      <c r="AU216" s="59">
        <v>52.675865000000002</v>
      </c>
      <c r="AV216" s="59">
        <v>113.392647</v>
      </c>
      <c r="AW216" s="59">
        <v>115.014854</v>
      </c>
      <c r="AX216" s="59">
        <v>27.265577</v>
      </c>
      <c r="AY216" s="59">
        <v>112.04645499999999</v>
      </c>
      <c r="AZ216" s="59">
        <v>202.75654599999999</v>
      </c>
      <c r="BA216" s="59">
        <v>57.867370999999999</v>
      </c>
      <c r="BB216" s="59">
        <v>29.553222999999999</v>
      </c>
      <c r="BC216" s="59">
        <v>37.470408999999997</v>
      </c>
      <c r="BD216" s="59">
        <v>61.066051000000002</v>
      </c>
      <c r="BE216" s="53">
        <v>86.198463000000004</v>
      </c>
      <c r="BF216" s="59">
        <v>118.06083700000001</v>
      </c>
      <c r="BG216" s="59">
        <v>69.956237999999999</v>
      </c>
      <c r="BH216" s="59">
        <v>58.616374999999998</v>
      </c>
      <c r="BI216" s="59">
        <v>54.231358</v>
      </c>
      <c r="BJ216" s="59">
        <v>35.784519000000003</v>
      </c>
      <c r="BK216" s="59">
        <v>42.419128000000001</v>
      </c>
      <c r="BL216" s="59">
        <v>33.977051000000003</v>
      </c>
      <c r="BM216" s="59">
        <v>57.150798999999999</v>
      </c>
      <c r="BN216" s="59">
        <v>32.157074000000001</v>
      </c>
      <c r="BO216" s="59">
        <v>30.767292000000001</v>
      </c>
      <c r="BP216" s="59">
        <v>104.13793200000001</v>
      </c>
      <c r="BQ216" s="59">
        <v>84.384231999999997</v>
      </c>
      <c r="BR216" s="59">
        <v>40.726680999999999</v>
      </c>
      <c r="BS216" s="59">
        <v>47.024120000000003</v>
      </c>
      <c r="BT216" s="59">
        <v>90.986960999999994</v>
      </c>
    </row>
    <row r="217" spans="1:72">
      <c r="A217" s="61">
        <v>206</v>
      </c>
      <c r="B217" s="54">
        <v>42795</v>
      </c>
      <c r="C217" s="58">
        <v>2362.7199999999998</v>
      </c>
      <c r="D217" s="55">
        <v>20663.22</v>
      </c>
      <c r="E217" s="55">
        <v>24624.720702999999</v>
      </c>
      <c r="F217" s="59">
        <v>12.541513999999999</v>
      </c>
      <c r="G217" s="59">
        <v>8.5926829999999992</v>
      </c>
      <c r="H217" s="59">
        <v>120.357246</v>
      </c>
      <c r="I217" s="59">
        <v>107.344719</v>
      </c>
      <c r="J217" s="59">
        <v>70.602051000000003</v>
      </c>
      <c r="K217" s="59">
        <v>44.259655000000002</v>
      </c>
      <c r="L217" s="59">
        <v>53.198478999999999</v>
      </c>
      <c r="M217" s="59">
        <v>30.195824000000002</v>
      </c>
      <c r="N217" s="59">
        <v>72.034514999999999</v>
      </c>
      <c r="O217" s="59">
        <v>32.703372999999999</v>
      </c>
      <c r="P217" s="59">
        <v>87.813484000000003</v>
      </c>
      <c r="Q217" s="59">
        <v>20.747149</v>
      </c>
      <c r="R217" s="59">
        <v>143.507553</v>
      </c>
      <c r="S217" s="59">
        <v>99.493392999999998</v>
      </c>
      <c r="T217" s="59">
        <v>58.882294000000002</v>
      </c>
      <c r="U217" s="59">
        <v>90.860518999999996</v>
      </c>
      <c r="V217" s="59">
        <v>56.812846999999998</v>
      </c>
      <c r="W217" s="59">
        <v>76.388069000000002</v>
      </c>
      <c r="X217" s="59">
        <v>38.824215000000002</v>
      </c>
      <c r="Y217" s="60">
        <v>62.167411999999999</v>
      </c>
      <c r="Z217" s="59">
        <v>42.134768999999999</v>
      </c>
      <c r="AA217" s="59">
        <v>73.943732999999995</v>
      </c>
      <c r="AB217" s="59">
        <v>70.053946999999994</v>
      </c>
      <c r="AC217" s="59">
        <v>166.679993</v>
      </c>
      <c r="AD217" s="59">
        <v>44.341320000000003</v>
      </c>
      <c r="AE217" s="59">
        <v>70.505424000000005</v>
      </c>
      <c r="AF217" s="59">
        <v>37.927197</v>
      </c>
      <c r="AG217" s="59">
        <v>36.734997</v>
      </c>
      <c r="AH217" s="59">
        <v>99.923850999999999</v>
      </c>
      <c r="AI217" s="59">
        <v>47.267811000000002</v>
      </c>
      <c r="AJ217" s="59">
        <v>23.322937</v>
      </c>
      <c r="AK217" s="59">
        <v>38.115783999999998</v>
      </c>
      <c r="AL217" s="59">
        <v>129.013824</v>
      </c>
      <c r="AM217" s="59">
        <v>73.653923000000006</v>
      </c>
      <c r="AN217" s="59">
        <v>60.793503000000001</v>
      </c>
      <c r="AO217" s="59">
        <v>101.549133</v>
      </c>
      <c r="AP217" s="59">
        <v>120.535805</v>
      </c>
      <c r="AQ217" s="59">
        <v>81.404015000000001</v>
      </c>
      <c r="AR217" s="59">
        <v>62.847549000000001</v>
      </c>
      <c r="AS217" s="59">
        <v>155.6147</v>
      </c>
      <c r="AT217" s="59">
        <v>171.67449999999999</v>
      </c>
      <c r="AU217" s="59">
        <v>48.994014999999997</v>
      </c>
      <c r="AV217" s="59">
        <v>114.64576</v>
      </c>
      <c r="AW217" s="59">
        <v>110.77356</v>
      </c>
      <c r="AX217" s="59">
        <v>26.246302</v>
      </c>
      <c r="AY217" s="59">
        <v>112.156792</v>
      </c>
      <c r="AZ217" s="59">
        <v>204.916</v>
      </c>
      <c r="BA217" s="59">
        <v>59.928885999999999</v>
      </c>
      <c r="BB217" s="59">
        <v>29.657309999999999</v>
      </c>
      <c r="BC217" s="59">
        <v>39.247585000000001</v>
      </c>
      <c r="BD217" s="59">
        <v>64.206253000000004</v>
      </c>
      <c r="BE217" s="53">
        <v>86.005263999999997</v>
      </c>
      <c r="BF217" s="59">
        <v>109.166748</v>
      </c>
      <c r="BG217" s="59">
        <v>70.355575999999999</v>
      </c>
      <c r="BH217" s="59">
        <v>58.878017</v>
      </c>
      <c r="BI217" s="59">
        <v>54.182453000000002</v>
      </c>
      <c r="BJ217" s="59">
        <v>35.462944</v>
      </c>
      <c r="BK217" s="59">
        <v>42.499896999999997</v>
      </c>
      <c r="BL217" s="59">
        <v>34.552273</v>
      </c>
      <c r="BM217" s="59">
        <v>58.147506999999997</v>
      </c>
      <c r="BN217" s="59">
        <v>31.586891000000001</v>
      </c>
      <c r="BO217" s="59">
        <v>30.907084999999999</v>
      </c>
      <c r="BP217" s="59">
        <v>107.259506</v>
      </c>
      <c r="BQ217" s="59">
        <v>87.330353000000002</v>
      </c>
      <c r="BR217" s="59">
        <v>41.388840000000002</v>
      </c>
      <c r="BS217" s="59">
        <v>46.390377000000001</v>
      </c>
      <c r="BT217" s="59">
        <v>84.283630000000002</v>
      </c>
    </row>
    <row r="218" spans="1:72">
      <c r="A218" s="61">
        <v>207</v>
      </c>
      <c r="B218" s="54">
        <v>42826</v>
      </c>
      <c r="C218" s="58">
        <v>2384.1999999999998</v>
      </c>
      <c r="D218" s="55">
        <v>20940.509999999998</v>
      </c>
      <c r="E218" s="55">
        <v>24878.480468999998</v>
      </c>
      <c r="F218" s="59">
        <v>12.667687000000001</v>
      </c>
      <c r="G218" s="59">
        <v>8.6588250000000002</v>
      </c>
      <c r="H218" s="59">
        <v>128.73466500000001</v>
      </c>
      <c r="I218" s="59">
        <v>115.89183800000001</v>
      </c>
      <c r="J218" s="59">
        <v>72.895026999999999</v>
      </c>
      <c r="K218" s="59">
        <v>44.788952000000002</v>
      </c>
      <c r="L218" s="59">
        <v>55.781196999999999</v>
      </c>
      <c r="M218" s="59">
        <v>30.051905000000001</v>
      </c>
      <c r="N218" s="59">
        <v>70.014160000000004</v>
      </c>
      <c r="O218" s="59">
        <v>33.543961000000003</v>
      </c>
      <c r="P218" s="59">
        <v>89.539078000000003</v>
      </c>
      <c r="Q218" s="59">
        <v>21.798548</v>
      </c>
      <c r="R218" s="59">
        <v>151.91996800000001</v>
      </c>
      <c r="S218" s="59">
        <v>98.790847999999997</v>
      </c>
      <c r="T218" s="59">
        <v>61.356686000000003</v>
      </c>
      <c r="U218" s="59">
        <v>89.987258999999995</v>
      </c>
      <c r="V218" s="59">
        <v>56.563450000000003</v>
      </c>
      <c r="W218" s="59">
        <v>75.911392000000006</v>
      </c>
      <c r="X218" s="59">
        <v>37.298340000000003</v>
      </c>
      <c r="Y218" s="60">
        <v>57.781466999999999</v>
      </c>
      <c r="Z218" s="59">
        <v>42.902821000000003</v>
      </c>
      <c r="AA218" s="59">
        <v>70.115775999999997</v>
      </c>
      <c r="AB218" s="59">
        <v>69.384003000000007</v>
      </c>
      <c r="AC218" s="59">
        <v>165.21000699999999</v>
      </c>
      <c r="AD218" s="59">
        <v>42.891433999999997</v>
      </c>
      <c r="AE218" s="59">
        <v>70.630188000000004</v>
      </c>
      <c r="AF218" s="59">
        <v>37.966858000000002</v>
      </c>
      <c r="AG218" s="59">
        <v>34.970699000000003</v>
      </c>
      <c r="AH218" s="59">
        <v>99.057411000000002</v>
      </c>
      <c r="AI218" s="59">
        <v>46.702300999999999</v>
      </c>
      <c r="AJ218" s="59">
        <v>23.125221</v>
      </c>
      <c r="AK218" s="59">
        <v>42.667304999999999</v>
      </c>
      <c r="AL218" s="59">
        <v>128.424057</v>
      </c>
      <c r="AM218" s="59">
        <v>71.858788000000004</v>
      </c>
      <c r="AN218" s="59">
        <v>63.844791000000001</v>
      </c>
      <c r="AO218" s="59">
        <v>106.64814</v>
      </c>
      <c r="AP218" s="59">
        <v>123.370758</v>
      </c>
      <c r="AQ218" s="59">
        <v>81.525406000000004</v>
      </c>
      <c r="AR218" s="59">
        <v>63.095764000000003</v>
      </c>
      <c r="AS218" s="59">
        <v>161.09286499999999</v>
      </c>
      <c r="AT218" s="59">
        <v>167.22683699999999</v>
      </c>
      <c r="AU218" s="59">
        <v>51.325111</v>
      </c>
      <c r="AV218" s="59">
        <v>118.42581199999999</v>
      </c>
      <c r="AW218" s="59">
        <v>115.843987</v>
      </c>
      <c r="AX218" s="59">
        <v>26.964009999999998</v>
      </c>
      <c r="AY218" s="59">
        <v>112.52916</v>
      </c>
      <c r="AZ218" s="59">
        <v>207.12884500000001</v>
      </c>
      <c r="BA218" s="59">
        <v>62.294735000000003</v>
      </c>
      <c r="BB218" s="59">
        <v>29.723085000000001</v>
      </c>
      <c r="BC218" s="59">
        <v>39.555503999999999</v>
      </c>
      <c r="BD218" s="59">
        <v>63.106377000000002</v>
      </c>
      <c r="BE218" s="53">
        <v>88.251655999999997</v>
      </c>
      <c r="BF218" s="59">
        <v>117.844368</v>
      </c>
      <c r="BG218" s="59">
        <v>65.419112999999996</v>
      </c>
      <c r="BH218" s="59">
        <v>59.229782</v>
      </c>
      <c r="BI218" s="59">
        <v>54.615783999999998</v>
      </c>
      <c r="BJ218" s="59">
        <v>35.477195999999999</v>
      </c>
      <c r="BK218" s="59">
        <v>43.795642999999998</v>
      </c>
      <c r="BL218" s="59">
        <v>35.310898000000002</v>
      </c>
      <c r="BM218" s="59">
        <v>59.360458000000001</v>
      </c>
      <c r="BN218" s="59">
        <v>29.746756000000001</v>
      </c>
      <c r="BO218" s="59">
        <v>32.222622000000001</v>
      </c>
      <c r="BP218" s="59">
        <v>109.350021</v>
      </c>
      <c r="BQ218" s="59">
        <v>92.500702000000004</v>
      </c>
      <c r="BR218" s="59">
        <v>43.797317999999997</v>
      </c>
      <c r="BS218" s="59">
        <v>48.535975999999998</v>
      </c>
      <c r="BT218" s="59">
        <v>86.449584999999999</v>
      </c>
    </row>
    <row r="219" spans="1:72">
      <c r="A219" s="61">
        <v>208</v>
      </c>
      <c r="B219" s="54">
        <v>42856</v>
      </c>
      <c r="C219" s="58">
        <v>2411.8000000000002</v>
      </c>
      <c r="D219" s="55">
        <v>21008.65</v>
      </c>
      <c r="E219" s="55">
        <v>25041.339843999998</v>
      </c>
      <c r="F219" s="59">
        <v>12.78755</v>
      </c>
      <c r="G219" s="59">
        <v>8.7161919999999995</v>
      </c>
      <c r="H219" s="59">
        <v>126.59869399999999</v>
      </c>
      <c r="I219" s="59">
        <v>124.969109</v>
      </c>
      <c r="J219" s="59">
        <v>67.932579000000004</v>
      </c>
      <c r="K219" s="59">
        <v>44.227584999999998</v>
      </c>
      <c r="L219" s="59">
        <v>57.858196</v>
      </c>
      <c r="M219" s="59">
        <v>30.852449</v>
      </c>
      <c r="N219" s="59">
        <v>71.164268000000007</v>
      </c>
      <c r="O219" s="59">
        <v>35.347487999999998</v>
      </c>
      <c r="P219" s="59">
        <v>92.376686000000007</v>
      </c>
      <c r="Q219" s="59">
        <v>22.790184</v>
      </c>
      <c r="R219" s="59">
        <v>154.410324</v>
      </c>
      <c r="S219" s="59">
        <v>98.775581000000003</v>
      </c>
      <c r="T219" s="59">
        <v>57.443024000000001</v>
      </c>
      <c r="U219" s="59">
        <v>95.86721</v>
      </c>
      <c r="V219" s="59">
        <v>55.766787999999998</v>
      </c>
      <c r="W219" s="59">
        <v>73.620529000000005</v>
      </c>
      <c r="X219" s="59">
        <v>34.791538000000003</v>
      </c>
      <c r="Y219" s="60">
        <v>55.393475000000002</v>
      </c>
      <c r="Z219" s="59">
        <v>40.319690999999999</v>
      </c>
      <c r="AA219" s="59">
        <v>68.572631999999999</v>
      </c>
      <c r="AB219" s="59">
        <v>65.892501999999993</v>
      </c>
      <c r="AC219" s="59">
        <v>165.279999</v>
      </c>
      <c r="AD219" s="59">
        <v>40.740490000000001</v>
      </c>
      <c r="AE219" s="59">
        <v>68.852988999999994</v>
      </c>
      <c r="AF219" s="59">
        <v>37.678103999999998</v>
      </c>
      <c r="AG219" s="59">
        <v>34.880687999999999</v>
      </c>
      <c r="AH219" s="59">
        <v>102.892303</v>
      </c>
      <c r="AI219" s="59">
        <v>48.785274999999999</v>
      </c>
      <c r="AJ219" s="59">
        <v>22.259394</v>
      </c>
      <c r="AK219" s="59">
        <v>40.584797000000002</v>
      </c>
      <c r="AL219" s="59">
        <v>122.070503</v>
      </c>
      <c r="AM219" s="59">
        <v>69.678291000000002</v>
      </c>
      <c r="AN219" s="59">
        <v>59.882823999999999</v>
      </c>
      <c r="AO219" s="59">
        <v>108.152649</v>
      </c>
      <c r="AP219" s="59">
        <v>128.81388899999999</v>
      </c>
      <c r="AQ219" s="59">
        <v>80.395011999999994</v>
      </c>
      <c r="AR219" s="59">
        <v>63.208449999999999</v>
      </c>
      <c r="AS219" s="59">
        <v>169.71614099999999</v>
      </c>
      <c r="AT219" s="59">
        <v>170.87640400000001</v>
      </c>
      <c r="AU219" s="59">
        <v>54.858150000000002</v>
      </c>
      <c r="AV219" s="59">
        <v>121.866013</v>
      </c>
      <c r="AW219" s="59">
        <v>118.77924299999999</v>
      </c>
      <c r="AX219" s="59">
        <v>27.235164999999999</v>
      </c>
      <c r="AY219" s="59">
        <v>116.038719</v>
      </c>
      <c r="AZ219" s="59">
        <v>210.80694600000001</v>
      </c>
      <c r="BA219" s="59">
        <v>63.550465000000003</v>
      </c>
      <c r="BB219" s="59">
        <v>29.690197000000001</v>
      </c>
      <c r="BC219" s="59">
        <v>40.105877</v>
      </c>
      <c r="BD219" s="59">
        <v>66.152229000000005</v>
      </c>
      <c r="BE219" s="53">
        <v>86.461121000000006</v>
      </c>
      <c r="BF219" s="59">
        <v>132.753952</v>
      </c>
      <c r="BG219" s="59">
        <v>73.626548999999997</v>
      </c>
      <c r="BH219" s="59">
        <v>61.512821000000002</v>
      </c>
      <c r="BI219" s="59">
        <v>56.971668000000001</v>
      </c>
      <c r="BJ219" s="59">
        <v>36.054234000000001</v>
      </c>
      <c r="BK219" s="59">
        <v>45.140278000000002</v>
      </c>
      <c r="BL219" s="59">
        <v>37.552612000000003</v>
      </c>
      <c r="BM219" s="59">
        <v>61.988556000000003</v>
      </c>
      <c r="BN219" s="59">
        <v>30.58033</v>
      </c>
      <c r="BO219" s="59">
        <v>34.422848000000002</v>
      </c>
      <c r="BP219" s="59">
        <v>102.104164</v>
      </c>
      <c r="BQ219" s="59">
        <v>110.557968</v>
      </c>
      <c r="BR219" s="59">
        <v>44.706921000000001</v>
      </c>
      <c r="BS219" s="59">
        <v>48.919272999999997</v>
      </c>
      <c r="BT219" s="59">
        <v>89.653678999999997</v>
      </c>
    </row>
    <row r="220" spans="1:72">
      <c r="A220" s="61">
        <v>209</v>
      </c>
      <c r="B220" s="54">
        <v>42887</v>
      </c>
      <c r="C220" s="58">
        <v>2423.41</v>
      </c>
      <c r="D220" s="55">
        <v>21349.63</v>
      </c>
      <c r="E220" s="55">
        <v>25230.410156000002</v>
      </c>
      <c r="F220" s="59">
        <v>12.888489</v>
      </c>
      <c r="G220" s="59">
        <v>8.7178149999999999</v>
      </c>
      <c r="H220" s="59">
        <v>127.239052</v>
      </c>
      <c r="I220" s="59">
        <v>126.849182</v>
      </c>
      <c r="J220" s="59">
        <v>66.863197</v>
      </c>
      <c r="K220" s="59">
        <v>42.389811999999999</v>
      </c>
      <c r="L220" s="59">
        <v>59.597763</v>
      </c>
      <c r="M220" s="59">
        <v>31.410143000000001</v>
      </c>
      <c r="N220" s="59">
        <v>70.404869000000005</v>
      </c>
      <c r="O220" s="59">
        <v>34.865498000000002</v>
      </c>
      <c r="P220" s="59">
        <v>91.912864999999996</v>
      </c>
      <c r="Q220" s="59">
        <v>22.090371999999999</v>
      </c>
      <c r="R220" s="59">
        <v>142.8116</v>
      </c>
      <c r="S220" s="59">
        <v>98.303520000000006</v>
      </c>
      <c r="T220" s="59">
        <v>55.767792</v>
      </c>
      <c r="U220" s="59">
        <v>89.789032000000006</v>
      </c>
      <c r="V220" s="59">
        <v>56.454242999999998</v>
      </c>
      <c r="W220" s="59">
        <v>74.980309000000005</v>
      </c>
      <c r="X220" s="59">
        <v>34.414776000000003</v>
      </c>
      <c r="Y220" s="60">
        <v>52.785034000000003</v>
      </c>
      <c r="Z220" s="59">
        <v>38.544888</v>
      </c>
      <c r="AA220" s="59">
        <v>68.732056</v>
      </c>
      <c r="AB220" s="59">
        <v>73.311942999999999</v>
      </c>
      <c r="AC220" s="59">
        <v>169.36999499999999</v>
      </c>
      <c r="AD220" s="59">
        <v>44.45187</v>
      </c>
      <c r="AE220" s="59">
        <v>75.385704000000004</v>
      </c>
      <c r="AF220" s="59">
        <v>38.440700999999997</v>
      </c>
      <c r="AG220" s="59">
        <v>38.746845</v>
      </c>
      <c r="AH220" s="59">
        <v>106.837334</v>
      </c>
      <c r="AI220" s="59">
        <v>48.021011000000001</v>
      </c>
      <c r="AJ220" s="59">
        <v>23.121905999999999</v>
      </c>
      <c r="AK220" s="59">
        <v>44.438805000000002</v>
      </c>
      <c r="AL220" s="59">
        <v>136.40934799999999</v>
      </c>
      <c r="AM220" s="59">
        <v>72.534294000000003</v>
      </c>
      <c r="AN220" s="59">
        <v>62.712100999999997</v>
      </c>
      <c r="AO220" s="59">
        <v>108.945435</v>
      </c>
      <c r="AP220" s="59">
        <v>131.94073499999999</v>
      </c>
      <c r="AQ220" s="59">
        <v>84.567856000000006</v>
      </c>
      <c r="AR220" s="59">
        <v>63.589893000000004</v>
      </c>
      <c r="AS220" s="59">
        <v>165.41580200000001</v>
      </c>
      <c r="AT220" s="59">
        <v>191.58363299999999</v>
      </c>
      <c r="AU220" s="59">
        <v>56.729664</v>
      </c>
      <c r="AV220" s="59">
        <v>121.78344</v>
      </c>
      <c r="AW220" s="59">
        <v>117.95476499999999</v>
      </c>
      <c r="AX220" s="59">
        <v>25.831531999999999</v>
      </c>
      <c r="AY220" s="59">
        <v>118.163025</v>
      </c>
      <c r="AZ220" s="59">
        <v>209.763947</v>
      </c>
      <c r="BA220" s="59">
        <v>63.081935999999999</v>
      </c>
      <c r="BB220" s="59">
        <v>27.947928999999998</v>
      </c>
      <c r="BC220" s="59">
        <v>44.302886999999998</v>
      </c>
      <c r="BD220" s="59">
        <v>61.693443000000002</v>
      </c>
      <c r="BE220" s="53">
        <v>86.537139999999994</v>
      </c>
      <c r="BF220" s="59">
        <v>125.362984</v>
      </c>
      <c r="BG220" s="59">
        <v>66.792755</v>
      </c>
      <c r="BH220" s="59">
        <v>60.636054999999999</v>
      </c>
      <c r="BI220" s="59">
        <v>54.559928999999997</v>
      </c>
      <c r="BJ220" s="59">
        <v>34.510764999999999</v>
      </c>
      <c r="BK220" s="59">
        <v>43.691020999999999</v>
      </c>
      <c r="BL220" s="59">
        <v>35.961472000000001</v>
      </c>
      <c r="BM220" s="59">
        <v>61.040657000000003</v>
      </c>
      <c r="BN220" s="59">
        <v>29.282098999999999</v>
      </c>
      <c r="BO220" s="59">
        <v>32.1357</v>
      </c>
      <c r="BP220" s="59">
        <v>100.505539</v>
      </c>
      <c r="BQ220" s="59">
        <v>103.134102</v>
      </c>
      <c r="BR220" s="59">
        <v>47.202258999999998</v>
      </c>
      <c r="BS220" s="59">
        <v>49.475436999999999</v>
      </c>
      <c r="BT220" s="59">
        <v>92.565810999999997</v>
      </c>
    </row>
    <row r="221" spans="1:72">
      <c r="A221" s="61">
        <v>210</v>
      </c>
      <c r="B221" s="54">
        <v>42917</v>
      </c>
      <c r="C221" s="58">
        <v>2470.3000000000002</v>
      </c>
      <c r="D221" s="55">
        <v>21891.119999999999</v>
      </c>
      <c r="E221" s="55">
        <v>25685.189452999999</v>
      </c>
      <c r="F221" s="59">
        <v>13.134525</v>
      </c>
      <c r="G221" s="59">
        <v>8.7518630000000002</v>
      </c>
      <c r="H221" s="59">
        <v>124.087112</v>
      </c>
      <c r="I221" s="59">
        <v>129.294464</v>
      </c>
      <c r="J221" s="59">
        <v>66.751114000000001</v>
      </c>
      <c r="K221" s="59">
        <v>45.940533000000002</v>
      </c>
      <c r="L221" s="59">
        <v>60.697552000000002</v>
      </c>
      <c r="M221" s="59">
        <v>32.138717999999997</v>
      </c>
      <c r="N221" s="59">
        <v>73.369713000000004</v>
      </c>
      <c r="O221" s="59">
        <v>35.928370999999999</v>
      </c>
      <c r="P221" s="59">
        <v>92.804230000000004</v>
      </c>
      <c r="Q221" s="59">
        <v>23.348427000000001</v>
      </c>
      <c r="R221" s="59">
        <v>141.54364000000001</v>
      </c>
      <c r="S221" s="59">
        <v>94.472999999999999</v>
      </c>
      <c r="T221" s="59">
        <v>57.448436999999998</v>
      </c>
      <c r="U221" s="59">
        <v>88.066338000000002</v>
      </c>
      <c r="V221" s="59">
        <v>55.971718000000003</v>
      </c>
      <c r="W221" s="59">
        <v>78.473090999999997</v>
      </c>
      <c r="X221" s="59">
        <v>35.518608</v>
      </c>
      <c r="Y221" s="60">
        <v>54.997787000000002</v>
      </c>
      <c r="Z221" s="59">
        <v>39.344768999999999</v>
      </c>
      <c r="AA221" s="59">
        <v>72.240050999999994</v>
      </c>
      <c r="AB221" s="59">
        <v>73.632767000000001</v>
      </c>
      <c r="AC221" s="59">
        <v>174.970001</v>
      </c>
      <c r="AD221" s="59">
        <v>43.272590999999998</v>
      </c>
      <c r="AE221" s="59">
        <v>76.271645000000007</v>
      </c>
      <c r="AF221" s="59">
        <v>39.291392999999999</v>
      </c>
      <c r="AG221" s="59">
        <v>38.692737999999999</v>
      </c>
      <c r="AH221" s="59">
        <v>107.184586</v>
      </c>
      <c r="AI221" s="59">
        <v>48.215611000000003</v>
      </c>
      <c r="AJ221" s="59">
        <v>22.825911000000001</v>
      </c>
      <c r="AK221" s="59">
        <v>41.916114999999998</v>
      </c>
      <c r="AL221" s="59">
        <v>138.21523999999999</v>
      </c>
      <c r="AM221" s="59">
        <v>72.851562999999999</v>
      </c>
      <c r="AN221" s="59">
        <v>62.299014999999997</v>
      </c>
      <c r="AO221" s="59">
        <v>111.25856</v>
      </c>
      <c r="AP221" s="59">
        <v>127.49185199999999</v>
      </c>
      <c r="AQ221" s="59">
        <v>84.338463000000004</v>
      </c>
      <c r="AR221" s="59">
        <v>65.529762000000005</v>
      </c>
      <c r="AS221" s="59">
        <v>163.93786600000001</v>
      </c>
      <c r="AT221" s="59">
        <v>183.82103000000001</v>
      </c>
      <c r="AU221" s="59">
        <v>50.782082000000003</v>
      </c>
      <c r="AV221" s="59">
        <v>121.12748000000001</v>
      </c>
      <c r="AW221" s="59">
        <v>117.978256</v>
      </c>
      <c r="AX221" s="59">
        <v>29.687522999999999</v>
      </c>
      <c r="AY221" s="59">
        <v>114.84236900000001</v>
      </c>
      <c r="AZ221" s="59">
        <v>213.39222699999999</v>
      </c>
      <c r="BA221" s="59">
        <v>66.532082000000003</v>
      </c>
      <c r="BB221" s="59">
        <v>29.380938</v>
      </c>
      <c r="BC221" s="59">
        <v>44.117336000000002</v>
      </c>
      <c r="BD221" s="59">
        <v>65.262084999999999</v>
      </c>
      <c r="BE221" s="53">
        <v>100.999573</v>
      </c>
      <c r="BF221" s="59">
        <v>129.51634200000001</v>
      </c>
      <c r="BG221" s="59">
        <v>68.214759999999998</v>
      </c>
      <c r="BH221" s="59">
        <v>61.745922</v>
      </c>
      <c r="BI221" s="59">
        <v>54.951507999999997</v>
      </c>
      <c r="BJ221" s="59">
        <v>34.546810000000001</v>
      </c>
      <c r="BK221" s="59">
        <v>43.791758999999999</v>
      </c>
      <c r="BL221" s="59">
        <v>37.367443000000002</v>
      </c>
      <c r="BM221" s="59">
        <v>62.581398</v>
      </c>
      <c r="BN221" s="59">
        <v>31.734290999999999</v>
      </c>
      <c r="BO221" s="59">
        <v>33.535316000000002</v>
      </c>
      <c r="BP221" s="59">
        <v>103.98658</v>
      </c>
      <c r="BQ221" s="59">
        <v>113.88454400000001</v>
      </c>
      <c r="BR221" s="59">
        <v>49.328918000000002</v>
      </c>
      <c r="BS221" s="59">
        <v>51.533324999999998</v>
      </c>
      <c r="BT221" s="59">
        <v>93.828750999999997</v>
      </c>
    </row>
    <row r="222" spans="1:72">
      <c r="A222" s="61">
        <v>211</v>
      </c>
      <c r="B222" s="54">
        <v>42948</v>
      </c>
      <c r="C222" s="58">
        <v>2471.65</v>
      </c>
      <c r="D222" s="55">
        <v>21948.1</v>
      </c>
      <c r="E222" s="55">
        <v>25657.960938</v>
      </c>
      <c r="F222" s="59">
        <v>13.153451</v>
      </c>
      <c r="G222" s="59">
        <v>8.8266410000000004</v>
      </c>
      <c r="H222" s="59">
        <v>124.31107299999999</v>
      </c>
      <c r="I222" s="59">
        <v>133.31982400000001</v>
      </c>
      <c r="J222" s="59">
        <v>64.079825999999997</v>
      </c>
      <c r="K222" s="59">
        <v>44.205703999999997</v>
      </c>
      <c r="L222" s="59">
        <v>63.151626999999998</v>
      </c>
      <c r="M222" s="59">
        <v>32.498528</v>
      </c>
      <c r="N222" s="59">
        <v>75.125930999999994</v>
      </c>
      <c r="O222" s="59">
        <v>35.701084000000002</v>
      </c>
      <c r="P222" s="59">
        <v>92.103897000000003</v>
      </c>
      <c r="Q222" s="59">
        <v>22.787991000000002</v>
      </c>
      <c r="R222" s="59">
        <v>139.96310399999999</v>
      </c>
      <c r="S222" s="59">
        <v>94.572708000000006</v>
      </c>
      <c r="T222" s="59">
        <v>58.039527999999997</v>
      </c>
      <c r="U222" s="59">
        <v>87.740204000000006</v>
      </c>
      <c r="V222" s="59">
        <v>53.377341999999999</v>
      </c>
      <c r="W222" s="59">
        <v>77.344787999999994</v>
      </c>
      <c r="X222" s="59">
        <v>34.388641</v>
      </c>
      <c r="Y222" s="60">
        <v>50.917037999999998</v>
      </c>
      <c r="Z222" s="59">
        <v>34.362633000000002</v>
      </c>
      <c r="AA222" s="59">
        <v>64.653069000000002</v>
      </c>
      <c r="AB222" s="59">
        <v>73.303864000000004</v>
      </c>
      <c r="AC222" s="59">
        <v>181.16000399999999</v>
      </c>
      <c r="AD222" s="59">
        <v>40.970168999999999</v>
      </c>
      <c r="AE222" s="59">
        <v>77.341010999999995</v>
      </c>
      <c r="AF222" s="59">
        <v>38.152400999999998</v>
      </c>
      <c r="AG222" s="59">
        <v>35.986938000000002</v>
      </c>
      <c r="AH222" s="59">
        <v>106.901917</v>
      </c>
      <c r="AI222" s="59">
        <v>48.200519999999997</v>
      </c>
      <c r="AJ222" s="59">
        <v>23.349060000000001</v>
      </c>
      <c r="AK222" s="59">
        <v>37.631686999999999</v>
      </c>
      <c r="AL222" s="59">
        <v>140.79716500000001</v>
      </c>
      <c r="AM222" s="59">
        <v>71.644135000000006</v>
      </c>
      <c r="AN222" s="59">
        <v>60.672317999999997</v>
      </c>
      <c r="AO222" s="59">
        <v>113.01589199999999</v>
      </c>
      <c r="AP222" s="59">
        <v>129.488159</v>
      </c>
      <c r="AQ222" s="59">
        <v>87.450789999999998</v>
      </c>
      <c r="AR222" s="59">
        <v>67.238845999999995</v>
      </c>
      <c r="AS222" s="59">
        <v>168.83998099999999</v>
      </c>
      <c r="AT222" s="59">
        <v>189.43206799999999</v>
      </c>
      <c r="AU222" s="59">
        <v>47.699115999999997</v>
      </c>
      <c r="AV222" s="59">
        <v>122.627045</v>
      </c>
      <c r="AW222" s="59">
        <v>120.650734</v>
      </c>
      <c r="AX222" s="59">
        <v>30.622007</v>
      </c>
      <c r="AY222" s="59">
        <v>113.107399</v>
      </c>
      <c r="AZ222" s="59">
        <v>199.78370699999999</v>
      </c>
      <c r="BA222" s="59">
        <v>68.426468</v>
      </c>
      <c r="BB222" s="59">
        <v>29.049603999999999</v>
      </c>
      <c r="BC222" s="59">
        <v>44.638519000000002</v>
      </c>
      <c r="BD222" s="59">
        <v>66.821731999999997</v>
      </c>
      <c r="BE222" s="53">
        <v>90.433311000000003</v>
      </c>
      <c r="BF222" s="59">
        <v>133.86340300000001</v>
      </c>
      <c r="BG222" s="59">
        <v>72.238060000000004</v>
      </c>
      <c r="BH222" s="59">
        <v>63.327297000000002</v>
      </c>
      <c r="BI222" s="59">
        <v>56.083595000000003</v>
      </c>
      <c r="BJ222" s="59">
        <v>34.784663999999999</v>
      </c>
      <c r="BK222" s="59">
        <v>46.036017999999999</v>
      </c>
      <c r="BL222" s="59">
        <v>39.097206</v>
      </c>
      <c r="BM222" s="59">
        <v>63.646343000000002</v>
      </c>
      <c r="BN222" s="59">
        <v>31.864847000000001</v>
      </c>
      <c r="BO222" s="59">
        <v>33.667968999999999</v>
      </c>
      <c r="BP222" s="59">
        <v>96.440703999999997</v>
      </c>
      <c r="BQ222" s="59">
        <v>118.528114</v>
      </c>
      <c r="BR222" s="59">
        <v>51.397472</v>
      </c>
      <c r="BS222" s="59">
        <v>50.844292000000003</v>
      </c>
      <c r="BT222" s="59">
        <v>93.875174999999999</v>
      </c>
    </row>
    <row r="223" spans="1:72">
      <c r="A223" s="61">
        <v>212</v>
      </c>
      <c r="B223" s="54">
        <v>42979</v>
      </c>
      <c r="C223" s="58">
        <v>2519.36</v>
      </c>
      <c r="D223" s="55">
        <v>22405.09</v>
      </c>
      <c r="E223" s="55">
        <v>26233.339843999998</v>
      </c>
      <c r="F223" s="59">
        <v>13.449953000000001</v>
      </c>
      <c r="G223" s="59">
        <v>8.77942</v>
      </c>
      <c r="H223" s="59">
        <v>136.468658</v>
      </c>
      <c r="I223" s="59">
        <v>131.352631</v>
      </c>
      <c r="J223" s="59">
        <v>69.326576000000003</v>
      </c>
      <c r="K223" s="59">
        <v>48.376449999999998</v>
      </c>
      <c r="L223" s="59">
        <v>59.034626000000003</v>
      </c>
      <c r="M223" s="59">
        <v>34.594329999999999</v>
      </c>
      <c r="N223" s="59">
        <v>74.075592</v>
      </c>
      <c r="O223" s="59">
        <v>35.277842999999997</v>
      </c>
      <c r="P223" s="59">
        <v>89.302306999999999</v>
      </c>
      <c r="Q223" s="59">
        <v>22.951891</v>
      </c>
      <c r="R223" s="59">
        <v>147.174026</v>
      </c>
      <c r="S223" s="59">
        <v>90.269417000000004</v>
      </c>
      <c r="T223" s="59">
        <v>55.264011000000004</v>
      </c>
      <c r="U223" s="59">
        <v>91.853485000000006</v>
      </c>
      <c r="V223" s="59">
        <v>57.884028999999998</v>
      </c>
      <c r="W223" s="59">
        <v>85.293830999999997</v>
      </c>
      <c r="X223" s="59">
        <v>39.421700000000001</v>
      </c>
      <c r="Y223" s="60">
        <v>55.927760999999997</v>
      </c>
      <c r="Z223" s="59">
        <v>41.420670000000001</v>
      </c>
      <c r="AA223" s="59">
        <v>73.591431</v>
      </c>
      <c r="AB223" s="59">
        <v>77.029976000000005</v>
      </c>
      <c r="AC223" s="59">
        <v>183.320007</v>
      </c>
      <c r="AD223" s="59">
        <v>44.564681999999998</v>
      </c>
      <c r="AE223" s="59">
        <v>81.257469</v>
      </c>
      <c r="AF223" s="59">
        <v>39.894385999999997</v>
      </c>
      <c r="AG223" s="59">
        <v>39.524352999999998</v>
      </c>
      <c r="AH223" s="59">
        <v>105.66390199999999</v>
      </c>
      <c r="AI223" s="59">
        <v>48.328814999999999</v>
      </c>
      <c r="AJ223" s="59">
        <v>24.814374999999998</v>
      </c>
      <c r="AK223" s="59">
        <v>46.549965</v>
      </c>
      <c r="AL223" s="59">
        <v>148.66776999999999</v>
      </c>
      <c r="AM223" s="59">
        <v>75.870666999999997</v>
      </c>
      <c r="AN223" s="59">
        <v>63.794562999999997</v>
      </c>
      <c r="AO223" s="59">
        <v>116.415413</v>
      </c>
      <c r="AP223" s="59">
        <v>133.789627</v>
      </c>
      <c r="AQ223" s="59">
        <v>92.515572000000006</v>
      </c>
      <c r="AR223" s="59">
        <v>68.250350999999995</v>
      </c>
      <c r="AS223" s="59">
        <v>172.386978</v>
      </c>
      <c r="AT223" s="59">
        <v>199.32870500000001</v>
      </c>
      <c r="AU223" s="59">
        <v>51.331901999999999</v>
      </c>
      <c r="AV223" s="59">
        <v>118.31250799999999</v>
      </c>
      <c r="AW223" s="59">
        <v>125.50598100000001</v>
      </c>
      <c r="AX223" s="59">
        <v>29.959084000000001</v>
      </c>
      <c r="AY223" s="59">
        <v>111.804276</v>
      </c>
      <c r="AZ223" s="59">
        <v>194.75614899999999</v>
      </c>
      <c r="BA223" s="59">
        <v>68.533417</v>
      </c>
      <c r="BB223" s="59">
        <v>31.779686000000002</v>
      </c>
      <c r="BC223" s="59">
        <v>42.882427</v>
      </c>
      <c r="BD223" s="59">
        <v>72.324295000000006</v>
      </c>
      <c r="BE223" s="53">
        <v>92.854042000000007</v>
      </c>
      <c r="BF223" s="59">
        <v>134.51637299999999</v>
      </c>
      <c r="BG223" s="59">
        <v>74.396491999999995</v>
      </c>
      <c r="BH223" s="59">
        <v>61.505446999999997</v>
      </c>
      <c r="BI223" s="59">
        <v>55.293788999999997</v>
      </c>
      <c r="BJ223" s="59">
        <v>35.843296000000002</v>
      </c>
      <c r="BK223" s="59">
        <v>44.552627999999999</v>
      </c>
      <c r="BL223" s="59">
        <v>37.375335999999997</v>
      </c>
      <c r="BM223" s="59">
        <v>61.446536999999999</v>
      </c>
      <c r="BN223" s="59">
        <v>32.874538000000001</v>
      </c>
      <c r="BO223" s="59">
        <v>31.902070999999999</v>
      </c>
      <c r="BP223" s="59">
        <v>93.934402000000006</v>
      </c>
      <c r="BQ223" s="59">
        <v>115.172264</v>
      </c>
      <c r="BR223" s="59">
        <v>51.478591999999999</v>
      </c>
      <c r="BS223" s="59">
        <v>49.920532000000001</v>
      </c>
      <c r="BT223" s="59">
        <v>92.064384000000004</v>
      </c>
    </row>
    <row r="224" spans="1:72">
      <c r="A224" s="61">
        <v>213</v>
      </c>
      <c r="B224" s="54">
        <v>43009</v>
      </c>
      <c r="C224" s="58">
        <v>2575.2600000000002</v>
      </c>
      <c r="D224" s="55">
        <v>23377.24</v>
      </c>
      <c r="E224" s="55">
        <v>26760.189452999999</v>
      </c>
      <c r="F224" s="59">
        <v>13.733840000000001</v>
      </c>
      <c r="G224" s="59">
        <v>8.7891949999999994</v>
      </c>
      <c r="H224" s="59">
        <v>138.32093800000001</v>
      </c>
      <c r="I224" s="59">
        <v>139.92896999999999</v>
      </c>
      <c r="J224" s="59">
        <v>69.335251</v>
      </c>
      <c r="K224" s="59">
        <v>48.401066</v>
      </c>
      <c r="L224" s="59">
        <v>60.698608</v>
      </c>
      <c r="M224" s="59">
        <v>33.856749999999998</v>
      </c>
      <c r="N224" s="59">
        <v>70.297745000000006</v>
      </c>
      <c r="O224" s="59">
        <v>36.324863000000001</v>
      </c>
      <c r="P224" s="59">
        <v>88.340614000000002</v>
      </c>
      <c r="Q224" s="59">
        <v>25.645371999999998</v>
      </c>
      <c r="R224" s="59">
        <v>144.298416</v>
      </c>
      <c r="S224" s="59">
        <v>87.005134999999996</v>
      </c>
      <c r="T224" s="59">
        <v>47.427444000000001</v>
      </c>
      <c r="U224" s="59">
        <v>89.337761</v>
      </c>
      <c r="V224" s="59">
        <v>58.851357</v>
      </c>
      <c r="W224" s="59">
        <v>84.125136999999995</v>
      </c>
      <c r="X224" s="59">
        <v>40.288113000000003</v>
      </c>
      <c r="Y224" s="60">
        <v>51.717044999999999</v>
      </c>
      <c r="Z224" s="59">
        <v>39.241301999999997</v>
      </c>
      <c r="AA224" s="59">
        <v>75.972481000000002</v>
      </c>
      <c r="AB224" s="59">
        <v>81.143142999999995</v>
      </c>
      <c r="AC224" s="59">
        <v>186.94000199999999</v>
      </c>
      <c r="AD224" s="59">
        <v>45.364657999999999</v>
      </c>
      <c r="AE224" s="59">
        <v>85.802704000000006</v>
      </c>
      <c r="AF224" s="59">
        <v>40.708030999999998</v>
      </c>
      <c r="AG224" s="59">
        <v>40.518344999999997</v>
      </c>
      <c r="AH224" s="59">
        <v>113.303642</v>
      </c>
      <c r="AI224" s="59">
        <v>41.881816999999998</v>
      </c>
      <c r="AJ224" s="59">
        <v>24.369534000000002</v>
      </c>
      <c r="AK224" s="59">
        <v>47.308940999999997</v>
      </c>
      <c r="AL224" s="59">
        <v>139.71347</v>
      </c>
      <c r="AM224" s="59">
        <v>72.677611999999996</v>
      </c>
      <c r="AN224" s="59">
        <v>53.760978999999999</v>
      </c>
      <c r="AO224" s="59">
        <v>118.40308400000001</v>
      </c>
      <c r="AP224" s="59">
        <v>146.72241199999999</v>
      </c>
      <c r="AQ224" s="59">
        <v>90.543411000000006</v>
      </c>
      <c r="AR224" s="59">
        <v>72.053359999999998</v>
      </c>
      <c r="AS224" s="59">
        <v>170.20680200000001</v>
      </c>
      <c r="AT224" s="59">
        <v>199.999954</v>
      </c>
      <c r="AU224" s="59">
        <v>49.387923999999998</v>
      </c>
      <c r="AV224" s="59">
        <v>120.538704</v>
      </c>
      <c r="AW224" s="59">
        <v>132.319931</v>
      </c>
      <c r="AX224" s="59">
        <v>28.937436999999999</v>
      </c>
      <c r="AY224" s="59">
        <v>113.814133</v>
      </c>
      <c r="AZ224" s="59">
        <v>204.785324</v>
      </c>
      <c r="BA224" s="59">
        <v>76.528519000000003</v>
      </c>
      <c r="BB224" s="59">
        <v>37.963698999999998</v>
      </c>
      <c r="BC224" s="59">
        <v>45.144061999999998</v>
      </c>
      <c r="BD224" s="59">
        <v>78.012444000000002</v>
      </c>
      <c r="BE224" s="53">
        <v>99.272446000000002</v>
      </c>
      <c r="BF224" s="59">
        <v>142.92010500000001</v>
      </c>
      <c r="BG224" s="59">
        <v>79.257835</v>
      </c>
      <c r="BH224" s="59">
        <v>64.722885000000005</v>
      </c>
      <c r="BI224" s="59">
        <v>58.319740000000003</v>
      </c>
      <c r="BJ224" s="59">
        <v>38.075310000000002</v>
      </c>
      <c r="BK224" s="59">
        <v>46.194271000000001</v>
      </c>
      <c r="BL224" s="59">
        <v>39.401539</v>
      </c>
      <c r="BM224" s="59">
        <v>65.536384999999996</v>
      </c>
      <c r="BN224" s="59">
        <v>31.798424000000001</v>
      </c>
      <c r="BO224" s="59">
        <v>29.870884</v>
      </c>
      <c r="BP224" s="59">
        <v>93.210144</v>
      </c>
      <c r="BQ224" s="59">
        <v>116.67459100000001</v>
      </c>
      <c r="BR224" s="59">
        <v>52.742579999999997</v>
      </c>
      <c r="BS224" s="59">
        <v>51.316673000000002</v>
      </c>
      <c r="BT224" s="59">
        <v>96.632773999999998</v>
      </c>
    </row>
    <row r="225" spans="1:72">
      <c r="A225" s="61">
        <v>214</v>
      </c>
      <c r="B225" s="54">
        <v>43040</v>
      </c>
      <c r="C225" s="58">
        <v>2647.58</v>
      </c>
      <c r="D225" s="55">
        <v>24272.35</v>
      </c>
      <c r="E225" s="55">
        <v>27493.380859000001</v>
      </c>
      <c r="F225" s="59">
        <v>14.143905</v>
      </c>
      <c r="G225" s="59">
        <v>8.7744730000000004</v>
      </c>
      <c r="H225" s="59">
        <v>150.03543099999999</v>
      </c>
      <c r="I225" s="59">
        <v>144.17100500000001</v>
      </c>
      <c r="J225" s="59">
        <v>72.671729999999997</v>
      </c>
      <c r="K225" s="59">
        <v>49.106079000000001</v>
      </c>
      <c r="L225" s="59">
        <v>60.012897000000002</v>
      </c>
      <c r="M225" s="59">
        <v>31.185261000000001</v>
      </c>
      <c r="N225" s="59">
        <v>73.818595999999999</v>
      </c>
      <c r="O225" s="59">
        <v>36.158954999999999</v>
      </c>
      <c r="P225" s="59">
        <v>93.381523000000001</v>
      </c>
      <c r="Q225" s="59">
        <v>28.559155000000001</v>
      </c>
      <c r="R225" s="59">
        <v>165.21585099999999</v>
      </c>
      <c r="S225" s="59">
        <v>92.611618000000007</v>
      </c>
      <c r="T225" s="59">
        <v>52.072150999999998</v>
      </c>
      <c r="U225" s="59">
        <v>93.334289999999996</v>
      </c>
      <c r="V225" s="59">
        <v>58.809002</v>
      </c>
      <c r="W225" s="59">
        <v>86.375434999999996</v>
      </c>
      <c r="X225" s="59">
        <v>40.289799000000002</v>
      </c>
      <c r="Y225" s="60">
        <v>50.787750000000003</v>
      </c>
      <c r="Z225" s="59">
        <v>40.769711000000001</v>
      </c>
      <c r="AA225" s="59">
        <v>77.971801999999997</v>
      </c>
      <c r="AB225" s="59">
        <v>84.789383000000001</v>
      </c>
      <c r="AC225" s="59">
        <v>193.009995</v>
      </c>
      <c r="AD225" s="59">
        <v>45.631317000000003</v>
      </c>
      <c r="AE225" s="59">
        <v>88.108765000000005</v>
      </c>
      <c r="AF225" s="59">
        <v>41.284435000000002</v>
      </c>
      <c r="AG225" s="59">
        <v>44.087657999999998</v>
      </c>
      <c r="AH225" s="59">
        <v>113.238609</v>
      </c>
      <c r="AI225" s="59">
        <v>42.018645999999997</v>
      </c>
      <c r="AJ225" s="59">
        <v>25.20363</v>
      </c>
      <c r="AK225" s="59">
        <v>49.416350999999999</v>
      </c>
      <c r="AL225" s="59">
        <v>140.06431599999999</v>
      </c>
      <c r="AM225" s="59">
        <v>75.072388000000004</v>
      </c>
      <c r="AN225" s="59">
        <v>60.487186000000001</v>
      </c>
      <c r="AO225" s="59">
        <v>128.09477200000001</v>
      </c>
      <c r="AP225" s="59">
        <v>154.97663900000001</v>
      </c>
      <c r="AQ225" s="59">
        <v>93.563323999999994</v>
      </c>
      <c r="AR225" s="59">
        <v>72.123497</v>
      </c>
      <c r="AS225" s="59">
        <v>174.40522799999999</v>
      </c>
      <c r="AT225" s="59">
        <v>205.004166</v>
      </c>
      <c r="AU225" s="59">
        <v>55.632480999999999</v>
      </c>
      <c r="AV225" s="59">
        <v>125.391228</v>
      </c>
      <c r="AW225" s="59">
        <v>136.159775</v>
      </c>
      <c r="AX225" s="59">
        <v>29.601648000000001</v>
      </c>
      <c r="AY225" s="59">
        <v>117.459923</v>
      </c>
      <c r="AZ225" s="59">
        <v>196.79598999999999</v>
      </c>
      <c r="BA225" s="59">
        <v>77.439376999999993</v>
      </c>
      <c r="BB225" s="59">
        <v>37.421233999999998</v>
      </c>
      <c r="BC225" s="59">
        <v>43.683757999999997</v>
      </c>
      <c r="BD225" s="59">
        <v>78.998885999999999</v>
      </c>
      <c r="BE225" s="53">
        <v>97.735420000000005</v>
      </c>
      <c r="BF225" s="59">
        <v>149.19490099999999</v>
      </c>
      <c r="BG225" s="59">
        <v>74.752364999999998</v>
      </c>
      <c r="BH225" s="59">
        <v>65.360534999999999</v>
      </c>
      <c r="BI225" s="59">
        <v>60.468834000000001</v>
      </c>
      <c r="BJ225" s="59">
        <v>37.345889999999997</v>
      </c>
      <c r="BK225" s="59">
        <v>47.566333999999998</v>
      </c>
      <c r="BL225" s="59">
        <v>41.064480000000003</v>
      </c>
      <c r="BM225" s="59">
        <v>67.813598999999996</v>
      </c>
      <c r="BN225" s="59">
        <v>34.210051999999997</v>
      </c>
      <c r="BO225" s="59">
        <v>31.252813</v>
      </c>
      <c r="BP225" s="59">
        <v>99.890472000000003</v>
      </c>
      <c r="BQ225" s="59">
        <v>103.74870300000001</v>
      </c>
      <c r="BR225" s="59">
        <v>54.090133999999999</v>
      </c>
      <c r="BS225" s="59">
        <v>50.980961000000001</v>
      </c>
      <c r="BT225" s="59">
        <v>99.049362000000002</v>
      </c>
    </row>
    <row r="226" spans="1:72">
      <c r="A226" s="61">
        <v>215</v>
      </c>
      <c r="B226" s="54">
        <v>43070</v>
      </c>
      <c r="C226" s="58">
        <v>2673.61</v>
      </c>
      <c r="D226" s="55">
        <v>24719.22</v>
      </c>
      <c r="E226" s="55">
        <v>27794.169922000001</v>
      </c>
      <c r="F226" s="59">
        <v>13.140834</v>
      </c>
      <c r="G226" s="59">
        <v>8.8088610000000003</v>
      </c>
      <c r="H226" s="59">
        <v>158.938232</v>
      </c>
      <c r="I226" s="59">
        <v>145.156937</v>
      </c>
      <c r="J226" s="59">
        <v>81.013694999999998</v>
      </c>
      <c r="K226" s="59">
        <v>54.046805999999997</v>
      </c>
      <c r="L226" s="59">
        <v>61.090640999999998</v>
      </c>
      <c r="M226" s="59">
        <v>33.946708999999998</v>
      </c>
      <c r="N226" s="59">
        <v>75.368934999999993</v>
      </c>
      <c r="O226" s="59">
        <v>36.543014999999997</v>
      </c>
      <c r="P226" s="59">
        <v>96.773116999999999</v>
      </c>
      <c r="Q226" s="59">
        <v>29.005623</v>
      </c>
      <c r="R226" s="59">
        <v>167.22453300000001</v>
      </c>
      <c r="S226" s="59">
        <v>93.307602000000003</v>
      </c>
      <c r="T226" s="59">
        <v>52.272632999999999</v>
      </c>
      <c r="U226" s="59">
        <v>96.077515000000005</v>
      </c>
      <c r="V226" s="59">
        <v>59.602673000000003</v>
      </c>
      <c r="W226" s="59">
        <v>91.726753000000002</v>
      </c>
      <c r="X226" s="59">
        <v>43.465159999999997</v>
      </c>
      <c r="Y226" s="60">
        <v>54.456425000000003</v>
      </c>
      <c r="Z226" s="59">
        <v>42.182617</v>
      </c>
      <c r="AA226" s="59">
        <v>82.231583000000001</v>
      </c>
      <c r="AB226" s="59">
        <v>86.752548000000004</v>
      </c>
      <c r="AC226" s="59">
        <v>198.220001</v>
      </c>
      <c r="AD226" s="59">
        <v>49.367702000000001</v>
      </c>
      <c r="AE226" s="59">
        <v>89.551552000000001</v>
      </c>
      <c r="AF226" s="59">
        <v>40.109161</v>
      </c>
      <c r="AG226" s="59">
        <v>46.502994999999999</v>
      </c>
      <c r="AH226" s="59">
        <v>114.250946</v>
      </c>
      <c r="AI226" s="59">
        <v>42.778896000000003</v>
      </c>
      <c r="AJ226" s="59">
        <v>25.405868999999999</v>
      </c>
      <c r="AK226" s="59">
        <v>50.030006</v>
      </c>
      <c r="AL226" s="59">
        <v>139.60881000000001</v>
      </c>
      <c r="AM226" s="59">
        <v>75.385834000000003</v>
      </c>
      <c r="AN226" s="59">
        <v>57.249622000000002</v>
      </c>
      <c r="AO226" s="59">
        <v>126.60369900000001</v>
      </c>
      <c r="AP226" s="59">
        <v>150.78097500000001</v>
      </c>
      <c r="AQ226" s="59">
        <v>92.473381000000003</v>
      </c>
      <c r="AR226" s="59">
        <v>76.06617</v>
      </c>
      <c r="AS226" s="59">
        <v>171.28179900000001</v>
      </c>
      <c r="AT226" s="59">
        <v>221.01762400000001</v>
      </c>
      <c r="AU226" s="59">
        <v>60.015594</v>
      </c>
      <c r="AV226" s="59">
        <v>123.78604900000001</v>
      </c>
      <c r="AW226" s="59">
        <v>137.02835099999999</v>
      </c>
      <c r="AX226" s="59">
        <v>30.025789</v>
      </c>
      <c r="AY226" s="59">
        <v>120.24530799999999</v>
      </c>
      <c r="AZ226" s="59">
        <v>209.18356299999999</v>
      </c>
      <c r="BA226" s="59">
        <v>79.095039</v>
      </c>
      <c r="BB226" s="59">
        <v>38.751133000000003</v>
      </c>
      <c r="BC226" s="59">
        <v>42.098827</v>
      </c>
      <c r="BD226" s="59">
        <v>84.804671999999997</v>
      </c>
      <c r="BE226" s="53">
        <v>100.06652800000001</v>
      </c>
      <c r="BF226" s="59">
        <v>149.72631799999999</v>
      </c>
      <c r="BG226" s="59">
        <v>77.695389000000006</v>
      </c>
      <c r="BH226" s="59">
        <v>62.256377999999998</v>
      </c>
      <c r="BI226" s="59">
        <v>58.801246999999996</v>
      </c>
      <c r="BJ226" s="59">
        <v>35.473540999999997</v>
      </c>
      <c r="BK226" s="59">
        <v>42.034816999999997</v>
      </c>
      <c r="BL226" s="59">
        <v>38.279632999999997</v>
      </c>
      <c r="BM226" s="59">
        <v>65.208106999999998</v>
      </c>
      <c r="BN226" s="59">
        <v>35.581417000000002</v>
      </c>
      <c r="BO226" s="59">
        <v>33.342438000000001</v>
      </c>
      <c r="BP226" s="59">
        <v>102.453957</v>
      </c>
      <c r="BQ226" s="59">
        <v>102.490227</v>
      </c>
      <c r="BR226" s="59">
        <v>52.685409999999997</v>
      </c>
      <c r="BS226" s="59">
        <v>48.653945999999998</v>
      </c>
      <c r="BT226" s="59">
        <v>101.80117799999999</v>
      </c>
    </row>
    <row r="227" spans="1:72">
      <c r="A227" s="61">
        <v>216</v>
      </c>
      <c r="B227" s="54">
        <v>43101</v>
      </c>
      <c r="C227" s="58">
        <v>2823.81</v>
      </c>
      <c r="D227" s="55">
        <v>26149.39</v>
      </c>
      <c r="E227" s="55">
        <v>29237.480468999998</v>
      </c>
      <c r="F227" s="59">
        <v>15.053338999999999</v>
      </c>
      <c r="G227" s="59">
        <v>8.7168670000000006</v>
      </c>
      <c r="H227" s="59">
        <v>168.47302199999999</v>
      </c>
      <c r="I227" s="59">
        <v>144.33049</v>
      </c>
      <c r="J227" s="59">
        <v>91.290756000000002</v>
      </c>
      <c r="K227" s="59">
        <v>62.304988999999999</v>
      </c>
      <c r="L227" s="59">
        <v>65.913833999999994</v>
      </c>
      <c r="M227" s="59">
        <v>36.501246999999999</v>
      </c>
      <c r="N227" s="59">
        <v>70.824509000000006</v>
      </c>
      <c r="O227" s="59">
        <v>37.905028999999999</v>
      </c>
      <c r="P227" s="59">
        <v>97.079741999999996</v>
      </c>
      <c r="Q227" s="59">
        <v>31.476398</v>
      </c>
      <c r="R227" s="59">
        <v>175.08616599999999</v>
      </c>
      <c r="S227" s="59">
        <v>91.201462000000006</v>
      </c>
      <c r="T227" s="59">
        <v>54.172916000000001</v>
      </c>
      <c r="U227" s="59">
        <v>93.385886999999997</v>
      </c>
      <c r="V227" s="59">
        <v>62.210822999999998</v>
      </c>
      <c r="W227" s="59">
        <v>91.843979000000004</v>
      </c>
      <c r="X227" s="59">
        <v>46.569240999999998</v>
      </c>
      <c r="Y227" s="60">
        <v>59.922226000000002</v>
      </c>
      <c r="Z227" s="59">
        <v>45.148529000000003</v>
      </c>
      <c r="AA227" s="59">
        <v>87.634438000000003</v>
      </c>
      <c r="AB227" s="59">
        <v>93.834548999999996</v>
      </c>
      <c r="AC227" s="59">
        <v>214.38000500000001</v>
      </c>
      <c r="AD227" s="59">
        <v>53.525756999999999</v>
      </c>
      <c r="AE227" s="59">
        <v>89.632705999999999</v>
      </c>
      <c r="AF227" s="59">
        <v>43.012768000000001</v>
      </c>
      <c r="AG227" s="59">
        <v>48.286361999999997</v>
      </c>
      <c r="AH227" s="59">
        <v>112.999878</v>
      </c>
      <c r="AI227" s="59">
        <v>45.427577999999997</v>
      </c>
      <c r="AJ227" s="59">
        <v>25.981047</v>
      </c>
      <c r="AK227" s="59">
        <v>54.458668000000003</v>
      </c>
      <c r="AL227" s="59">
        <v>149.36300700000001</v>
      </c>
      <c r="AM227" s="59">
        <v>72.699225999999996</v>
      </c>
      <c r="AN227" s="59">
        <v>62.137554000000002</v>
      </c>
      <c r="AO227" s="59">
        <v>131.81279000000001</v>
      </c>
      <c r="AP227" s="59">
        <v>160.47340399999999</v>
      </c>
      <c r="AQ227" s="59">
        <v>98.814200999999997</v>
      </c>
      <c r="AR227" s="59">
        <v>77.943573000000001</v>
      </c>
      <c r="AS227" s="59">
        <v>187.30291700000001</v>
      </c>
      <c r="AT227" s="59">
        <v>232.965439</v>
      </c>
      <c r="AU227" s="59">
        <v>55.864834000000002</v>
      </c>
      <c r="AV227" s="59">
        <v>127.40125999999999</v>
      </c>
      <c r="AW227" s="59">
        <v>141.42718500000001</v>
      </c>
      <c r="AX227" s="59">
        <v>32.486572000000002</v>
      </c>
      <c r="AY227" s="59">
        <v>126.830338</v>
      </c>
      <c r="AZ227" s="59">
        <v>215.93113700000001</v>
      </c>
      <c r="BA227" s="59">
        <v>87.851546999999997</v>
      </c>
      <c r="BB227" s="59">
        <v>40.413333999999999</v>
      </c>
      <c r="BC227" s="59">
        <v>45.936508000000003</v>
      </c>
      <c r="BD227" s="59">
        <v>89.051376000000005</v>
      </c>
      <c r="BE227" s="53">
        <v>106.142426</v>
      </c>
      <c r="BF227" s="59">
        <v>159.32969700000001</v>
      </c>
      <c r="BG227" s="59">
        <v>80.182563999999999</v>
      </c>
      <c r="BH227" s="59">
        <v>58.103991999999998</v>
      </c>
      <c r="BI227" s="59">
        <v>55.449897999999997</v>
      </c>
      <c r="BJ227" s="59">
        <v>33.275351999999998</v>
      </c>
      <c r="BK227" s="59">
        <v>42.397731999999998</v>
      </c>
      <c r="BL227" s="59">
        <v>36.589740999999997</v>
      </c>
      <c r="BM227" s="59">
        <v>61.684814000000003</v>
      </c>
      <c r="BN227" s="59">
        <v>36.347766999999997</v>
      </c>
      <c r="BO227" s="59">
        <v>35.407085000000002</v>
      </c>
      <c r="BP227" s="59">
        <v>104.392494</v>
      </c>
      <c r="BQ227" s="59">
        <v>123.854568</v>
      </c>
      <c r="BR227" s="59">
        <v>53.532806000000001</v>
      </c>
      <c r="BS227" s="59">
        <v>47.377594000000002</v>
      </c>
      <c r="BT227" s="59">
        <v>101.805588</v>
      </c>
    </row>
    <row r="228" spans="1:72">
      <c r="A228" s="61">
        <v>217</v>
      </c>
      <c r="B228" s="54">
        <v>43132</v>
      </c>
      <c r="C228" s="58">
        <v>2713.83</v>
      </c>
      <c r="D228" s="55">
        <v>25029.200000000001</v>
      </c>
      <c r="E228" s="55">
        <v>28117.019531000002</v>
      </c>
      <c r="F228" s="59">
        <v>14.496826</v>
      </c>
      <c r="G228" s="59">
        <v>8.6279710000000005</v>
      </c>
      <c r="H228" s="59">
        <v>152.850067</v>
      </c>
      <c r="I228" s="59">
        <v>133.029617</v>
      </c>
      <c r="J228" s="59">
        <v>78.393615999999994</v>
      </c>
      <c r="K228" s="59">
        <v>62.462367999999998</v>
      </c>
      <c r="L228" s="59">
        <v>61.587688</v>
      </c>
      <c r="M228" s="59">
        <v>38.552078000000002</v>
      </c>
      <c r="N228" s="59">
        <v>64.900818000000001</v>
      </c>
      <c r="O228" s="59">
        <v>34.424346999999997</v>
      </c>
      <c r="P228" s="59">
        <v>88.549980000000005</v>
      </c>
      <c r="Q228" s="59">
        <v>26.577781999999999</v>
      </c>
      <c r="R228" s="59">
        <v>171.51919599999999</v>
      </c>
      <c r="S228" s="59">
        <v>86.462112000000005</v>
      </c>
      <c r="T228" s="59">
        <v>49.587722999999997</v>
      </c>
      <c r="U228" s="59">
        <v>83.169556</v>
      </c>
      <c r="V228" s="59">
        <v>53.973064000000001</v>
      </c>
      <c r="W228" s="59">
        <v>82.003822</v>
      </c>
      <c r="X228" s="59">
        <v>43.005890000000001</v>
      </c>
      <c r="Y228" s="60">
        <v>53.456028000000003</v>
      </c>
      <c r="Z228" s="59">
        <v>40.598804000000001</v>
      </c>
      <c r="AA228" s="59">
        <v>77.398330999999999</v>
      </c>
      <c r="AB228" s="59">
        <v>94.184737999999996</v>
      </c>
      <c r="AC228" s="59">
        <v>207.199997</v>
      </c>
      <c r="AD228" s="59">
        <v>47.528731999999998</v>
      </c>
      <c r="AE228" s="59">
        <v>88.238631999999996</v>
      </c>
      <c r="AF228" s="59">
        <v>40.920093999999999</v>
      </c>
      <c r="AG228" s="59">
        <v>47.996681000000002</v>
      </c>
      <c r="AH228" s="59">
        <v>106.20468099999999</v>
      </c>
      <c r="AI228" s="59">
        <v>41.571018000000002</v>
      </c>
      <c r="AJ228" s="59">
        <v>25.468997999999999</v>
      </c>
      <c r="AK228" s="59">
        <v>54.492119000000002</v>
      </c>
      <c r="AL228" s="59">
        <v>147.53259299999999</v>
      </c>
      <c r="AM228" s="59">
        <v>68.745170999999999</v>
      </c>
      <c r="AN228" s="59">
        <v>53.815407</v>
      </c>
      <c r="AO228" s="59">
        <v>124.74627700000001</v>
      </c>
      <c r="AP228" s="59">
        <v>150.87060500000001</v>
      </c>
      <c r="AQ228" s="59">
        <v>81.033530999999996</v>
      </c>
      <c r="AR228" s="59">
        <v>76.083793999999997</v>
      </c>
      <c r="AS228" s="59">
        <v>188.03514100000001</v>
      </c>
      <c r="AT228" s="59">
        <v>218.70237700000001</v>
      </c>
      <c r="AU228" s="59">
        <v>53.145080999999998</v>
      </c>
      <c r="AV228" s="59">
        <v>120.711044</v>
      </c>
      <c r="AW228" s="59">
        <v>135.060135</v>
      </c>
      <c r="AX228" s="59">
        <v>30.634088999999999</v>
      </c>
      <c r="AY228" s="59">
        <v>110.27874</v>
      </c>
      <c r="AZ228" s="59">
        <v>192.991333</v>
      </c>
      <c r="BA228" s="59">
        <v>86.704964000000004</v>
      </c>
      <c r="BB228" s="59">
        <v>41.378754000000001</v>
      </c>
      <c r="BC228" s="59">
        <v>45.293030000000002</v>
      </c>
      <c r="BD228" s="59">
        <v>88.466469000000004</v>
      </c>
      <c r="BE228" s="53">
        <v>99.007866000000007</v>
      </c>
      <c r="BF228" s="59">
        <v>158.71983299999999</v>
      </c>
      <c r="BG228" s="59">
        <v>78.672813000000005</v>
      </c>
      <c r="BH228" s="59">
        <v>55.765022000000002</v>
      </c>
      <c r="BI228" s="59">
        <v>53.730679000000002</v>
      </c>
      <c r="BJ228" s="59">
        <v>31.763173999999999</v>
      </c>
      <c r="BK228" s="59">
        <v>43.174221000000003</v>
      </c>
      <c r="BL228" s="59">
        <v>34.697716</v>
      </c>
      <c r="BM228" s="59">
        <v>57.485999999999997</v>
      </c>
      <c r="BN228" s="59">
        <v>32.458046000000003</v>
      </c>
      <c r="BO228" s="59">
        <v>30.264949999999999</v>
      </c>
      <c r="BP228" s="59">
        <v>99.099379999999996</v>
      </c>
      <c r="BQ228" s="59">
        <v>120.674301</v>
      </c>
      <c r="BR228" s="59">
        <v>49.890498999999998</v>
      </c>
      <c r="BS228" s="59">
        <v>43.240428999999999</v>
      </c>
      <c r="BT228" s="59">
        <v>95.219994</v>
      </c>
    </row>
    <row r="229" spans="1:72">
      <c r="A229" s="61">
        <v>218</v>
      </c>
      <c r="B229" s="54">
        <v>43160</v>
      </c>
      <c r="C229" s="58">
        <v>2640.87</v>
      </c>
      <c r="D229" s="55">
        <v>24103.11</v>
      </c>
      <c r="E229" s="55">
        <v>27410.720702999999</v>
      </c>
      <c r="F229" s="59">
        <v>14.187654</v>
      </c>
      <c r="G229" s="59">
        <v>8.6783079999999995</v>
      </c>
      <c r="H229" s="59">
        <v>149.470505</v>
      </c>
      <c r="I229" s="59">
        <v>132.716995</v>
      </c>
      <c r="J229" s="59">
        <v>76.783600000000007</v>
      </c>
      <c r="K229" s="59">
        <v>57.984015999999997</v>
      </c>
      <c r="L229" s="59">
        <v>60.756413000000002</v>
      </c>
      <c r="M229" s="59">
        <v>36.195411999999997</v>
      </c>
      <c r="N229" s="59">
        <v>65.528969000000004</v>
      </c>
      <c r="O229" s="59">
        <v>34.591625000000001</v>
      </c>
      <c r="P229" s="59">
        <v>88.081931999999995</v>
      </c>
      <c r="Q229" s="59">
        <v>26.270690999999999</v>
      </c>
      <c r="R229" s="59">
        <v>169.753006</v>
      </c>
      <c r="S229" s="59">
        <v>85.846298000000004</v>
      </c>
      <c r="T229" s="59">
        <v>47.403641</v>
      </c>
      <c r="U229" s="59">
        <v>84.327163999999996</v>
      </c>
      <c r="V229" s="59">
        <v>53.711491000000002</v>
      </c>
      <c r="W229" s="59">
        <v>84.388924000000003</v>
      </c>
      <c r="X229" s="59">
        <v>47.202015000000003</v>
      </c>
      <c r="Y229" s="60">
        <v>53.127968000000003</v>
      </c>
      <c r="Z229" s="59">
        <v>45.246837999999997</v>
      </c>
      <c r="AA229" s="59">
        <v>80.336455999999998</v>
      </c>
      <c r="AB229" s="59">
        <v>89.675285000000002</v>
      </c>
      <c r="AC229" s="59">
        <v>199.479996</v>
      </c>
      <c r="AD229" s="59">
        <v>42.900818000000001</v>
      </c>
      <c r="AE229" s="59">
        <v>84.410843</v>
      </c>
      <c r="AF229" s="59">
        <v>38.014434999999999</v>
      </c>
      <c r="AG229" s="59">
        <v>47.363495</v>
      </c>
      <c r="AH229" s="59">
        <v>105.461029</v>
      </c>
      <c r="AI229" s="59">
        <v>41.762698999999998</v>
      </c>
      <c r="AJ229" s="59">
        <v>25.124452999999999</v>
      </c>
      <c r="AK229" s="59">
        <v>51.202950000000001</v>
      </c>
      <c r="AL229" s="59">
        <v>137.897751</v>
      </c>
      <c r="AM229" s="59">
        <v>69.571540999999996</v>
      </c>
      <c r="AN229" s="59">
        <v>49.429428000000001</v>
      </c>
      <c r="AO229" s="59">
        <v>119.87748000000001</v>
      </c>
      <c r="AP229" s="59">
        <v>141.45645099999999</v>
      </c>
      <c r="AQ229" s="59">
        <v>81.915801999999999</v>
      </c>
      <c r="AR229" s="59">
        <v>74.144690999999995</v>
      </c>
      <c r="AS229" s="59">
        <v>186.72491500000001</v>
      </c>
      <c r="AT229" s="59">
        <v>213.11077900000001</v>
      </c>
      <c r="AU229" s="59">
        <v>52.630547</v>
      </c>
      <c r="AV229" s="59">
        <v>126.836845</v>
      </c>
      <c r="AW229" s="59">
        <v>133.581772</v>
      </c>
      <c r="AX229" s="59">
        <v>31.331773999999999</v>
      </c>
      <c r="AY229" s="59">
        <v>107.189987</v>
      </c>
      <c r="AZ229" s="59">
        <v>196.18060299999999</v>
      </c>
      <c r="BA229" s="59">
        <v>84.789749</v>
      </c>
      <c r="BB229" s="59">
        <v>44.017558999999999</v>
      </c>
      <c r="BC229" s="59">
        <v>40.895130000000002</v>
      </c>
      <c r="BD229" s="59">
        <v>84.824921000000003</v>
      </c>
      <c r="BE229" s="53">
        <v>97.428145999999998</v>
      </c>
      <c r="BF229" s="59">
        <v>164.893158</v>
      </c>
      <c r="BG229" s="59">
        <v>79.528037999999995</v>
      </c>
      <c r="BH229" s="59">
        <v>58.025813999999997</v>
      </c>
      <c r="BI229" s="59">
        <v>48.914005000000003</v>
      </c>
      <c r="BJ229" s="59">
        <v>33.377861000000003</v>
      </c>
      <c r="BK229" s="59">
        <v>44.061633999999998</v>
      </c>
      <c r="BL229" s="59">
        <v>36.461455999999998</v>
      </c>
      <c r="BM229" s="59">
        <v>60.385010000000001</v>
      </c>
      <c r="BN229" s="59">
        <v>32.512439999999998</v>
      </c>
      <c r="BO229" s="59">
        <v>28.559882999999999</v>
      </c>
      <c r="BP229" s="59">
        <v>96.486450000000005</v>
      </c>
      <c r="BQ229" s="59">
        <v>118.274483</v>
      </c>
      <c r="BR229" s="59">
        <v>51.789757000000002</v>
      </c>
      <c r="BS229" s="59">
        <v>47.385288000000003</v>
      </c>
      <c r="BT229" s="59">
        <v>98.030051999999998</v>
      </c>
    </row>
    <row r="230" spans="1:72">
      <c r="A230" s="61">
        <v>219</v>
      </c>
      <c r="B230" s="54">
        <v>43191</v>
      </c>
      <c r="C230" s="58">
        <v>2648.05</v>
      </c>
      <c r="D230" s="55">
        <v>24163.15</v>
      </c>
      <c r="E230" s="55">
        <v>27520.949218999998</v>
      </c>
      <c r="F230" s="59">
        <v>14.235742</v>
      </c>
      <c r="G230" s="59">
        <v>8.6088839999999998</v>
      </c>
      <c r="H230" s="59">
        <v>155.85545300000001</v>
      </c>
      <c r="I230" s="59">
        <v>142.10342399999999</v>
      </c>
      <c r="J230" s="59">
        <v>72.128456</v>
      </c>
      <c r="K230" s="59">
        <v>60.631428</v>
      </c>
      <c r="L230" s="59">
        <v>58.421768</v>
      </c>
      <c r="M230" s="59">
        <v>34.072617000000001</v>
      </c>
      <c r="N230" s="59">
        <v>59.792717000000003</v>
      </c>
      <c r="O230" s="59">
        <v>34.720199999999998</v>
      </c>
      <c r="P230" s="59">
        <v>82.058639999999997</v>
      </c>
      <c r="Q230" s="59">
        <v>26.275825999999999</v>
      </c>
      <c r="R230" s="59">
        <v>177.61773700000001</v>
      </c>
      <c r="S230" s="59">
        <v>81.438079999999999</v>
      </c>
      <c r="T230" s="59">
        <v>48.113208999999998</v>
      </c>
      <c r="U230" s="59">
        <v>78.345184000000003</v>
      </c>
      <c r="V230" s="59">
        <v>55.971966000000002</v>
      </c>
      <c r="W230" s="59">
        <v>92.580650000000006</v>
      </c>
      <c r="X230" s="59">
        <v>52.145935000000001</v>
      </c>
      <c r="Y230" s="60">
        <v>56.228065000000001</v>
      </c>
      <c r="Z230" s="59">
        <v>51.202694000000001</v>
      </c>
      <c r="AA230" s="59">
        <v>90.181061</v>
      </c>
      <c r="AB230" s="59">
        <v>88.704903000000002</v>
      </c>
      <c r="AC230" s="59">
        <v>193.729996</v>
      </c>
      <c r="AD230" s="59">
        <v>42.532471000000001</v>
      </c>
      <c r="AE230" s="59">
        <v>89.360748000000001</v>
      </c>
      <c r="AF230" s="59">
        <v>38.206676000000002</v>
      </c>
      <c r="AG230" s="59">
        <v>50.501719999999999</v>
      </c>
      <c r="AH230" s="59">
        <v>104.094917</v>
      </c>
      <c r="AI230" s="59">
        <v>45.530926000000001</v>
      </c>
      <c r="AJ230" s="59">
        <v>25.91733</v>
      </c>
      <c r="AK230" s="59">
        <v>52.779648000000002</v>
      </c>
      <c r="AL230" s="59">
        <v>141.13331600000001</v>
      </c>
      <c r="AM230" s="59">
        <v>72.898612999999997</v>
      </c>
      <c r="AN230" s="59">
        <v>55.483963000000003</v>
      </c>
      <c r="AO230" s="59">
        <v>120.018517</v>
      </c>
      <c r="AP230" s="59">
        <v>125.26295500000001</v>
      </c>
      <c r="AQ230" s="59">
        <v>88.834739999999996</v>
      </c>
      <c r="AR230" s="59">
        <v>72.042984000000004</v>
      </c>
      <c r="AS230" s="59">
        <v>170.16566499999999</v>
      </c>
      <c r="AT230" s="59">
        <v>219.860657</v>
      </c>
      <c r="AU230" s="59">
        <v>48.645916</v>
      </c>
      <c r="AV230" s="59">
        <v>134.36094700000001</v>
      </c>
      <c r="AW230" s="59">
        <v>137.274719</v>
      </c>
      <c r="AX230" s="59">
        <v>31.622157999999999</v>
      </c>
      <c r="AY230" s="59">
        <v>104.861603</v>
      </c>
      <c r="AZ230" s="59">
        <v>184.72099299999999</v>
      </c>
      <c r="BA230" s="59">
        <v>86.880013000000005</v>
      </c>
      <c r="BB230" s="59">
        <v>43.628779999999999</v>
      </c>
      <c r="BC230" s="59">
        <v>40.823611999999997</v>
      </c>
      <c r="BD230" s="59">
        <v>82.816367999999997</v>
      </c>
      <c r="BE230" s="53">
        <v>101.93501999999999</v>
      </c>
      <c r="BF230" s="59">
        <v>175.77507</v>
      </c>
      <c r="BG230" s="59">
        <v>76.625877000000003</v>
      </c>
      <c r="BH230" s="59">
        <v>60.040638000000001</v>
      </c>
      <c r="BI230" s="59">
        <v>48.833401000000002</v>
      </c>
      <c r="BJ230" s="59">
        <v>34.469031999999999</v>
      </c>
      <c r="BK230" s="59">
        <v>44.653385</v>
      </c>
      <c r="BL230" s="59">
        <v>37.882632999999998</v>
      </c>
      <c r="BM230" s="59">
        <v>62.081749000000002</v>
      </c>
      <c r="BN230" s="59">
        <v>33.552666000000002</v>
      </c>
      <c r="BO230" s="59">
        <v>26.236315000000001</v>
      </c>
      <c r="BP230" s="59">
        <v>96.380768000000003</v>
      </c>
      <c r="BQ230" s="59">
        <v>115.094223</v>
      </c>
      <c r="BR230" s="59">
        <v>53.775691999999999</v>
      </c>
      <c r="BS230" s="59">
        <v>47.887290999999998</v>
      </c>
      <c r="BT230" s="59">
        <v>98.505668999999997</v>
      </c>
    </row>
    <row r="231" spans="1:72">
      <c r="A231" s="61">
        <v>220</v>
      </c>
      <c r="B231" s="54">
        <v>43221</v>
      </c>
      <c r="C231" s="58">
        <v>2705.27</v>
      </c>
      <c r="D231" s="55">
        <v>24415.84</v>
      </c>
      <c r="E231" s="55">
        <v>28218.460938</v>
      </c>
      <c r="F231" s="59">
        <v>14.606754</v>
      </c>
      <c r="G231" s="59">
        <v>8.6610949999999995</v>
      </c>
      <c r="H231" s="59">
        <v>157.33139</v>
      </c>
      <c r="I231" s="59">
        <v>135.797729</v>
      </c>
      <c r="J231" s="59">
        <v>83.542343000000002</v>
      </c>
      <c r="K231" s="59">
        <v>60.873604</v>
      </c>
      <c r="L231" s="59">
        <v>57.699134999999998</v>
      </c>
      <c r="M231" s="59">
        <v>33.928711</v>
      </c>
      <c r="N231" s="59">
        <v>61.038403000000002</v>
      </c>
      <c r="O231" s="59">
        <v>34.551459999999999</v>
      </c>
      <c r="P231" s="59">
        <v>81.497673000000006</v>
      </c>
      <c r="Q231" s="59">
        <v>24.517372000000002</v>
      </c>
      <c r="R231" s="59">
        <v>178.590698</v>
      </c>
      <c r="S231" s="59">
        <v>79.322310999999999</v>
      </c>
      <c r="T231" s="59">
        <v>45.173565000000004</v>
      </c>
      <c r="U231" s="59">
        <v>76.726128000000003</v>
      </c>
      <c r="V231" s="59">
        <v>58.484406</v>
      </c>
      <c r="W231" s="59">
        <v>91.981269999999995</v>
      </c>
      <c r="X231" s="59">
        <v>53.650578000000003</v>
      </c>
      <c r="Y231" s="60">
        <v>56.318272</v>
      </c>
      <c r="Z231" s="59">
        <v>54.284362999999999</v>
      </c>
      <c r="AA231" s="59">
        <v>90.0578</v>
      </c>
      <c r="AB231" s="59">
        <v>87.704063000000005</v>
      </c>
      <c r="AC231" s="59">
        <v>191.529999</v>
      </c>
      <c r="AD231" s="59">
        <v>44.194159999999997</v>
      </c>
      <c r="AE231" s="59">
        <v>89.287468000000004</v>
      </c>
      <c r="AF231" s="59">
        <v>37.858311</v>
      </c>
      <c r="AG231" s="59">
        <v>50.447296000000001</v>
      </c>
      <c r="AH231" s="59">
        <v>98.441260999999997</v>
      </c>
      <c r="AI231" s="59">
        <v>46.041392999999999</v>
      </c>
      <c r="AJ231" s="59">
        <v>25.435934</v>
      </c>
      <c r="AK231" s="59">
        <v>58.007809000000002</v>
      </c>
      <c r="AL231" s="59">
        <v>145.29092399999999</v>
      </c>
      <c r="AM231" s="59">
        <v>76.468429999999998</v>
      </c>
      <c r="AN231" s="59">
        <v>50.752316</v>
      </c>
      <c r="AO231" s="59">
        <v>122.69792200000001</v>
      </c>
      <c r="AP231" s="59">
        <v>127.093025</v>
      </c>
      <c r="AQ231" s="59">
        <v>90.885375999999994</v>
      </c>
      <c r="AR231" s="59">
        <v>73.301468</v>
      </c>
      <c r="AS231" s="59">
        <v>171.23997499999999</v>
      </c>
      <c r="AT231" s="59">
        <v>221.56832900000001</v>
      </c>
      <c r="AU231" s="59">
        <v>47.034514999999999</v>
      </c>
      <c r="AV231" s="59">
        <v>132.35623200000001</v>
      </c>
      <c r="AW231" s="59">
        <v>136.530396</v>
      </c>
      <c r="AX231" s="59">
        <v>31.332408999999998</v>
      </c>
      <c r="AY231" s="59">
        <v>119.930351</v>
      </c>
      <c r="AZ231" s="59">
        <v>211.37123099999999</v>
      </c>
      <c r="BA231" s="59">
        <v>91.822281000000004</v>
      </c>
      <c r="BB231" s="59">
        <v>46.654555999999999</v>
      </c>
      <c r="BC231" s="59">
        <v>41.935108</v>
      </c>
      <c r="BD231" s="59">
        <v>91.373146000000006</v>
      </c>
      <c r="BE231" s="53">
        <v>112.242493</v>
      </c>
      <c r="BF231" s="59">
        <v>192.212051</v>
      </c>
      <c r="BG231" s="59">
        <v>85.249054000000001</v>
      </c>
      <c r="BH231" s="59">
        <v>57.793610000000001</v>
      </c>
      <c r="BI231" s="59">
        <v>47.094597</v>
      </c>
      <c r="BJ231" s="59">
        <v>33.557236000000003</v>
      </c>
      <c r="BK231" s="59">
        <v>42.548515000000002</v>
      </c>
      <c r="BL231" s="59">
        <v>36.815052000000001</v>
      </c>
      <c r="BM231" s="59">
        <v>59.447547999999998</v>
      </c>
      <c r="BN231" s="59">
        <v>32.818263999999999</v>
      </c>
      <c r="BO231" s="59">
        <v>26.209354000000001</v>
      </c>
      <c r="BP231" s="59">
        <v>95.554619000000002</v>
      </c>
      <c r="BQ231" s="59">
        <v>127.707977</v>
      </c>
      <c r="BR231" s="59">
        <v>53.31176</v>
      </c>
      <c r="BS231" s="59">
        <v>49.656590000000001</v>
      </c>
      <c r="BT231" s="59">
        <v>98.782448000000002</v>
      </c>
    </row>
    <row r="232" spans="1:72">
      <c r="A232" s="61">
        <v>221</v>
      </c>
      <c r="B232" s="54">
        <v>43252</v>
      </c>
      <c r="C232" s="58">
        <v>2718.37</v>
      </c>
      <c r="D232" s="55">
        <v>24271.41</v>
      </c>
      <c r="E232" s="55">
        <v>28394.130859000001</v>
      </c>
      <c r="F232" s="59">
        <v>14.696070000000001</v>
      </c>
      <c r="G232" s="59">
        <v>8.6635670000000005</v>
      </c>
      <c r="H232" s="59">
        <v>165.46343999999999</v>
      </c>
      <c r="I232" s="59">
        <v>132.980087</v>
      </c>
      <c r="J232" s="59">
        <v>84.034767000000002</v>
      </c>
      <c r="K232" s="59">
        <v>64.116425000000007</v>
      </c>
      <c r="L232" s="59">
        <v>53.508335000000002</v>
      </c>
      <c r="M232" s="59">
        <v>32.615451999999998</v>
      </c>
      <c r="N232" s="59">
        <v>65.117630000000005</v>
      </c>
      <c r="O232" s="59">
        <v>35.242493000000003</v>
      </c>
      <c r="P232" s="59">
        <v>89.319252000000006</v>
      </c>
      <c r="Q232" s="59">
        <v>25.601431000000002</v>
      </c>
      <c r="R232" s="59">
        <v>188.81510900000001</v>
      </c>
      <c r="S232" s="59">
        <v>82.853851000000006</v>
      </c>
      <c r="T232" s="59">
        <v>43.723595000000003</v>
      </c>
      <c r="U232" s="59">
        <v>79.868454</v>
      </c>
      <c r="V232" s="59">
        <v>60.160732000000003</v>
      </c>
      <c r="W232" s="59">
        <v>94.373267999999996</v>
      </c>
      <c r="X232" s="59">
        <v>55.654705</v>
      </c>
      <c r="Y232" s="60">
        <v>54.973267</v>
      </c>
      <c r="Z232" s="59">
        <v>60.097351000000003</v>
      </c>
      <c r="AA232" s="59">
        <v>95.118354999999994</v>
      </c>
      <c r="AB232" s="59">
        <v>85.401009000000002</v>
      </c>
      <c r="AC232" s="59">
        <v>186.64999399999999</v>
      </c>
      <c r="AD232" s="59">
        <v>45.722740000000002</v>
      </c>
      <c r="AE232" s="59">
        <v>89.014992000000007</v>
      </c>
      <c r="AF232" s="59">
        <v>37.881034999999997</v>
      </c>
      <c r="AG232" s="59">
        <v>46.426712000000002</v>
      </c>
      <c r="AH232" s="59">
        <v>100.597343</v>
      </c>
      <c r="AI232" s="59">
        <v>46.946278</v>
      </c>
      <c r="AJ232" s="59">
        <v>25.934432999999999</v>
      </c>
      <c r="AK232" s="59">
        <v>53.140780999999997</v>
      </c>
      <c r="AL232" s="59">
        <v>150.463516</v>
      </c>
      <c r="AM232" s="59">
        <v>77.258301000000003</v>
      </c>
      <c r="AN232" s="59">
        <v>51.520924000000001</v>
      </c>
      <c r="AO232" s="59">
        <v>120.10227999999999</v>
      </c>
      <c r="AP232" s="59">
        <v>127.63138600000001</v>
      </c>
      <c r="AQ232" s="59">
        <v>83.798682999999997</v>
      </c>
      <c r="AR232" s="59">
        <v>72.087295999999995</v>
      </c>
      <c r="AS232" s="59">
        <v>158.25109900000001</v>
      </c>
      <c r="AT232" s="59">
        <v>201.948059</v>
      </c>
      <c r="AU232" s="59">
        <v>46.850341999999998</v>
      </c>
      <c r="AV232" s="59">
        <v>130.240128</v>
      </c>
      <c r="AW232" s="59">
        <v>131.72589099999999</v>
      </c>
      <c r="AX232" s="59">
        <v>30.350511999999998</v>
      </c>
      <c r="AY232" s="59">
        <v>121.43487500000001</v>
      </c>
      <c r="AZ232" s="59">
        <v>212.23040800000001</v>
      </c>
      <c r="BA232" s="59">
        <v>92.005684000000002</v>
      </c>
      <c r="BB232" s="59">
        <v>42.256946999999997</v>
      </c>
      <c r="BC232" s="59">
        <v>39.547527000000002</v>
      </c>
      <c r="BD232" s="59">
        <v>90.559730999999999</v>
      </c>
      <c r="BE232" s="53">
        <v>115.799156</v>
      </c>
      <c r="BF232" s="59">
        <v>194.79589799999999</v>
      </c>
      <c r="BG232" s="59">
        <v>84.143737999999999</v>
      </c>
      <c r="BH232" s="59">
        <v>59.933292000000002</v>
      </c>
      <c r="BI232" s="59">
        <v>50.677826000000003</v>
      </c>
      <c r="BJ232" s="59">
        <v>35.093758000000001</v>
      </c>
      <c r="BK232" s="59">
        <v>46.374805000000002</v>
      </c>
      <c r="BL232" s="59">
        <v>36.944465999999998</v>
      </c>
      <c r="BM232" s="59">
        <v>60.985035000000003</v>
      </c>
      <c r="BN232" s="59">
        <v>34.635769000000003</v>
      </c>
      <c r="BO232" s="59">
        <v>27.579504</v>
      </c>
      <c r="BP232" s="59">
        <v>100.684425</v>
      </c>
      <c r="BQ232" s="59">
        <v>137.57067900000001</v>
      </c>
      <c r="BR232" s="59">
        <v>54.421889999999998</v>
      </c>
      <c r="BS232" s="59">
        <v>49.423779000000003</v>
      </c>
      <c r="BT232" s="59">
        <v>99.770920000000004</v>
      </c>
    </row>
    <row r="233" spans="1:72">
      <c r="A233" s="61">
        <v>222</v>
      </c>
      <c r="B233" s="54">
        <v>43282</v>
      </c>
      <c r="C233" s="58">
        <v>2816.29</v>
      </c>
      <c r="D233" s="55">
        <v>25415.19</v>
      </c>
      <c r="E233" s="55">
        <v>29295.75</v>
      </c>
      <c r="F233" s="59">
        <v>15.197619</v>
      </c>
      <c r="G233" s="59">
        <v>8.6660719999999998</v>
      </c>
      <c r="H233" s="59">
        <v>167.51582300000001</v>
      </c>
      <c r="I233" s="59">
        <v>134.55081200000001</v>
      </c>
      <c r="J233" s="59">
        <v>87.349731000000006</v>
      </c>
      <c r="K233" s="59">
        <v>67.957335999999998</v>
      </c>
      <c r="L233" s="59">
        <v>55.310307000000002</v>
      </c>
      <c r="M233" s="59">
        <v>30.087886999999998</v>
      </c>
      <c r="N233" s="59">
        <v>67.470070000000007</v>
      </c>
      <c r="O233" s="59">
        <v>37.801940999999999</v>
      </c>
      <c r="P233" s="59">
        <v>94.348433999999997</v>
      </c>
      <c r="Q233" s="59">
        <v>26.671520000000001</v>
      </c>
      <c r="R233" s="59">
        <v>197.60623200000001</v>
      </c>
      <c r="S233" s="59">
        <v>90.452956999999998</v>
      </c>
      <c r="T233" s="59">
        <v>49.260066999999999</v>
      </c>
      <c r="U233" s="59">
        <v>84.288428999999994</v>
      </c>
      <c r="V233" s="59">
        <v>59.273544000000001</v>
      </c>
      <c r="W233" s="59">
        <v>94.253853000000007</v>
      </c>
      <c r="X233" s="59">
        <v>57.693184000000002</v>
      </c>
      <c r="Y233" s="60">
        <v>55.7789</v>
      </c>
      <c r="Z233" s="59">
        <v>59.208064999999998</v>
      </c>
      <c r="AA233" s="59">
        <v>98.565933000000001</v>
      </c>
      <c r="AB233" s="59">
        <v>94.211578000000003</v>
      </c>
      <c r="AC233" s="59">
        <v>197.86999499999999</v>
      </c>
      <c r="AD233" s="59">
        <v>47.248486</v>
      </c>
      <c r="AE233" s="59">
        <v>90.395591999999994</v>
      </c>
      <c r="AF233" s="59">
        <v>40.388576999999998</v>
      </c>
      <c r="AG233" s="59">
        <v>46.390369</v>
      </c>
      <c r="AH233" s="59">
        <v>109.866173</v>
      </c>
      <c r="AI233" s="59">
        <v>51.338546999999998</v>
      </c>
      <c r="AJ233" s="59">
        <v>28.543597999999999</v>
      </c>
      <c r="AK233" s="59">
        <v>53.980724000000002</v>
      </c>
      <c r="AL233" s="59">
        <v>160.21237199999999</v>
      </c>
      <c r="AM233" s="59">
        <v>89.463172999999998</v>
      </c>
      <c r="AN233" s="59">
        <v>51.929248999999999</v>
      </c>
      <c r="AO233" s="59">
        <v>133.10888700000001</v>
      </c>
      <c r="AP233" s="59">
        <v>137.75262499999999</v>
      </c>
      <c r="AQ233" s="59">
        <v>94.574257000000003</v>
      </c>
      <c r="AR233" s="59">
        <v>80.207358999999997</v>
      </c>
      <c r="AS233" s="59">
        <v>169.584518</v>
      </c>
      <c r="AT233" s="59">
        <v>219.25541699999999</v>
      </c>
      <c r="AU233" s="59">
        <v>53.720184000000003</v>
      </c>
      <c r="AV233" s="59">
        <v>130.94986</v>
      </c>
      <c r="AW233" s="59">
        <v>139.85089099999999</v>
      </c>
      <c r="AX233" s="59">
        <v>29.629128000000001</v>
      </c>
      <c r="AY233" s="59">
        <v>105.382813</v>
      </c>
      <c r="AZ233" s="59">
        <v>189.50878900000001</v>
      </c>
      <c r="BA233" s="59">
        <v>98.975403</v>
      </c>
      <c r="BB233" s="59">
        <v>40.888328999999999</v>
      </c>
      <c r="BC233" s="59">
        <v>42.796776000000001</v>
      </c>
      <c r="BD233" s="59">
        <v>91.438637</v>
      </c>
      <c r="BE233" s="53">
        <v>117.12674</v>
      </c>
      <c r="BF233" s="59">
        <v>194.72917200000001</v>
      </c>
      <c r="BG233" s="59">
        <v>84.735068999999996</v>
      </c>
      <c r="BH233" s="59">
        <v>61.858311</v>
      </c>
      <c r="BI233" s="59">
        <v>53.301647000000003</v>
      </c>
      <c r="BJ233" s="59">
        <v>36.829116999999997</v>
      </c>
      <c r="BK233" s="59">
        <v>46.528877000000001</v>
      </c>
      <c r="BL233" s="59">
        <v>38.240723000000003</v>
      </c>
      <c r="BM233" s="59">
        <v>61.727984999999997</v>
      </c>
      <c r="BN233" s="59">
        <v>35.551388000000003</v>
      </c>
      <c r="BO233" s="59">
        <v>30.076035000000001</v>
      </c>
      <c r="BP233" s="59">
        <v>109.089996</v>
      </c>
      <c r="BQ233" s="59">
        <v>125.600792</v>
      </c>
      <c r="BR233" s="59">
        <v>54.765171000000002</v>
      </c>
      <c r="BS233" s="59">
        <v>51.213985000000001</v>
      </c>
      <c r="BT233" s="59">
        <v>101.53167000000001</v>
      </c>
    </row>
    <row r="234" spans="1:72">
      <c r="A234" s="61">
        <v>223</v>
      </c>
      <c r="B234" s="54">
        <v>43313</v>
      </c>
      <c r="C234" s="58">
        <v>2901.52</v>
      </c>
      <c r="D234" s="55">
        <v>25964.82</v>
      </c>
      <c r="E234" s="55">
        <v>30274.529297000001</v>
      </c>
      <c r="F234" s="59">
        <v>15.685427000000001</v>
      </c>
      <c r="G234" s="59">
        <v>8.7111429999999999</v>
      </c>
      <c r="H234" s="59">
        <v>170.27217099999999</v>
      </c>
      <c r="I234" s="59">
        <v>138.55638099999999</v>
      </c>
      <c r="J234" s="59">
        <v>96.079857000000004</v>
      </c>
      <c r="K234" s="59">
        <v>73.701881</v>
      </c>
      <c r="L234" s="59">
        <v>57.411048999999998</v>
      </c>
      <c r="M234" s="59">
        <v>31.131295999999999</v>
      </c>
      <c r="N234" s="59">
        <v>69.824883</v>
      </c>
      <c r="O234" s="59">
        <v>36.131950000000003</v>
      </c>
      <c r="P234" s="59">
        <v>91.895377999999994</v>
      </c>
      <c r="Q234" s="59">
        <v>28.653272999999999</v>
      </c>
      <c r="R234" s="59">
        <v>210.63484199999999</v>
      </c>
      <c r="S234" s="59">
        <v>91.787582</v>
      </c>
      <c r="T234" s="59">
        <v>49.944847000000003</v>
      </c>
      <c r="U234" s="59">
        <v>86.270966000000001</v>
      </c>
      <c r="V234" s="59">
        <v>58.299109999999999</v>
      </c>
      <c r="W234" s="59">
        <v>88.424094999999994</v>
      </c>
      <c r="X234" s="59">
        <v>58.941471</v>
      </c>
      <c r="Y234" s="60">
        <v>52.177073999999998</v>
      </c>
      <c r="Z234" s="59">
        <v>60.750731999999999</v>
      </c>
      <c r="AA234" s="59">
        <v>90.511818000000005</v>
      </c>
      <c r="AB234" s="59">
        <v>94.418655000000001</v>
      </c>
      <c r="AC234" s="59">
        <v>208.720001</v>
      </c>
      <c r="AD234" s="59">
        <v>48.229897000000001</v>
      </c>
      <c r="AE234" s="59">
        <v>96.608947999999998</v>
      </c>
      <c r="AF234" s="59">
        <v>41.226664999999997</v>
      </c>
      <c r="AG234" s="59">
        <v>46.145057999999999</v>
      </c>
      <c r="AH234" s="59">
        <v>111.665222</v>
      </c>
      <c r="AI234" s="59">
        <v>53.458488000000003</v>
      </c>
      <c r="AJ234" s="59">
        <v>29.680208</v>
      </c>
      <c r="AK234" s="59">
        <v>59.424323999999999</v>
      </c>
      <c r="AL234" s="59">
        <v>162.86970500000001</v>
      </c>
      <c r="AM234" s="59">
        <v>95.656150999999994</v>
      </c>
      <c r="AN234" s="59">
        <v>60.697308</v>
      </c>
      <c r="AO234" s="59">
        <v>132.616974</v>
      </c>
      <c r="AP234" s="59">
        <v>136.84425400000001</v>
      </c>
      <c r="AQ234" s="59">
        <v>96.932907</v>
      </c>
      <c r="AR234" s="59">
        <v>81.009460000000004</v>
      </c>
      <c r="AS234" s="59">
        <v>164.99423200000001</v>
      </c>
      <c r="AT234" s="59">
        <v>217.54325900000001</v>
      </c>
      <c r="AU234" s="59">
        <v>56.620486999999997</v>
      </c>
      <c r="AV234" s="59">
        <v>140.05213900000001</v>
      </c>
      <c r="AW234" s="59">
        <v>141.656845</v>
      </c>
      <c r="AX234" s="59">
        <v>25.065207999999998</v>
      </c>
      <c r="AY234" s="59">
        <v>104.253708</v>
      </c>
      <c r="AZ234" s="59">
        <v>188.843582</v>
      </c>
      <c r="BA234" s="59">
        <v>104.806786</v>
      </c>
      <c r="BB234" s="59">
        <v>41.168858</v>
      </c>
      <c r="BC234" s="59">
        <v>43.775646000000002</v>
      </c>
      <c r="BD234" s="59">
        <v>92.836945</v>
      </c>
      <c r="BE234" s="53">
        <v>127.330521</v>
      </c>
      <c r="BF234" s="59">
        <v>209.64269999999999</v>
      </c>
      <c r="BG234" s="59">
        <v>87.123596000000006</v>
      </c>
      <c r="BH234" s="59">
        <v>61.570292999999999</v>
      </c>
      <c r="BI234" s="59">
        <v>52.602939999999997</v>
      </c>
      <c r="BJ234" s="59">
        <v>33.176516999999997</v>
      </c>
      <c r="BK234" s="59">
        <v>46.726131000000002</v>
      </c>
      <c r="BL234" s="59">
        <v>39.211844999999997</v>
      </c>
      <c r="BM234" s="59">
        <v>61.727984999999997</v>
      </c>
      <c r="BN234" s="59">
        <v>37.864811000000003</v>
      </c>
      <c r="BO234" s="59">
        <v>31.274249999999999</v>
      </c>
      <c r="BP234" s="59">
        <v>108.475624</v>
      </c>
      <c r="BQ234" s="59">
        <v>110.635994</v>
      </c>
      <c r="BR234" s="59">
        <v>56.067126999999999</v>
      </c>
      <c r="BS234" s="59">
        <v>53.029919</v>
      </c>
      <c r="BT234" s="59">
        <v>102.256676</v>
      </c>
    </row>
    <row r="235" spans="1:72">
      <c r="A235" s="61">
        <v>224</v>
      </c>
      <c r="B235" s="54">
        <v>43344</v>
      </c>
      <c r="C235" s="58">
        <v>2913.98</v>
      </c>
      <c r="D235" s="55">
        <v>26458.31</v>
      </c>
      <c r="E235" s="55">
        <v>30259.820313</v>
      </c>
      <c r="F235" s="59">
        <v>15.71978</v>
      </c>
      <c r="G235" s="59">
        <v>8.6642890000000001</v>
      </c>
      <c r="H235" s="59">
        <v>176.583527</v>
      </c>
      <c r="I235" s="59">
        <v>143.76992799999999</v>
      </c>
      <c r="J235" s="59">
        <v>101.442635</v>
      </c>
      <c r="K235" s="59">
        <v>74.883942000000005</v>
      </c>
      <c r="L235" s="59">
        <v>60.024887</v>
      </c>
      <c r="M235" s="59">
        <v>29.701108999999999</v>
      </c>
      <c r="N235" s="59">
        <v>70.060585000000003</v>
      </c>
      <c r="O235" s="59">
        <v>37.445239999999998</v>
      </c>
      <c r="P235" s="59">
        <v>91.723090999999997</v>
      </c>
      <c r="Q235" s="59">
        <v>28.233446000000001</v>
      </c>
      <c r="R235" s="59">
        <v>212.74279799999999</v>
      </c>
      <c r="S235" s="59">
        <v>90.278167999999994</v>
      </c>
      <c r="T235" s="59">
        <v>53.444237000000001</v>
      </c>
      <c r="U235" s="59">
        <v>88.176552000000001</v>
      </c>
      <c r="V235" s="59">
        <v>62.463676</v>
      </c>
      <c r="W235" s="59">
        <v>92.150620000000004</v>
      </c>
      <c r="X235" s="59">
        <v>62.128166</v>
      </c>
      <c r="Y235" s="60">
        <v>50.326583999999997</v>
      </c>
      <c r="Z235" s="59">
        <v>64.575851</v>
      </c>
      <c r="AA235" s="59">
        <v>97.662102000000004</v>
      </c>
      <c r="AB235" s="59">
        <v>92.984818000000004</v>
      </c>
      <c r="AC235" s="59">
        <v>214.11000100000001</v>
      </c>
      <c r="AD235" s="59">
        <v>43.664749</v>
      </c>
      <c r="AE235" s="59">
        <v>97.073868000000004</v>
      </c>
      <c r="AF235" s="59">
        <v>40.236190999999998</v>
      </c>
      <c r="AG235" s="59">
        <v>44.770297999999997</v>
      </c>
      <c r="AH235" s="59">
        <v>115.313698</v>
      </c>
      <c r="AI235" s="59">
        <v>55.290073</v>
      </c>
      <c r="AJ235" s="59">
        <v>31.771294000000001</v>
      </c>
      <c r="AK235" s="59">
        <v>65.220993000000007</v>
      </c>
      <c r="AL235" s="59">
        <v>170.11686700000001</v>
      </c>
      <c r="AM235" s="59">
        <v>97.696053000000006</v>
      </c>
      <c r="AN235" s="59">
        <v>63.504688000000002</v>
      </c>
      <c r="AO235" s="59">
        <v>139.41476399999999</v>
      </c>
      <c r="AP235" s="59">
        <v>137.62437399999999</v>
      </c>
      <c r="AQ235" s="59">
        <v>92.794539999999998</v>
      </c>
      <c r="AR235" s="59">
        <v>80.528214000000006</v>
      </c>
      <c r="AS235" s="59">
        <v>174.65154999999999</v>
      </c>
      <c r="AT235" s="59">
        <v>214.725281</v>
      </c>
      <c r="AU235" s="59">
        <v>57.832839999999997</v>
      </c>
      <c r="AV235" s="59">
        <v>145.915558</v>
      </c>
      <c r="AW235" s="59">
        <v>142.30424500000001</v>
      </c>
      <c r="AX235" s="59">
        <v>24.394753999999999</v>
      </c>
      <c r="AY235" s="59">
        <v>104.89698799999999</v>
      </c>
      <c r="AZ235" s="59">
        <v>173.31510900000001</v>
      </c>
      <c r="BA235" s="59">
        <v>107.120842</v>
      </c>
      <c r="BB235" s="59">
        <v>40.44426</v>
      </c>
      <c r="BC235" s="59">
        <v>46.460926000000001</v>
      </c>
      <c r="BD235" s="59">
        <v>88.616318000000007</v>
      </c>
      <c r="BE235" s="53">
        <v>130.72309899999999</v>
      </c>
      <c r="BF235" s="59">
        <v>217.217636</v>
      </c>
      <c r="BG235" s="59">
        <v>81.884003000000007</v>
      </c>
      <c r="BH235" s="59">
        <v>61.341061000000003</v>
      </c>
      <c r="BI235" s="59">
        <v>52.238734999999998</v>
      </c>
      <c r="BJ235" s="59">
        <v>33.462795</v>
      </c>
      <c r="BK235" s="59">
        <v>45.788218999999998</v>
      </c>
      <c r="BL235" s="59">
        <v>38.526347999999999</v>
      </c>
      <c r="BM235" s="59">
        <v>60.128998000000003</v>
      </c>
      <c r="BN235" s="59">
        <v>37.182316</v>
      </c>
      <c r="BO235" s="59">
        <v>29.938385</v>
      </c>
      <c r="BP235" s="59">
        <v>113.23996</v>
      </c>
      <c r="BQ235" s="59">
        <v>117.542824</v>
      </c>
      <c r="BR235" s="59">
        <v>56.576220999999997</v>
      </c>
      <c r="BS235" s="59">
        <v>51.863655000000001</v>
      </c>
      <c r="BT235" s="59">
        <v>100.217079</v>
      </c>
    </row>
    <row r="236" spans="1:72">
      <c r="A236" s="61">
        <v>225</v>
      </c>
      <c r="B236" s="54">
        <v>43374</v>
      </c>
      <c r="C236" s="58">
        <v>2711.74</v>
      </c>
      <c r="D236" s="55">
        <v>25115.759999999998</v>
      </c>
      <c r="E236" s="55">
        <v>27980.900390999999</v>
      </c>
      <c r="F236" s="59">
        <v>14.606754</v>
      </c>
      <c r="G236" s="59">
        <v>8.5997479999999999</v>
      </c>
      <c r="H236" s="59">
        <v>149.92768899999999</v>
      </c>
      <c r="I236" s="59">
        <v>152.028809</v>
      </c>
      <c r="J236" s="59">
        <v>84.126182999999997</v>
      </c>
      <c r="K236" s="59">
        <v>70.995857000000001</v>
      </c>
      <c r="L236" s="59">
        <v>52.748866999999997</v>
      </c>
      <c r="M236" s="59">
        <v>26.112145999999999</v>
      </c>
      <c r="N236" s="59">
        <v>74.648231999999993</v>
      </c>
      <c r="O236" s="59">
        <v>39.145457999999998</v>
      </c>
      <c r="P236" s="59">
        <v>92.961547999999993</v>
      </c>
      <c r="Q236" s="59">
        <v>30.148546</v>
      </c>
      <c r="R236" s="59">
        <v>207.08183299999999</v>
      </c>
      <c r="S236" s="59">
        <v>83.574471000000003</v>
      </c>
      <c r="T236" s="59">
        <v>58.480747000000001</v>
      </c>
      <c r="U236" s="59">
        <v>92.628601000000003</v>
      </c>
      <c r="V236" s="59">
        <v>58.540424000000002</v>
      </c>
      <c r="W236" s="59">
        <v>84.139801000000006</v>
      </c>
      <c r="X236" s="59">
        <v>56.107982999999997</v>
      </c>
      <c r="Y236" s="60">
        <v>42.725906000000002</v>
      </c>
      <c r="Z236" s="59">
        <v>51.982571</v>
      </c>
      <c r="AA236" s="59">
        <v>80.643799000000001</v>
      </c>
      <c r="AB236" s="59">
        <v>89.836974999999995</v>
      </c>
      <c r="AC236" s="59">
        <v>205.279999</v>
      </c>
      <c r="AD236" s="59">
        <v>44.221355000000003</v>
      </c>
      <c r="AE236" s="59">
        <v>93.646332000000001</v>
      </c>
      <c r="AF236" s="59">
        <v>40.101528000000002</v>
      </c>
      <c r="AG236" s="59">
        <v>42.119610000000002</v>
      </c>
      <c r="AH236" s="59">
        <v>116.832649</v>
      </c>
      <c r="AI236" s="59">
        <v>57.762492999999999</v>
      </c>
      <c r="AJ236" s="59">
        <v>31.043154000000001</v>
      </c>
      <c r="AK236" s="59">
        <v>66.105118000000004</v>
      </c>
      <c r="AL236" s="59">
        <v>158.21708699999999</v>
      </c>
      <c r="AM236" s="59">
        <v>98.724830999999995</v>
      </c>
      <c r="AN236" s="59">
        <v>58.398181999999998</v>
      </c>
      <c r="AO236" s="59">
        <v>126.594551</v>
      </c>
      <c r="AP236" s="59">
        <v>124.26750199999999</v>
      </c>
      <c r="AQ236" s="59">
        <v>84.679481999999993</v>
      </c>
      <c r="AR236" s="59">
        <v>80.142166000000003</v>
      </c>
      <c r="AS236" s="59">
        <v>147.23213200000001</v>
      </c>
      <c r="AT236" s="59">
        <v>197.009109</v>
      </c>
      <c r="AU236" s="59">
        <v>45.469852000000003</v>
      </c>
      <c r="AV236" s="59">
        <v>142.91001900000001</v>
      </c>
      <c r="AW236" s="59">
        <v>132.34944200000001</v>
      </c>
      <c r="AX236" s="59">
        <v>25.094925</v>
      </c>
      <c r="AY236" s="59">
        <v>95.407227000000006</v>
      </c>
      <c r="AZ236" s="59">
        <v>163.15150499999999</v>
      </c>
      <c r="BA236" s="59">
        <v>100.039978</v>
      </c>
      <c r="BB236" s="59">
        <v>40.093609000000001</v>
      </c>
      <c r="BC236" s="59">
        <v>44.009922000000003</v>
      </c>
      <c r="BD236" s="59">
        <v>76.673057999999997</v>
      </c>
      <c r="BE236" s="53">
        <v>125.602898</v>
      </c>
      <c r="BF236" s="59">
        <v>201.551987</v>
      </c>
      <c r="BG236" s="59">
        <v>74.134856999999997</v>
      </c>
      <c r="BH236" s="59">
        <v>63.341842999999997</v>
      </c>
      <c r="BI236" s="59">
        <v>53.705050999999997</v>
      </c>
      <c r="BJ236" s="59">
        <v>34.560310000000001</v>
      </c>
      <c r="BK236" s="59">
        <v>44.674297000000003</v>
      </c>
      <c r="BL236" s="59">
        <v>40.310504999999999</v>
      </c>
      <c r="BM236" s="59">
        <v>59.979050000000001</v>
      </c>
      <c r="BN236" s="59">
        <v>39.759101999999999</v>
      </c>
      <c r="BO236" s="59">
        <v>32.246540000000003</v>
      </c>
      <c r="BP236" s="59">
        <v>111.196724</v>
      </c>
      <c r="BQ236" s="59">
        <v>88.754654000000002</v>
      </c>
      <c r="BR236" s="59">
        <v>54.190246999999999</v>
      </c>
      <c r="BS236" s="59">
        <v>51.253593000000002</v>
      </c>
      <c r="BT236" s="59">
        <v>98.126244</v>
      </c>
    </row>
    <row r="237" spans="1:72">
      <c r="A237" s="61">
        <v>226</v>
      </c>
      <c r="B237" s="54">
        <v>43405</v>
      </c>
      <c r="C237" s="58">
        <v>2760.17</v>
      </c>
      <c r="D237" s="55">
        <v>25538.46</v>
      </c>
      <c r="E237" s="55">
        <v>28448.869140999999</v>
      </c>
      <c r="F237" s="59">
        <v>14.881576000000001</v>
      </c>
      <c r="G237" s="59">
        <v>8.6450990000000001</v>
      </c>
      <c r="H237" s="59">
        <v>153.71249399999999</v>
      </c>
      <c r="I237" s="59">
        <v>162.006516</v>
      </c>
      <c r="J237" s="59">
        <v>83.783957999999998</v>
      </c>
      <c r="K237" s="59">
        <v>60.239928999999997</v>
      </c>
      <c r="L237" s="59">
        <v>56.749268000000001</v>
      </c>
      <c r="M237" s="59">
        <v>26.849727999999999</v>
      </c>
      <c r="N237" s="59">
        <v>80.258719999999997</v>
      </c>
      <c r="O237" s="59">
        <v>41.205745999999998</v>
      </c>
      <c r="P237" s="59">
        <v>100.869682</v>
      </c>
      <c r="Q237" s="59">
        <v>29.357849000000002</v>
      </c>
      <c r="R237" s="59">
        <v>209.48207099999999</v>
      </c>
      <c r="S237" s="59">
        <v>92.444762999999995</v>
      </c>
      <c r="T237" s="59">
        <v>62.073008999999999</v>
      </c>
      <c r="U237" s="59">
        <v>93.622742000000002</v>
      </c>
      <c r="V237" s="59">
        <v>58.408180000000002</v>
      </c>
      <c r="W237" s="59">
        <v>89.633583000000002</v>
      </c>
      <c r="X237" s="59">
        <v>53.345492999999998</v>
      </c>
      <c r="Y237" s="60">
        <v>37.554836000000002</v>
      </c>
      <c r="Z237" s="59">
        <v>48.803851999999999</v>
      </c>
      <c r="AA237" s="59">
        <v>79.231903000000003</v>
      </c>
      <c r="AB237" s="59">
        <v>92.266784999999999</v>
      </c>
      <c r="AC237" s="59">
        <v>218.240005</v>
      </c>
      <c r="AD237" s="59">
        <v>45.093654999999998</v>
      </c>
      <c r="AE237" s="59">
        <v>102.712135</v>
      </c>
      <c r="AF237" s="59">
        <v>41.781708000000002</v>
      </c>
      <c r="AG237" s="59">
        <v>40.807926000000002</v>
      </c>
      <c r="AH237" s="59">
        <v>122.599548</v>
      </c>
      <c r="AI237" s="59">
        <v>62.258868999999997</v>
      </c>
      <c r="AJ237" s="59">
        <v>33.328491</v>
      </c>
      <c r="AK237" s="59">
        <v>65.149918</v>
      </c>
      <c r="AL237" s="59">
        <v>170.90469400000001</v>
      </c>
      <c r="AM237" s="59">
        <v>108.010994</v>
      </c>
      <c r="AN237" s="59">
        <v>65.145813000000004</v>
      </c>
      <c r="AO237" s="59">
        <v>128.28161600000001</v>
      </c>
      <c r="AP237" s="59">
        <v>135.80207799999999</v>
      </c>
      <c r="AQ237" s="59">
        <v>91.634108999999995</v>
      </c>
      <c r="AR237" s="59">
        <v>83.975928999999994</v>
      </c>
      <c r="AS237" s="59">
        <v>158.45039399999999</v>
      </c>
      <c r="AT237" s="59">
        <v>204.75213600000001</v>
      </c>
      <c r="AU237" s="59">
        <v>50.572490999999999</v>
      </c>
      <c r="AV237" s="59">
        <v>149.75924699999999</v>
      </c>
      <c r="AW237" s="59">
        <v>137.94010900000001</v>
      </c>
      <c r="AX237" s="59">
        <v>26.247412000000001</v>
      </c>
      <c r="AY237" s="59">
        <v>99.718170000000001</v>
      </c>
      <c r="AZ237" s="59">
        <v>181.64032</v>
      </c>
      <c r="BA237" s="59">
        <v>103.86138200000001</v>
      </c>
      <c r="BB237" s="59">
        <v>42.171832999999999</v>
      </c>
      <c r="BC237" s="59">
        <v>44.114742</v>
      </c>
      <c r="BD237" s="59">
        <v>83.181495999999996</v>
      </c>
      <c r="BE237" s="53">
        <v>128.514557</v>
      </c>
      <c r="BF237" s="59">
        <v>205.36799600000001</v>
      </c>
      <c r="BG237" s="59">
        <v>81.405777</v>
      </c>
      <c r="BH237" s="59">
        <v>67.895279000000002</v>
      </c>
      <c r="BI237" s="59">
        <v>56.021087999999999</v>
      </c>
      <c r="BJ237" s="59">
        <v>36.325553999999997</v>
      </c>
      <c r="BK237" s="59">
        <v>46.743285999999998</v>
      </c>
      <c r="BL237" s="59">
        <v>43.139896</v>
      </c>
      <c r="BM237" s="59">
        <v>63.412059999999997</v>
      </c>
      <c r="BN237" s="59">
        <v>42.459980000000002</v>
      </c>
      <c r="BO237" s="59">
        <v>33.159484999999997</v>
      </c>
      <c r="BP237" s="59">
        <v>111.835838</v>
      </c>
      <c r="BQ237" s="59">
        <v>82.013664000000006</v>
      </c>
      <c r="BR237" s="59">
        <v>56.602612000000001</v>
      </c>
      <c r="BS237" s="59">
        <v>56.216431</v>
      </c>
      <c r="BT237" s="59">
        <v>99.948570000000004</v>
      </c>
    </row>
    <row r="238" spans="1:72">
      <c r="A238" s="61">
        <v>227</v>
      </c>
      <c r="B238" s="54">
        <v>43435</v>
      </c>
      <c r="C238" s="58">
        <v>2506.85</v>
      </c>
      <c r="D238" s="55">
        <v>23327.46</v>
      </c>
      <c r="E238" s="55">
        <v>25749.720702999999</v>
      </c>
      <c r="F238" s="59">
        <v>12.76545</v>
      </c>
      <c r="G238" s="59">
        <v>8.8000699999999998</v>
      </c>
      <c r="H238" s="59">
        <v>147.34292600000001</v>
      </c>
      <c r="I238" s="59">
        <v>153.545715</v>
      </c>
      <c r="J238" s="59">
        <v>81.999420000000001</v>
      </c>
      <c r="K238" s="59">
        <v>56.571078999999997</v>
      </c>
      <c r="L238" s="59">
        <v>46.795428999999999</v>
      </c>
      <c r="M238" s="59">
        <v>25.248640000000002</v>
      </c>
      <c r="N238" s="59">
        <v>78.059280000000001</v>
      </c>
      <c r="O238" s="59">
        <v>39.018253000000001</v>
      </c>
      <c r="P238" s="59">
        <v>91.389870000000002</v>
      </c>
      <c r="Q238" s="59">
        <v>28.004953</v>
      </c>
      <c r="R238" s="59">
        <v>184.94914199999999</v>
      </c>
      <c r="S238" s="59">
        <v>91.298912000000001</v>
      </c>
      <c r="T238" s="59">
        <v>50.364429000000001</v>
      </c>
      <c r="U238" s="59">
        <v>93.276084999999995</v>
      </c>
      <c r="V238" s="59">
        <v>50.606647000000002</v>
      </c>
      <c r="W238" s="59">
        <v>82.785743999999994</v>
      </c>
      <c r="X238" s="59">
        <v>50.258265999999999</v>
      </c>
      <c r="Y238" s="60">
        <v>30.043863000000002</v>
      </c>
      <c r="Z238" s="59">
        <v>36.677601000000003</v>
      </c>
      <c r="AA238" s="59">
        <v>66.884293</v>
      </c>
      <c r="AB238" s="59">
        <v>81.006232999999995</v>
      </c>
      <c r="AC238" s="59">
        <v>204.179993</v>
      </c>
      <c r="AD238" s="59">
        <v>38.591137000000003</v>
      </c>
      <c r="AE238" s="59">
        <v>87.205139000000003</v>
      </c>
      <c r="AF238" s="59">
        <v>35.061031</v>
      </c>
      <c r="AG238" s="59">
        <v>37.930816999999998</v>
      </c>
      <c r="AH238" s="59">
        <v>108.388206</v>
      </c>
      <c r="AI238" s="59">
        <v>59.959667000000003</v>
      </c>
      <c r="AJ238" s="59">
        <v>31.711335999999999</v>
      </c>
      <c r="AK238" s="59">
        <v>69.613372999999996</v>
      </c>
      <c r="AL238" s="59">
        <v>160.87554900000001</v>
      </c>
      <c r="AM238" s="59">
        <v>105.88301800000001</v>
      </c>
      <c r="AN238" s="59">
        <v>53.221375000000002</v>
      </c>
      <c r="AO238" s="59">
        <v>116.13829</v>
      </c>
      <c r="AP238" s="59">
        <v>125.30025500000001</v>
      </c>
      <c r="AQ238" s="59">
        <v>78.162177999999997</v>
      </c>
      <c r="AR238" s="59">
        <v>80.113570999999993</v>
      </c>
      <c r="AS238" s="59">
        <v>134.728714</v>
      </c>
      <c r="AT238" s="59">
        <v>144.247421</v>
      </c>
      <c r="AU238" s="59">
        <v>43.043568</v>
      </c>
      <c r="AV238" s="59">
        <v>137.49783300000001</v>
      </c>
      <c r="AW238" s="59">
        <v>137.23704499999999</v>
      </c>
      <c r="AX238" s="59">
        <v>28.122226999999999</v>
      </c>
      <c r="AY238" s="59">
        <v>93.451706000000001</v>
      </c>
      <c r="AZ238" s="59">
        <v>164.11372399999999</v>
      </c>
      <c r="BA238" s="59">
        <v>95.543120999999999</v>
      </c>
      <c r="BB238" s="59">
        <v>40.388961999999999</v>
      </c>
      <c r="BC238" s="59">
        <v>40.848655999999998</v>
      </c>
      <c r="BD238" s="59">
        <v>78.724593999999996</v>
      </c>
      <c r="BE238" s="53">
        <v>114.304924</v>
      </c>
      <c r="BF238" s="59">
        <v>188.44306900000001</v>
      </c>
      <c r="BG238" s="59">
        <v>76.421882999999994</v>
      </c>
      <c r="BH238" s="59">
        <v>66.873253000000005</v>
      </c>
      <c r="BI238" s="59">
        <v>53.735118999999997</v>
      </c>
      <c r="BJ238" s="59">
        <v>34.142597000000002</v>
      </c>
      <c r="BK238" s="59">
        <v>43.891319000000003</v>
      </c>
      <c r="BL238" s="59">
        <v>40.524357000000002</v>
      </c>
      <c r="BM238" s="59">
        <v>60.890628999999997</v>
      </c>
      <c r="BN238" s="59">
        <v>39.587074000000001</v>
      </c>
      <c r="BO238" s="59">
        <v>28.943356999999999</v>
      </c>
      <c r="BP238" s="59">
        <v>106.180618</v>
      </c>
      <c r="BQ238" s="59">
        <v>76.979866000000001</v>
      </c>
      <c r="BR238" s="59">
        <v>49.357093999999996</v>
      </c>
      <c r="BS238" s="59">
        <v>52.082053999999999</v>
      </c>
      <c r="BT238" s="59">
        <v>92.514656000000002</v>
      </c>
    </row>
    <row r="239" spans="1:72">
      <c r="A239" s="61">
        <v>228</v>
      </c>
      <c r="B239" s="54">
        <v>43466</v>
      </c>
      <c r="C239" s="58">
        <v>2704.1</v>
      </c>
      <c r="D239" s="55">
        <v>24999.67</v>
      </c>
      <c r="E239" s="55">
        <v>27992.410156000002</v>
      </c>
      <c r="F239" s="59">
        <v>14.641734</v>
      </c>
      <c r="G239" s="59">
        <v>8.8887429999999998</v>
      </c>
      <c r="H239" s="59">
        <v>157.38467399999999</v>
      </c>
      <c r="I239" s="59">
        <v>154.59200999999999</v>
      </c>
      <c r="J239" s="59">
        <v>85.373183999999995</v>
      </c>
      <c r="K239" s="59">
        <v>62.485832000000002</v>
      </c>
      <c r="L239" s="59">
        <v>54.654789000000001</v>
      </c>
      <c r="M239" s="59">
        <v>30.267790000000002</v>
      </c>
      <c r="N239" s="59">
        <v>81.923180000000002</v>
      </c>
      <c r="O239" s="59">
        <v>39.661011000000002</v>
      </c>
      <c r="P239" s="59">
        <v>93.941505000000006</v>
      </c>
      <c r="Q239" s="59">
        <v>28.967903</v>
      </c>
      <c r="R239" s="59">
        <v>194.86341899999999</v>
      </c>
      <c r="S239" s="59">
        <v>90.047973999999996</v>
      </c>
      <c r="T239" s="59">
        <v>53.261150000000001</v>
      </c>
      <c r="U239" s="59">
        <v>92.336189000000005</v>
      </c>
      <c r="V239" s="59">
        <v>54.384151000000003</v>
      </c>
      <c r="W239" s="59">
        <v>87.245033000000006</v>
      </c>
      <c r="X239" s="59">
        <v>54.562674999999999</v>
      </c>
      <c r="Y239" s="60">
        <v>37.215626</v>
      </c>
      <c r="Z239" s="59">
        <v>49.138756000000001</v>
      </c>
      <c r="AA239" s="59">
        <v>76.079796000000002</v>
      </c>
      <c r="AB239" s="59">
        <v>85.885529000000005</v>
      </c>
      <c r="AC239" s="59">
        <v>205.53999300000001</v>
      </c>
      <c r="AD239" s="59">
        <v>40.961207999999999</v>
      </c>
      <c r="AE239" s="59">
        <v>93.956824999999995</v>
      </c>
      <c r="AF239" s="59">
        <v>39.570656</v>
      </c>
      <c r="AG239" s="59">
        <v>42.716686000000003</v>
      </c>
      <c r="AH239" s="59">
        <v>111.772972</v>
      </c>
      <c r="AI239" s="59">
        <v>58.815361000000003</v>
      </c>
      <c r="AJ239" s="59">
        <v>30.839548000000001</v>
      </c>
      <c r="AK239" s="59">
        <v>61.291355000000003</v>
      </c>
      <c r="AL239" s="59">
        <v>154.62792999999999</v>
      </c>
      <c r="AM239" s="59">
        <v>109.67108899999999</v>
      </c>
      <c r="AN239" s="59">
        <v>53.245747000000001</v>
      </c>
      <c r="AO239" s="59">
        <v>126.256035</v>
      </c>
      <c r="AP239" s="59">
        <v>131.71852100000001</v>
      </c>
      <c r="AQ239" s="59">
        <v>84.469359999999995</v>
      </c>
      <c r="AR239" s="59">
        <v>86.127274</v>
      </c>
      <c r="AS239" s="59">
        <v>146.692429</v>
      </c>
      <c r="AT239" s="59">
        <v>159.24916099999999</v>
      </c>
      <c r="AU239" s="59">
        <v>52.718657999999998</v>
      </c>
      <c r="AV239" s="59">
        <v>148.03518700000001</v>
      </c>
      <c r="AW239" s="59">
        <v>141.92988600000001</v>
      </c>
      <c r="AX239" s="59">
        <v>27.799130999999999</v>
      </c>
      <c r="AY239" s="59">
        <v>96.147407999999999</v>
      </c>
      <c r="AZ239" s="59">
        <v>168.70665</v>
      </c>
      <c r="BA239" s="59">
        <v>98.233421000000007</v>
      </c>
      <c r="BB239" s="59">
        <v>40.552475000000001</v>
      </c>
      <c r="BC239" s="59">
        <v>45.444690999999999</v>
      </c>
      <c r="BD239" s="59">
        <v>83.872947999999994</v>
      </c>
      <c r="BE239" s="53">
        <v>122.600616</v>
      </c>
      <c r="BF239" s="59">
        <v>206.602936</v>
      </c>
      <c r="BG239" s="59">
        <v>88.023612999999997</v>
      </c>
      <c r="BH239" s="59">
        <v>68.020088000000001</v>
      </c>
      <c r="BI239" s="59">
        <v>53.409843000000002</v>
      </c>
      <c r="BJ239" s="59">
        <v>37.780743000000001</v>
      </c>
      <c r="BK239" s="59">
        <v>47.855311999999998</v>
      </c>
      <c r="BL239" s="59">
        <v>43.398631999999999</v>
      </c>
      <c r="BM239" s="59">
        <v>61.838298999999999</v>
      </c>
      <c r="BN239" s="59">
        <v>38.770256000000003</v>
      </c>
      <c r="BO239" s="59">
        <v>31.258316000000001</v>
      </c>
      <c r="BP239" s="59">
        <v>108.829109</v>
      </c>
      <c r="BQ239" s="59">
        <v>89.983817999999999</v>
      </c>
      <c r="BR239" s="59">
        <v>58.566192999999998</v>
      </c>
      <c r="BS239" s="59">
        <v>57.720562000000001</v>
      </c>
      <c r="BT239" s="59">
        <v>106.640259</v>
      </c>
    </row>
    <row r="240" spans="1:72">
      <c r="A240" s="61">
        <v>229</v>
      </c>
      <c r="B240" s="54">
        <v>43497</v>
      </c>
      <c r="C240" s="58">
        <v>2784.49</v>
      </c>
      <c r="D240" s="55">
        <v>25916</v>
      </c>
      <c r="E240" s="55">
        <v>28903.300781000002</v>
      </c>
      <c r="F240" s="59">
        <v>15.128577</v>
      </c>
      <c r="G240" s="59">
        <v>8.8845910000000003</v>
      </c>
      <c r="H240" s="59">
        <v>158.76530500000001</v>
      </c>
      <c r="I240" s="59">
        <v>158.96740700000001</v>
      </c>
      <c r="J240" s="59">
        <v>93.775351999999998</v>
      </c>
      <c r="K240" s="59">
        <v>62.177684999999997</v>
      </c>
      <c r="L240" s="59">
        <v>54.825645000000002</v>
      </c>
      <c r="M240" s="59">
        <v>33.415993</v>
      </c>
      <c r="N240" s="59">
        <v>84.351462999999995</v>
      </c>
      <c r="O240" s="59">
        <v>37.361946000000003</v>
      </c>
      <c r="P240" s="59">
        <v>96.417816000000002</v>
      </c>
      <c r="Q240" s="59">
        <v>29.923119</v>
      </c>
      <c r="R240" s="59">
        <v>198.59491</v>
      </c>
      <c r="S240" s="59">
        <v>94.454155</v>
      </c>
      <c r="T240" s="59">
        <v>52.472476999999998</v>
      </c>
      <c r="U240" s="59">
        <v>96.322029000000001</v>
      </c>
      <c r="V240" s="59">
        <v>58.651482000000001</v>
      </c>
      <c r="W240" s="59">
        <v>90.996605000000002</v>
      </c>
      <c r="X240" s="59">
        <v>54.691639000000002</v>
      </c>
      <c r="Y240" s="60">
        <v>37.089348000000001</v>
      </c>
      <c r="Z240" s="59">
        <v>52.642173999999997</v>
      </c>
      <c r="AA240" s="59">
        <v>72.252967999999996</v>
      </c>
      <c r="AB240" s="59">
        <v>87.302436999999998</v>
      </c>
      <c r="AC240" s="59">
        <v>201.300003</v>
      </c>
      <c r="AD240" s="59">
        <v>42.160697999999996</v>
      </c>
      <c r="AE240" s="59">
        <v>98.971191000000005</v>
      </c>
      <c r="AF240" s="59">
        <v>39.980609999999999</v>
      </c>
      <c r="AG240" s="59">
        <v>42.022556000000002</v>
      </c>
      <c r="AH240" s="59">
        <v>114.762985</v>
      </c>
      <c r="AI240" s="59">
        <v>64.236221</v>
      </c>
      <c r="AJ240" s="59">
        <v>31.768431</v>
      </c>
      <c r="AK240" s="59">
        <v>64.569632999999996</v>
      </c>
      <c r="AL240" s="59">
        <v>157.082336</v>
      </c>
      <c r="AM240" s="59">
        <v>115.55448199999999</v>
      </c>
      <c r="AN240" s="59">
        <v>47.332832000000003</v>
      </c>
      <c r="AO240" s="59">
        <v>135.43315100000001</v>
      </c>
      <c r="AP240" s="59">
        <v>136.38090500000001</v>
      </c>
      <c r="AQ240" s="59">
        <v>88.316139000000007</v>
      </c>
      <c r="AR240" s="59">
        <v>91.150688000000002</v>
      </c>
      <c r="AS240" s="59">
        <v>146.71225000000001</v>
      </c>
      <c r="AT240" s="59">
        <v>162.32527200000001</v>
      </c>
      <c r="AU240" s="59">
        <v>52.049934</v>
      </c>
      <c r="AV240" s="59">
        <v>158.08708200000001</v>
      </c>
      <c r="AW240" s="59">
        <v>156.42596399999999</v>
      </c>
      <c r="AX240" s="59">
        <v>27.807281</v>
      </c>
      <c r="AY240" s="59">
        <v>105.426361</v>
      </c>
      <c r="AZ240" s="59">
        <v>179.32486</v>
      </c>
      <c r="BA240" s="59">
        <v>105.382446</v>
      </c>
      <c r="BB240" s="59">
        <v>45.578487000000003</v>
      </c>
      <c r="BC240" s="59">
        <v>47.350417999999998</v>
      </c>
      <c r="BD240" s="59">
        <v>88.796188000000001</v>
      </c>
      <c r="BE240" s="53">
        <v>134.16452000000001</v>
      </c>
      <c r="BF240" s="59">
        <v>237.12274199999999</v>
      </c>
      <c r="BG240" s="59">
        <v>95.235741000000004</v>
      </c>
      <c r="BH240" s="59">
        <v>69.476875000000007</v>
      </c>
      <c r="BI240" s="59">
        <v>56.337349000000003</v>
      </c>
      <c r="BJ240" s="59">
        <v>38.628086000000003</v>
      </c>
      <c r="BK240" s="59">
        <v>49.270766999999999</v>
      </c>
      <c r="BL240" s="59">
        <v>45.470748999999998</v>
      </c>
      <c r="BM240" s="59">
        <v>65.660858000000005</v>
      </c>
      <c r="BN240" s="59">
        <v>40.498280000000001</v>
      </c>
      <c r="BO240" s="59">
        <v>33.053306999999997</v>
      </c>
      <c r="BP240" s="59">
        <v>110.11726400000001</v>
      </c>
      <c r="BQ240" s="59">
        <v>93.437233000000006</v>
      </c>
      <c r="BR240" s="59">
        <v>59.328327000000002</v>
      </c>
      <c r="BS240" s="59">
        <v>58.619472999999999</v>
      </c>
      <c r="BT240" s="59">
        <v>110.024658</v>
      </c>
    </row>
    <row r="241" spans="1:72">
      <c r="A241" s="61">
        <v>230</v>
      </c>
      <c r="B241" s="54">
        <v>43525</v>
      </c>
      <c r="C241" s="58">
        <v>2834.4</v>
      </c>
      <c r="D241" s="55">
        <v>25928.68</v>
      </c>
      <c r="E241" s="55">
        <v>29266.910156000002</v>
      </c>
      <c r="F241" s="59">
        <v>15.332039</v>
      </c>
      <c r="G241" s="59">
        <v>9.0575849999999996</v>
      </c>
      <c r="H241" s="59">
        <v>164.55372600000001</v>
      </c>
      <c r="I241" s="59">
        <v>165.25302099999999</v>
      </c>
      <c r="J241" s="59">
        <v>97.683753999999993</v>
      </c>
      <c r="K241" s="59">
        <v>69.309157999999996</v>
      </c>
      <c r="L241" s="59">
        <v>48.555835999999999</v>
      </c>
      <c r="M241" s="59">
        <v>33.531920999999997</v>
      </c>
      <c r="N241" s="59">
        <v>89.059044</v>
      </c>
      <c r="O241" s="59">
        <v>38.614479000000003</v>
      </c>
      <c r="P241" s="59">
        <v>103.007774</v>
      </c>
      <c r="Q241" s="59">
        <v>29.481784999999999</v>
      </c>
      <c r="R241" s="59">
        <v>220.43362400000001</v>
      </c>
      <c r="S241" s="59">
        <v>100.17008199999999</v>
      </c>
      <c r="T241" s="59">
        <v>46.919865000000001</v>
      </c>
      <c r="U241" s="59">
        <v>100.58987399999999</v>
      </c>
      <c r="V241" s="59">
        <v>60.630809999999997</v>
      </c>
      <c r="W241" s="59">
        <v>94.678352000000004</v>
      </c>
      <c r="X241" s="59">
        <v>54.041156999999998</v>
      </c>
      <c r="Y241" s="60">
        <v>37.101481999999997</v>
      </c>
      <c r="Z241" s="59">
        <v>54.807918999999998</v>
      </c>
      <c r="AA241" s="59">
        <v>73.159996000000007</v>
      </c>
      <c r="AB241" s="59">
        <v>84.684021000000001</v>
      </c>
      <c r="AC241" s="59">
        <v>200.88999899999999</v>
      </c>
      <c r="AD241" s="59">
        <v>40.833942</v>
      </c>
      <c r="AE241" s="59">
        <v>100.404228</v>
      </c>
      <c r="AF241" s="59">
        <v>37.27346</v>
      </c>
      <c r="AG241" s="59">
        <v>39.199458999999997</v>
      </c>
      <c r="AH241" s="59">
        <v>118.187325</v>
      </c>
      <c r="AI241" s="59">
        <v>65.721824999999995</v>
      </c>
      <c r="AJ241" s="59">
        <v>31.123539000000001</v>
      </c>
      <c r="AK241" s="59">
        <v>75.733643000000001</v>
      </c>
      <c r="AL241" s="59">
        <v>158.213638</v>
      </c>
      <c r="AM241" s="59">
        <v>119.37301600000001</v>
      </c>
      <c r="AN241" s="59">
        <v>44.140746999999998</v>
      </c>
      <c r="AO241" s="59">
        <v>140.44146699999999</v>
      </c>
      <c r="AP241" s="59">
        <v>137.58204699999999</v>
      </c>
      <c r="AQ241" s="59">
        <v>90.336143000000007</v>
      </c>
      <c r="AR241" s="59">
        <v>93.545364000000006</v>
      </c>
      <c r="AS241" s="59">
        <v>145.90205399999999</v>
      </c>
      <c r="AT241" s="59">
        <v>162.69296299999999</v>
      </c>
      <c r="AU241" s="59">
        <v>48.213988999999998</v>
      </c>
      <c r="AV241" s="59">
        <v>165.22816499999999</v>
      </c>
      <c r="AW241" s="59">
        <v>164.86972</v>
      </c>
      <c r="AX241" s="59">
        <v>29.152004000000002</v>
      </c>
      <c r="AY241" s="59">
        <v>112.295326</v>
      </c>
      <c r="AZ241" s="59">
        <v>192.10102800000001</v>
      </c>
      <c r="BA241" s="59">
        <v>111.415581</v>
      </c>
      <c r="BB241" s="59">
        <v>46.508305</v>
      </c>
      <c r="BC241" s="59">
        <v>48.785549000000003</v>
      </c>
      <c r="BD241" s="59">
        <v>89.039612000000005</v>
      </c>
      <c r="BE241" s="53">
        <v>140.04733300000001</v>
      </c>
      <c r="BF241" s="59">
        <v>250.82450900000001</v>
      </c>
      <c r="BG241" s="59">
        <v>94.211242999999996</v>
      </c>
      <c r="BH241" s="59">
        <v>70.470305999999994</v>
      </c>
      <c r="BI241" s="59">
        <v>59.020480999999997</v>
      </c>
      <c r="BJ241" s="59">
        <v>40.67107</v>
      </c>
      <c r="BK241" s="59">
        <v>51.488041000000003</v>
      </c>
      <c r="BL241" s="59">
        <v>46.589709999999997</v>
      </c>
      <c r="BM241" s="59">
        <v>68.179221999999996</v>
      </c>
      <c r="BN241" s="59">
        <v>42.070678999999998</v>
      </c>
      <c r="BO241" s="59">
        <v>34.173031000000002</v>
      </c>
      <c r="BP241" s="59">
        <v>108.350937</v>
      </c>
      <c r="BQ241" s="59">
        <v>99.144149999999996</v>
      </c>
      <c r="BR241" s="59">
        <v>60.928787</v>
      </c>
      <c r="BS241" s="59">
        <v>59.916119000000002</v>
      </c>
      <c r="BT241" s="59">
        <v>115.42506400000001</v>
      </c>
    </row>
    <row r="242" spans="1:72">
      <c r="A242" s="61">
        <v>231</v>
      </c>
      <c r="B242" s="54">
        <v>43556</v>
      </c>
      <c r="C242" s="58">
        <v>2945.83</v>
      </c>
      <c r="D242" s="55">
        <v>26592.91</v>
      </c>
      <c r="E242" s="55">
        <v>30410.019531000002</v>
      </c>
      <c r="F242" s="59">
        <v>15.935148999999999</v>
      </c>
      <c r="G242" s="59">
        <v>9.0618160000000003</v>
      </c>
      <c r="H242" s="59">
        <v>175.98201</v>
      </c>
      <c r="I242" s="59">
        <v>171.927505</v>
      </c>
      <c r="J242" s="59">
        <v>100.958611</v>
      </c>
      <c r="K242" s="59">
        <v>66.856658999999993</v>
      </c>
      <c r="L242" s="59">
        <v>52.519188</v>
      </c>
      <c r="M242" s="59">
        <v>34.985515999999997</v>
      </c>
      <c r="N242" s="59">
        <v>91.138947000000002</v>
      </c>
      <c r="O242" s="59">
        <v>40.780289000000003</v>
      </c>
      <c r="P242" s="59">
        <v>107.630714</v>
      </c>
      <c r="Q242" s="59">
        <v>31.254179000000001</v>
      </c>
      <c r="R242" s="59">
        <v>223.51975999999999</v>
      </c>
      <c r="S242" s="59">
        <v>104.720833</v>
      </c>
      <c r="T242" s="59">
        <v>39.726517000000001</v>
      </c>
      <c r="U242" s="59">
        <v>109.367271</v>
      </c>
      <c r="V242" s="59">
        <v>60.240585000000003</v>
      </c>
      <c r="W242" s="59">
        <v>92.280272999999994</v>
      </c>
      <c r="X242" s="59">
        <v>51.109943000000001</v>
      </c>
      <c r="Y242" s="60">
        <v>36.343609000000001</v>
      </c>
      <c r="Z242" s="59">
        <v>58.600487000000001</v>
      </c>
      <c r="AA242" s="59">
        <v>73.828743000000003</v>
      </c>
      <c r="AB242" s="59">
        <v>97.081726000000003</v>
      </c>
      <c r="AC242" s="59">
        <v>216.71000699999999</v>
      </c>
      <c r="AD242" s="59">
        <v>40.909987999999998</v>
      </c>
      <c r="AE242" s="59">
        <v>107.688828</v>
      </c>
      <c r="AF242" s="59">
        <v>41.560856000000001</v>
      </c>
      <c r="AG242" s="59">
        <v>41.967982999999997</v>
      </c>
      <c r="AH242" s="59">
        <v>119.37944</v>
      </c>
      <c r="AI242" s="59">
        <v>62.619556000000003</v>
      </c>
      <c r="AJ242" s="59">
        <v>29.760467999999999</v>
      </c>
      <c r="AK242" s="59">
        <v>83.928009000000003</v>
      </c>
      <c r="AL242" s="59">
        <v>149.33606</v>
      </c>
      <c r="AM242" s="59">
        <v>107.67121899999999</v>
      </c>
      <c r="AN242" s="59">
        <v>44.509067999999999</v>
      </c>
      <c r="AO242" s="59">
        <v>153.44103999999999</v>
      </c>
      <c r="AP242" s="59">
        <v>125.484566</v>
      </c>
      <c r="AQ242" s="59">
        <v>85.873497</v>
      </c>
      <c r="AR242" s="59">
        <v>97.132469</v>
      </c>
      <c r="AS242" s="59">
        <v>154.03840600000001</v>
      </c>
      <c r="AT242" s="59">
        <v>170.55371099999999</v>
      </c>
      <c r="AU242" s="59">
        <v>50.518962999999999</v>
      </c>
      <c r="AV242" s="59">
        <v>172.74047899999999</v>
      </c>
      <c r="AW242" s="59">
        <v>178.76397700000001</v>
      </c>
      <c r="AX242" s="59">
        <v>25.416568999999999</v>
      </c>
      <c r="AY242" s="59">
        <v>119.607803</v>
      </c>
      <c r="AZ242" s="59">
        <v>212.42887899999999</v>
      </c>
      <c r="BA242" s="59">
        <v>123.375229</v>
      </c>
      <c r="BB242" s="59">
        <v>44.204532999999998</v>
      </c>
      <c r="BC242" s="59">
        <v>50.257027000000001</v>
      </c>
      <c r="BD242" s="59">
        <v>98.911468999999997</v>
      </c>
      <c r="BE242" s="53">
        <v>144.87446600000001</v>
      </c>
      <c r="BF242" s="59">
        <v>240.893539</v>
      </c>
      <c r="BG242" s="59">
        <v>104.028831</v>
      </c>
      <c r="BH242" s="59">
        <v>71.347267000000002</v>
      </c>
      <c r="BI242" s="59">
        <v>59.952061</v>
      </c>
      <c r="BJ242" s="59">
        <v>41.883021999999997</v>
      </c>
      <c r="BK242" s="59">
        <v>52.751384999999999</v>
      </c>
      <c r="BL242" s="59">
        <v>47.167278000000003</v>
      </c>
      <c r="BM242" s="59">
        <v>69.264503000000005</v>
      </c>
      <c r="BN242" s="59">
        <v>40.690384000000002</v>
      </c>
      <c r="BO242" s="59">
        <v>37.207405000000001</v>
      </c>
      <c r="BP242" s="59">
        <v>133.66502399999999</v>
      </c>
      <c r="BQ242" s="59">
        <v>92.334868999999998</v>
      </c>
      <c r="BR242" s="59">
        <v>65.404739000000006</v>
      </c>
      <c r="BS242" s="59">
        <v>61.256363</v>
      </c>
      <c r="BT242" s="59">
        <v>116.07531</v>
      </c>
    </row>
    <row r="243" spans="1:72">
      <c r="A243" s="61">
        <v>232</v>
      </c>
      <c r="B243" s="54">
        <v>43586</v>
      </c>
      <c r="C243" s="58">
        <v>2752.06</v>
      </c>
      <c r="D243" s="55">
        <v>24815.040000000001</v>
      </c>
      <c r="E243" s="55">
        <v>28369.390625</v>
      </c>
      <c r="F243" s="59">
        <v>14.896056</v>
      </c>
      <c r="G243" s="59">
        <v>9.2280080000000009</v>
      </c>
      <c r="H243" s="59">
        <v>164.01664700000001</v>
      </c>
      <c r="I243" s="59">
        <v>172.536652</v>
      </c>
      <c r="J243" s="59">
        <v>83.590614000000002</v>
      </c>
      <c r="K243" s="59">
        <v>69.473243999999994</v>
      </c>
      <c r="L243" s="59">
        <v>49.005775</v>
      </c>
      <c r="M243" s="59">
        <v>32.439472000000002</v>
      </c>
      <c r="N243" s="59">
        <v>88.705116000000004</v>
      </c>
      <c r="O243" s="59">
        <v>40.838473999999998</v>
      </c>
      <c r="P243" s="59">
        <v>107.588722</v>
      </c>
      <c r="Q243" s="59">
        <v>30.828703000000001</v>
      </c>
      <c r="R243" s="59">
        <v>218.103149</v>
      </c>
      <c r="S243" s="59">
        <v>104.321152</v>
      </c>
      <c r="T243" s="59">
        <v>36.589626000000003</v>
      </c>
      <c r="U243" s="59">
        <v>115.59554300000001</v>
      </c>
      <c r="V243" s="59">
        <v>53.104461999999998</v>
      </c>
      <c r="W243" s="59">
        <v>87.507148999999998</v>
      </c>
      <c r="X243" s="59">
        <v>47.741489000000001</v>
      </c>
      <c r="Y243" s="60">
        <v>29.539823999999999</v>
      </c>
      <c r="Z243" s="59">
        <v>51.051513999999997</v>
      </c>
      <c r="AA243" s="59">
        <v>63.068722000000001</v>
      </c>
      <c r="AB243" s="59">
        <v>89.319198999999998</v>
      </c>
      <c r="AC243" s="59">
        <v>197.41999799999999</v>
      </c>
      <c r="AD243" s="59">
        <v>37.495894999999997</v>
      </c>
      <c r="AE243" s="59">
        <v>105.746948</v>
      </c>
      <c r="AF243" s="59">
        <v>39.128937000000001</v>
      </c>
      <c r="AG243" s="59">
        <v>38.145229</v>
      </c>
      <c r="AH243" s="59">
        <v>110.882515</v>
      </c>
      <c r="AI243" s="59">
        <v>63.017341999999999</v>
      </c>
      <c r="AJ243" s="59">
        <v>30.427347000000001</v>
      </c>
      <c r="AK243" s="59">
        <v>71.916175999999993</v>
      </c>
      <c r="AL243" s="59">
        <v>138.826233</v>
      </c>
      <c r="AM243" s="59">
        <v>106.659271</v>
      </c>
      <c r="AN243" s="59">
        <v>43.275032000000003</v>
      </c>
      <c r="AO243" s="59">
        <v>145.20474200000001</v>
      </c>
      <c r="AP243" s="59">
        <v>105.77887699999999</v>
      </c>
      <c r="AQ243" s="59">
        <v>75.121132000000003</v>
      </c>
      <c r="AR243" s="59">
        <v>98.951331999999994</v>
      </c>
      <c r="AS243" s="59">
        <v>139.45024100000001</v>
      </c>
      <c r="AT243" s="59">
        <v>138.884354</v>
      </c>
      <c r="AU243" s="59">
        <v>44.342663000000002</v>
      </c>
      <c r="AV243" s="59">
        <v>172.74981700000001</v>
      </c>
      <c r="AW243" s="59">
        <v>176.85292100000001</v>
      </c>
      <c r="AX243" s="59">
        <v>27.752942999999998</v>
      </c>
      <c r="AY243" s="59">
        <v>118.46968099999999</v>
      </c>
      <c r="AZ243" s="59">
        <v>201.515457</v>
      </c>
      <c r="BA243" s="59">
        <v>116.83802799999999</v>
      </c>
      <c r="BB243" s="59">
        <v>38.142009999999999</v>
      </c>
      <c r="BC243" s="59">
        <v>46.166530999999999</v>
      </c>
      <c r="BD243" s="59">
        <v>87.562186999999994</v>
      </c>
      <c r="BE243" s="53">
        <v>141.11134300000001</v>
      </c>
      <c r="BF243" s="59">
        <v>235.35926799999999</v>
      </c>
      <c r="BG243" s="59">
        <v>86.469939999999994</v>
      </c>
      <c r="BH243" s="59">
        <v>67.032936000000007</v>
      </c>
      <c r="BI243" s="59">
        <v>57.881022999999999</v>
      </c>
      <c r="BJ243" s="59">
        <v>42.103374000000002</v>
      </c>
      <c r="BK243" s="59">
        <v>54.194347</v>
      </c>
      <c r="BL243" s="59">
        <v>47.868526000000003</v>
      </c>
      <c r="BM243" s="59">
        <v>69.377028999999993</v>
      </c>
      <c r="BN243" s="59">
        <v>39.068137999999998</v>
      </c>
      <c r="BO243" s="59">
        <v>35.228408999999999</v>
      </c>
      <c r="BP243" s="59">
        <v>128.85395800000001</v>
      </c>
      <c r="BQ243" s="59">
        <v>90.803291000000002</v>
      </c>
      <c r="BR243" s="59">
        <v>62.845516000000003</v>
      </c>
      <c r="BS243" s="59">
        <v>61.376601999999998</v>
      </c>
      <c r="BT243" s="59">
        <v>119.352394</v>
      </c>
    </row>
    <row r="244" spans="1:72">
      <c r="A244" s="61">
        <v>233</v>
      </c>
      <c r="B244" s="54">
        <v>43617</v>
      </c>
      <c r="C244" s="58">
        <v>2941.76</v>
      </c>
      <c r="D244" s="55">
        <v>26599.96</v>
      </c>
      <c r="E244" s="55">
        <v>30268.050781000002</v>
      </c>
      <c r="F244" s="59">
        <v>15.913349</v>
      </c>
      <c r="G244" s="59">
        <v>9.3348669999999991</v>
      </c>
      <c r="H244" s="59">
        <v>179.67098999999999</v>
      </c>
      <c r="I244" s="59">
        <v>181.76623499999999</v>
      </c>
      <c r="J244" s="59">
        <v>90.428077999999999</v>
      </c>
      <c r="K244" s="59">
        <v>75.466560000000001</v>
      </c>
      <c r="L244" s="59">
        <v>44.991188000000001</v>
      </c>
      <c r="M244" s="59">
        <v>35.801490999999999</v>
      </c>
      <c r="N244" s="59">
        <v>94.514754999999994</v>
      </c>
      <c r="O244" s="59">
        <v>42.326377999999998</v>
      </c>
      <c r="P244" s="59">
        <v>110.219559</v>
      </c>
      <c r="Q244" s="59">
        <v>33.757483999999998</v>
      </c>
      <c r="R244" s="59">
        <v>241.22045900000001</v>
      </c>
      <c r="S244" s="59">
        <v>108.717834</v>
      </c>
      <c r="T244" s="59">
        <v>40.884906999999998</v>
      </c>
      <c r="U244" s="59">
        <v>118.05735799999999</v>
      </c>
      <c r="V244" s="59">
        <v>58.160823999999998</v>
      </c>
      <c r="W244" s="59">
        <v>96.587860000000006</v>
      </c>
      <c r="X244" s="59">
        <v>49.639347000000001</v>
      </c>
      <c r="Y244" s="60">
        <v>33.840088000000002</v>
      </c>
      <c r="Z244" s="59">
        <v>58.097836000000001</v>
      </c>
      <c r="AA244" s="59">
        <v>71.757232999999999</v>
      </c>
      <c r="AB244" s="59">
        <v>94.242019999999997</v>
      </c>
      <c r="AC244" s="59">
        <v>213.16999799999999</v>
      </c>
      <c r="AD244" s="59">
        <v>40.375442999999997</v>
      </c>
      <c r="AE244" s="59">
        <v>113.79482299999999</v>
      </c>
      <c r="AF244" s="59">
        <v>40.843753999999997</v>
      </c>
      <c r="AG244" s="59">
        <v>36.986977000000003</v>
      </c>
      <c r="AH244" s="59">
        <v>118.561852</v>
      </c>
      <c r="AI244" s="59">
        <v>66.708793999999997</v>
      </c>
      <c r="AJ244" s="59">
        <v>32.028022999999997</v>
      </c>
      <c r="AK244" s="59">
        <v>71.694076999999993</v>
      </c>
      <c r="AL244" s="59">
        <v>154.78796399999999</v>
      </c>
      <c r="AM244" s="59">
        <v>102.49329400000001</v>
      </c>
      <c r="AN244" s="59">
        <v>45.026867000000003</v>
      </c>
      <c r="AO244" s="59">
        <v>155.040314</v>
      </c>
      <c r="AP244" s="59">
        <v>115.75959</v>
      </c>
      <c r="AQ244" s="59">
        <v>84.287284999999997</v>
      </c>
      <c r="AR244" s="59">
        <v>104.398849</v>
      </c>
      <c r="AS244" s="59">
        <v>157.65974399999999</v>
      </c>
      <c r="AT244" s="59">
        <v>147.805466</v>
      </c>
      <c r="AU244" s="59">
        <v>47.305050000000001</v>
      </c>
      <c r="AV244" s="59">
        <v>185.27749600000001</v>
      </c>
      <c r="AW244" s="59">
        <v>196.641266</v>
      </c>
      <c r="AX244" s="59">
        <v>32.265213000000003</v>
      </c>
      <c r="AY244" s="59">
        <v>130.54664600000001</v>
      </c>
      <c r="AZ244" s="59">
        <v>220.787048</v>
      </c>
      <c r="BA244" s="59">
        <v>127.017769</v>
      </c>
      <c r="BB244" s="59">
        <v>41.712989999999998</v>
      </c>
      <c r="BC244" s="59">
        <v>51.978408999999999</v>
      </c>
      <c r="BD244" s="59">
        <v>96.970046999999994</v>
      </c>
      <c r="BE244" s="53">
        <v>145.70285000000001</v>
      </c>
      <c r="BF244" s="59">
        <v>251.20040900000001</v>
      </c>
      <c r="BG244" s="59">
        <v>101.571907</v>
      </c>
      <c r="BH244" s="59">
        <v>69.838959000000003</v>
      </c>
      <c r="BI244" s="59">
        <v>59.528606000000003</v>
      </c>
      <c r="BJ244" s="59">
        <v>44.008907000000001</v>
      </c>
      <c r="BK244" s="59">
        <v>56.663929000000003</v>
      </c>
      <c r="BL244" s="59">
        <v>49.663390999999997</v>
      </c>
      <c r="BM244" s="59">
        <v>71.097908000000004</v>
      </c>
      <c r="BN244" s="59">
        <v>41.066474999999997</v>
      </c>
      <c r="BO244" s="59">
        <v>36.328217000000002</v>
      </c>
      <c r="BP244" s="59">
        <v>136.270599</v>
      </c>
      <c r="BQ244" s="59">
        <v>98.783203</v>
      </c>
      <c r="BR244" s="59">
        <v>68.330765</v>
      </c>
      <c r="BS244" s="59">
        <v>60.855567999999998</v>
      </c>
      <c r="BT244" s="59">
        <v>115.015541</v>
      </c>
    </row>
    <row r="245" spans="1:72">
      <c r="A245" s="61">
        <v>234</v>
      </c>
      <c r="B245" s="54">
        <v>43647</v>
      </c>
      <c r="C245" s="58">
        <v>2980.38</v>
      </c>
      <c r="D245" s="55">
        <v>26864.27</v>
      </c>
      <c r="E245" s="55">
        <v>30684.820313</v>
      </c>
      <c r="F245" s="59">
        <v>16.145873999999999</v>
      </c>
      <c r="G245" s="59">
        <v>9.356268</v>
      </c>
      <c r="H245" s="59">
        <v>185.90763899999999</v>
      </c>
      <c r="I245" s="59">
        <v>184.44464099999999</v>
      </c>
      <c r="J245" s="59">
        <v>90.867157000000006</v>
      </c>
      <c r="K245" s="59">
        <v>75.283585000000002</v>
      </c>
      <c r="L245" s="59">
        <v>45.648417999999999</v>
      </c>
      <c r="M245" s="59">
        <v>37.333244000000001</v>
      </c>
      <c r="N245" s="59">
        <v>101.746681</v>
      </c>
      <c r="O245" s="59">
        <v>44.089294000000002</v>
      </c>
      <c r="P245" s="59">
        <v>108.215546</v>
      </c>
      <c r="Q245" s="59">
        <v>33.723866000000001</v>
      </c>
      <c r="R245" s="59">
        <v>251.59910600000001</v>
      </c>
      <c r="S245" s="59">
        <v>111.511398</v>
      </c>
      <c r="T245" s="59">
        <v>40.750293999999997</v>
      </c>
      <c r="U245" s="59">
        <v>133.65679900000001</v>
      </c>
      <c r="V245" s="59">
        <v>56.437939</v>
      </c>
      <c r="W245" s="59">
        <v>95.555526999999998</v>
      </c>
      <c r="X245" s="59">
        <v>48.076931000000002</v>
      </c>
      <c r="Y245" s="60">
        <v>34.522308000000002</v>
      </c>
      <c r="Z245" s="59">
        <v>59.513668000000003</v>
      </c>
      <c r="AA245" s="59">
        <v>66.126655999999997</v>
      </c>
      <c r="AB245" s="59">
        <v>97.782409999999999</v>
      </c>
      <c r="AC245" s="59">
        <v>205.429993</v>
      </c>
      <c r="AD245" s="59">
        <v>41.305466000000003</v>
      </c>
      <c r="AE245" s="59">
        <v>114.652145</v>
      </c>
      <c r="AF245" s="59">
        <v>44.865555000000001</v>
      </c>
      <c r="AG245" s="59">
        <v>39.775509</v>
      </c>
      <c r="AH245" s="59">
        <v>110.849564</v>
      </c>
      <c r="AI245" s="59">
        <v>66.465569000000002</v>
      </c>
      <c r="AJ245" s="59">
        <v>28.715796000000001</v>
      </c>
      <c r="AK245" s="59">
        <v>68.556503000000006</v>
      </c>
      <c r="AL245" s="59">
        <v>156.71987899999999</v>
      </c>
      <c r="AM245" s="59">
        <v>100.791084</v>
      </c>
      <c r="AN245" s="59">
        <v>46.167217000000001</v>
      </c>
      <c r="AO245" s="59">
        <v>153.14880400000001</v>
      </c>
      <c r="AP245" s="59">
        <v>116.68119799999999</v>
      </c>
      <c r="AQ245" s="59">
        <v>97.509460000000004</v>
      </c>
      <c r="AR245" s="59">
        <v>106.354805</v>
      </c>
      <c r="AS245" s="59">
        <v>161.232269</v>
      </c>
      <c r="AT245" s="59">
        <v>154.107224</v>
      </c>
      <c r="AU245" s="59">
        <v>48.185223000000001</v>
      </c>
      <c r="AV245" s="59">
        <v>189.74211099999999</v>
      </c>
      <c r="AW245" s="59">
        <v>199.32626300000001</v>
      </c>
      <c r="AX245" s="59">
        <v>30.755039</v>
      </c>
      <c r="AY245" s="59">
        <v>131.535416</v>
      </c>
      <c r="AZ245" s="59">
        <v>237.712357</v>
      </c>
      <c r="BA245" s="59">
        <v>129.208054</v>
      </c>
      <c r="BB245" s="59">
        <v>44.048279000000001</v>
      </c>
      <c r="BC245" s="59">
        <v>51.367119000000002</v>
      </c>
      <c r="BD245" s="59">
        <v>105.631134</v>
      </c>
      <c r="BE245" s="53">
        <v>147.45666499999999</v>
      </c>
      <c r="BF245" s="59">
        <v>266.561035</v>
      </c>
      <c r="BG245" s="59">
        <v>105.702454</v>
      </c>
      <c r="BH245" s="59">
        <v>68.635932999999994</v>
      </c>
      <c r="BI245" s="59">
        <v>57.880443999999997</v>
      </c>
      <c r="BJ245" s="59">
        <v>44.741340999999998</v>
      </c>
      <c r="BK245" s="59">
        <v>55.835239000000001</v>
      </c>
      <c r="BL245" s="59">
        <v>50.104511000000002</v>
      </c>
      <c r="BM245" s="59">
        <v>68.892311000000007</v>
      </c>
      <c r="BN245" s="59">
        <v>39.729464999999998</v>
      </c>
      <c r="BO245" s="59">
        <v>37.092914999999998</v>
      </c>
      <c r="BP245" s="59">
        <v>139.55926500000001</v>
      </c>
      <c r="BQ245" s="59">
        <v>90.237487999999999</v>
      </c>
      <c r="BR245" s="59">
        <v>69.231307999999999</v>
      </c>
      <c r="BS245" s="59">
        <v>63.714641999999998</v>
      </c>
      <c r="BT245" s="59">
        <v>120.176727</v>
      </c>
    </row>
    <row r="246" spans="1:72">
      <c r="A246" s="61">
        <v>235</v>
      </c>
      <c r="B246" s="54">
        <v>43678</v>
      </c>
      <c r="C246" s="58">
        <v>2926.46</v>
      </c>
      <c r="D246" s="55">
        <v>26403.279999999999</v>
      </c>
      <c r="E246" s="55">
        <v>29925.349609000001</v>
      </c>
      <c r="F246" s="59">
        <v>15.81162</v>
      </c>
      <c r="G246" s="59">
        <v>9.6179699999999997</v>
      </c>
      <c r="H246" s="59">
        <v>198.278809</v>
      </c>
      <c r="I246" s="59">
        <v>190.79061899999999</v>
      </c>
      <c r="J246" s="59">
        <v>101.087463</v>
      </c>
      <c r="K246" s="59">
        <v>93.268005000000002</v>
      </c>
      <c r="L246" s="59">
        <v>42.603904999999997</v>
      </c>
      <c r="M246" s="59">
        <v>36.517524999999999</v>
      </c>
      <c r="N246" s="59">
        <v>104.305527</v>
      </c>
      <c r="O246" s="59">
        <v>46.108223000000002</v>
      </c>
      <c r="P246" s="59">
        <v>115.768036</v>
      </c>
      <c r="Q246" s="59">
        <v>34.909301999999997</v>
      </c>
      <c r="R246" s="59">
        <v>269.06124899999998</v>
      </c>
      <c r="S246" s="59">
        <v>115.999786</v>
      </c>
      <c r="T246" s="59">
        <v>38.282390999999997</v>
      </c>
      <c r="U246" s="59">
        <v>139.593582</v>
      </c>
      <c r="V246" s="59">
        <v>51.975124000000001</v>
      </c>
      <c r="W246" s="59">
        <v>91.371925000000005</v>
      </c>
      <c r="X246" s="59">
        <v>42.677779999999998</v>
      </c>
      <c r="Y246" s="60">
        <v>28.009972000000001</v>
      </c>
      <c r="Z246" s="59">
        <v>57.778922999999999</v>
      </c>
      <c r="AA246" s="59">
        <v>57.331470000000003</v>
      </c>
      <c r="AB246" s="59">
        <v>93.262321</v>
      </c>
      <c r="AC246" s="59">
        <v>203.41000399999999</v>
      </c>
      <c r="AD246" s="59">
        <v>39.735503999999999</v>
      </c>
      <c r="AE246" s="59">
        <v>111.31171399999999</v>
      </c>
      <c r="AF246" s="59">
        <v>41.364227</v>
      </c>
      <c r="AG246" s="59">
        <v>35.220001000000003</v>
      </c>
      <c r="AH246" s="59">
        <v>109.266251</v>
      </c>
      <c r="AI246" s="59">
        <v>69.25264</v>
      </c>
      <c r="AJ246" s="59">
        <v>26.283379</v>
      </c>
      <c r="AK246" s="59">
        <v>71.353263999999996</v>
      </c>
      <c r="AL246" s="59">
        <v>175.23258999999999</v>
      </c>
      <c r="AM246" s="59">
        <v>104.510048</v>
      </c>
      <c r="AN246" s="59">
        <v>50.791508</v>
      </c>
      <c r="AO246" s="59">
        <v>146.186691</v>
      </c>
      <c r="AP246" s="59">
        <v>107.999557</v>
      </c>
      <c r="AQ246" s="59">
        <v>96.848350999999994</v>
      </c>
      <c r="AR246" s="59">
        <v>108.49099</v>
      </c>
      <c r="AS246" s="59">
        <v>166.780777</v>
      </c>
      <c r="AT246" s="59">
        <v>143.33517499999999</v>
      </c>
      <c r="AU246" s="59">
        <v>48.923935</v>
      </c>
      <c r="AV246" s="59">
        <v>194.04991100000001</v>
      </c>
      <c r="AW246" s="59">
        <v>197.27424600000001</v>
      </c>
      <c r="AX246" s="59">
        <v>33.593060000000001</v>
      </c>
      <c r="AY246" s="59">
        <v>134.292587</v>
      </c>
      <c r="AZ246" s="59">
        <v>243.48846399999999</v>
      </c>
      <c r="BA246" s="59">
        <v>130.71568300000001</v>
      </c>
      <c r="BB246" s="59">
        <v>41.312145000000001</v>
      </c>
      <c r="BC246" s="59">
        <v>47.69088</v>
      </c>
      <c r="BD246" s="59">
        <v>105.189621</v>
      </c>
      <c r="BE246" s="53">
        <v>150.39651499999999</v>
      </c>
      <c r="BF246" s="59">
        <v>277.66403200000002</v>
      </c>
      <c r="BG246" s="59">
        <v>98.836212000000003</v>
      </c>
      <c r="BH246" s="59">
        <v>73.400574000000006</v>
      </c>
      <c r="BI246" s="59">
        <v>60.482689000000001</v>
      </c>
      <c r="BJ246" s="59">
        <v>46.381329000000001</v>
      </c>
      <c r="BK246" s="59">
        <v>58.803252999999998</v>
      </c>
      <c r="BL246" s="59">
        <v>53.979374</v>
      </c>
      <c r="BM246" s="59">
        <v>72.087173000000007</v>
      </c>
      <c r="BN246" s="59">
        <v>42.246929000000002</v>
      </c>
      <c r="BO246" s="59">
        <v>38.217396000000001</v>
      </c>
      <c r="BP246" s="59">
        <v>134.77752699999999</v>
      </c>
      <c r="BQ246" s="59">
        <v>91.388596000000007</v>
      </c>
      <c r="BR246" s="59">
        <v>71.816413999999995</v>
      </c>
      <c r="BS246" s="59">
        <v>68.455451999999994</v>
      </c>
      <c r="BT246" s="59">
        <v>123.03420300000001</v>
      </c>
    </row>
    <row r="247" spans="1:72">
      <c r="A247" s="61">
        <v>236</v>
      </c>
      <c r="B247" s="54">
        <v>43709</v>
      </c>
      <c r="C247" s="58">
        <v>2976.74</v>
      </c>
      <c r="D247" s="55">
        <v>26916.83</v>
      </c>
      <c r="E247" s="55">
        <v>30351.919922000001</v>
      </c>
      <c r="F247" s="59">
        <v>16.102277999999998</v>
      </c>
      <c r="G247" s="59">
        <v>9.5612429999999993</v>
      </c>
      <c r="H247" s="59">
        <v>201.854477</v>
      </c>
      <c r="I247" s="59">
        <v>188.93087800000001</v>
      </c>
      <c r="J247" s="59">
        <v>99.069344000000001</v>
      </c>
      <c r="K247" s="59">
        <v>93.8703</v>
      </c>
      <c r="L247" s="59">
        <v>42.711044000000001</v>
      </c>
      <c r="M247" s="59">
        <v>35.452643999999999</v>
      </c>
      <c r="N247" s="59">
        <v>107.90585299999999</v>
      </c>
      <c r="O247" s="59">
        <v>45.605572000000002</v>
      </c>
      <c r="P247" s="59">
        <v>116.08131400000001</v>
      </c>
      <c r="Q247" s="59">
        <v>36.438217000000002</v>
      </c>
      <c r="R247" s="59">
        <v>263.57278400000001</v>
      </c>
      <c r="S247" s="59">
        <v>116.77254499999999</v>
      </c>
      <c r="T247" s="59">
        <v>41.742263999999999</v>
      </c>
      <c r="U247" s="59">
        <v>137.187546</v>
      </c>
      <c r="V247" s="59">
        <v>54.258102000000001</v>
      </c>
      <c r="W247" s="59">
        <v>93.001266000000001</v>
      </c>
      <c r="X247" s="59">
        <v>46.603667999999999</v>
      </c>
      <c r="Y247" s="60">
        <v>29.512815</v>
      </c>
      <c r="Z247" s="59">
        <v>55.511825999999999</v>
      </c>
      <c r="AA247" s="59">
        <v>57.354671000000003</v>
      </c>
      <c r="AB247" s="59">
        <v>99.909369999999996</v>
      </c>
      <c r="AC247" s="59">
        <v>208.020004</v>
      </c>
      <c r="AD247" s="59">
        <v>43.522083000000002</v>
      </c>
      <c r="AE247" s="59">
        <v>109.37898300000001</v>
      </c>
      <c r="AF247" s="59">
        <v>43.444606999999998</v>
      </c>
      <c r="AG247" s="59">
        <v>38.671222999999998</v>
      </c>
      <c r="AH247" s="59">
        <v>110.959808</v>
      </c>
      <c r="AI247" s="59">
        <v>67.418610000000001</v>
      </c>
      <c r="AJ247" s="59">
        <v>26.812849</v>
      </c>
      <c r="AK247" s="59">
        <v>75.574341000000004</v>
      </c>
      <c r="AL247" s="59">
        <v>163.69233700000001</v>
      </c>
      <c r="AM247" s="59">
        <v>104.03538500000001</v>
      </c>
      <c r="AN247" s="59">
        <v>52.584052999999997</v>
      </c>
      <c r="AO247" s="59">
        <v>151.00874300000001</v>
      </c>
      <c r="AP247" s="59">
        <v>110.793938</v>
      </c>
      <c r="AQ247" s="59">
        <v>98.626373000000001</v>
      </c>
      <c r="AR247" s="59">
        <v>104.53677399999999</v>
      </c>
      <c r="AS247" s="59">
        <v>159.33416700000001</v>
      </c>
      <c r="AT247" s="59">
        <v>131.550995</v>
      </c>
      <c r="AU247" s="59">
        <v>50.684395000000002</v>
      </c>
      <c r="AV247" s="59">
        <v>186.271378</v>
      </c>
      <c r="AW247" s="59">
        <v>193.72901899999999</v>
      </c>
      <c r="AX247" s="59">
        <v>31.934038000000001</v>
      </c>
      <c r="AY247" s="59">
        <v>144.10432399999999</v>
      </c>
      <c r="AZ247" s="59">
        <v>263.56720000000001</v>
      </c>
      <c r="BA247" s="59">
        <v>132.26397700000001</v>
      </c>
      <c r="BB247" s="59">
        <v>45.205401999999999</v>
      </c>
      <c r="BC247" s="59">
        <v>50.411625000000001</v>
      </c>
      <c r="BD247" s="59">
        <v>109.856224</v>
      </c>
      <c r="BE247" s="53">
        <v>142.94047499999999</v>
      </c>
      <c r="BF247" s="59">
        <v>256.07574499999998</v>
      </c>
      <c r="BG247" s="59">
        <v>101.05114</v>
      </c>
      <c r="BH247" s="59">
        <v>76.685935999999998</v>
      </c>
      <c r="BI247" s="59">
        <v>63.139484000000003</v>
      </c>
      <c r="BJ247" s="59">
        <v>49.710464000000002</v>
      </c>
      <c r="BK247" s="59">
        <v>61.286102</v>
      </c>
      <c r="BL247" s="59">
        <v>54.542544999999997</v>
      </c>
      <c r="BM247" s="59">
        <v>77.257453999999996</v>
      </c>
      <c r="BN247" s="59">
        <v>43.844990000000003</v>
      </c>
      <c r="BO247" s="59">
        <v>38.925457000000002</v>
      </c>
      <c r="BP247" s="59">
        <v>127.963066</v>
      </c>
      <c r="BQ247" s="59">
        <v>95.427338000000006</v>
      </c>
      <c r="BR247" s="59">
        <v>73.190558999999993</v>
      </c>
      <c r="BS247" s="59">
        <v>69.666938999999999</v>
      </c>
      <c r="BT247" s="59">
        <v>126.482826</v>
      </c>
    </row>
    <row r="248" spans="1:72">
      <c r="A248" s="61">
        <v>237</v>
      </c>
      <c r="B248" s="54">
        <v>43739</v>
      </c>
      <c r="C248" s="58">
        <v>3037.56</v>
      </c>
      <c r="D248" s="55">
        <v>27046.23</v>
      </c>
      <c r="E248" s="55">
        <v>30945.630859000001</v>
      </c>
      <c r="F248" s="59">
        <v>16.443794</v>
      </c>
      <c r="G248" s="59">
        <v>9.5810790000000008</v>
      </c>
      <c r="H248" s="59">
        <v>205.32789600000001</v>
      </c>
      <c r="I248" s="59">
        <v>173.08322100000001</v>
      </c>
      <c r="J248" s="59">
        <v>100.555885</v>
      </c>
      <c r="K248" s="59">
        <v>93.8703</v>
      </c>
      <c r="L248" s="59">
        <v>41.909785999999997</v>
      </c>
      <c r="M248" s="59">
        <v>32.060177000000003</v>
      </c>
      <c r="N248" s="59">
        <v>108.018646</v>
      </c>
      <c r="O248" s="59">
        <v>45.930573000000003</v>
      </c>
      <c r="P248" s="59">
        <v>116.943161</v>
      </c>
      <c r="Q248" s="59">
        <v>36.002234999999999</v>
      </c>
      <c r="R248" s="59">
        <v>271.80630500000001</v>
      </c>
      <c r="S248" s="59">
        <v>110.028633</v>
      </c>
      <c r="T248" s="59">
        <v>41.342269999999999</v>
      </c>
      <c r="U248" s="59">
        <v>130.00018299999999</v>
      </c>
      <c r="V248" s="59">
        <v>51.922108000000001</v>
      </c>
      <c r="W248" s="59">
        <v>91.072249999999997</v>
      </c>
      <c r="X248" s="59">
        <v>45.147835000000001</v>
      </c>
      <c r="Y248" s="60">
        <v>28.676666000000001</v>
      </c>
      <c r="Z248" s="59">
        <v>60.587521000000002</v>
      </c>
      <c r="AA248" s="59">
        <v>53.560378999999998</v>
      </c>
      <c r="AB248" s="59">
        <v>106.04705</v>
      </c>
      <c r="AC248" s="59">
        <v>212.58000200000001</v>
      </c>
      <c r="AD248" s="59">
        <v>44.548878000000002</v>
      </c>
      <c r="AE248" s="59">
        <v>108.45423099999999</v>
      </c>
      <c r="AF248" s="59">
        <v>45.104393000000002</v>
      </c>
      <c r="AG248" s="59">
        <v>37.635798999999999</v>
      </c>
      <c r="AH248" s="59">
        <v>113.241074</v>
      </c>
      <c r="AI248" s="59">
        <v>69.866057999999995</v>
      </c>
      <c r="AJ248" s="59">
        <v>28.633711000000002</v>
      </c>
      <c r="AK248" s="59">
        <v>77.547127000000003</v>
      </c>
      <c r="AL248" s="59">
        <v>180.39063999999999</v>
      </c>
      <c r="AM248" s="59">
        <v>106.00762899999999</v>
      </c>
      <c r="AN248" s="59">
        <v>55.352069999999998</v>
      </c>
      <c r="AO248" s="59">
        <v>154.15921</v>
      </c>
      <c r="AP248" s="59">
        <v>111.19152099999999</v>
      </c>
      <c r="AQ248" s="59">
        <v>94.798843000000005</v>
      </c>
      <c r="AR248" s="59">
        <v>102.436172</v>
      </c>
      <c r="AS248" s="59">
        <v>154.16340600000001</v>
      </c>
      <c r="AT248" s="59">
        <v>138.505875</v>
      </c>
      <c r="AU248" s="59">
        <v>52.673862</v>
      </c>
      <c r="AV248" s="59">
        <v>181.074951</v>
      </c>
      <c r="AW248" s="59">
        <v>187.201797</v>
      </c>
      <c r="AX248" s="59">
        <v>33.581516000000001</v>
      </c>
      <c r="AY248" s="59">
        <v>136.12927199999999</v>
      </c>
      <c r="AZ248" s="59">
        <v>251.84562700000001</v>
      </c>
      <c r="BA248" s="59">
        <v>136.39279199999999</v>
      </c>
      <c r="BB248" s="59">
        <v>49.591721</v>
      </c>
      <c r="BC248" s="59">
        <v>49.916935000000002</v>
      </c>
      <c r="BD248" s="59">
        <v>100.293541</v>
      </c>
      <c r="BE248" s="53">
        <v>144.36547899999999</v>
      </c>
      <c r="BF248" s="59">
        <v>247.94873000000001</v>
      </c>
      <c r="BG248" s="59">
        <v>96.438575999999998</v>
      </c>
      <c r="BH248" s="59">
        <v>75.405959999999993</v>
      </c>
      <c r="BI248" s="59">
        <v>65.070633000000001</v>
      </c>
      <c r="BJ248" s="59">
        <v>50.426712000000002</v>
      </c>
      <c r="BK248" s="59">
        <v>60.416145</v>
      </c>
      <c r="BL248" s="59">
        <v>53.726612000000003</v>
      </c>
      <c r="BM248" s="59">
        <v>75.417418999999995</v>
      </c>
      <c r="BN248" s="59">
        <v>43.924889</v>
      </c>
      <c r="BO248" s="59">
        <v>38.700954000000003</v>
      </c>
      <c r="BP248" s="59">
        <v>127.57028200000001</v>
      </c>
      <c r="BQ248" s="59">
        <v>94.042075999999994</v>
      </c>
      <c r="BR248" s="59">
        <v>75.841705000000005</v>
      </c>
      <c r="BS248" s="59">
        <v>72.077147999999994</v>
      </c>
      <c r="BT248" s="59">
        <v>131.19541899999999</v>
      </c>
    </row>
    <row r="249" spans="1:72">
      <c r="A249" s="61">
        <v>238</v>
      </c>
      <c r="B249" s="54">
        <v>43770</v>
      </c>
      <c r="C249" s="58">
        <v>3140.98</v>
      </c>
      <c r="D249" s="55">
        <v>28051.41</v>
      </c>
      <c r="E249" s="55">
        <v>32025.859375</v>
      </c>
      <c r="F249" s="59">
        <v>17.039639000000001</v>
      </c>
      <c r="G249" s="59">
        <v>9.5759699999999999</v>
      </c>
      <c r="H249" s="59">
        <v>193.01239000000001</v>
      </c>
      <c r="I249" s="59">
        <v>171.12974500000001</v>
      </c>
      <c r="J249" s="59">
        <v>106.213188</v>
      </c>
      <c r="K249" s="59">
        <v>109.76264999999999</v>
      </c>
      <c r="L249" s="59">
        <v>44.04974</v>
      </c>
      <c r="M249" s="59">
        <v>32.305737000000001</v>
      </c>
      <c r="N249" s="59">
        <v>106.569588</v>
      </c>
      <c r="O249" s="59">
        <v>45.061413000000002</v>
      </c>
      <c r="P249" s="59">
        <v>115.800758</v>
      </c>
      <c r="Q249" s="59">
        <v>36.564095000000002</v>
      </c>
      <c r="R249" s="59">
        <v>274.87213100000002</v>
      </c>
      <c r="S249" s="59">
        <v>112.89360000000001</v>
      </c>
      <c r="T249" s="59">
        <v>44.979892999999997</v>
      </c>
      <c r="U249" s="59">
        <v>131.14202900000001</v>
      </c>
      <c r="V249" s="59">
        <v>52.352428000000003</v>
      </c>
      <c r="W249" s="59">
        <v>91.848563999999996</v>
      </c>
      <c r="X249" s="59">
        <v>49.395451000000001</v>
      </c>
      <c r="Y249" s="60">
        <v>31.755738999999998</v>
      </c>
      <c r="Z249" s="59">
        <v>57.214889999999997</v>
      </c>
      <c r="AA249" s="59">
        <v>55.017901999999999</v>
      </c>
      <c r="AB249" s="59">
        <v>112.74968699999999</v>
      </c>
      <c r="AC249" s="59">
        <v>220.300003</v>
      </c>
      <c r="AD249" s="59">
        <v>46.990741999999997</v>
      </c>
      <c r="AE249" s="59">
        <v>111.505348</v>
      </c>
      <c r="AF249" s="59">
        <v>47.485390000000002</v>
      </c>
      <c r="AG249" s="59">
        <v>45.762016000000003</v>
      </c>
      <c r="AH249" s="59">
        <v>117.915176</v>
      </c>
      <c r="AI249" s="59">
        <v>70.285278000000005</v>
      </c>
      <c r="AJ249" s="59">
        <v>28.745646000000001</v>
      </c>
      <c r="AK249" s="59">
        <v>75.628570999999994</v>
      </c>
      <c r="AL249" s="59">
        <v>198.552368</v>
      </c>
      <c r="AM249" s="59">
        <v>109.170631</v>
      </c>
      <c r="AN249" s="59">
        <v>63.230690000000003</v>
      </c>
      <c r="AO249" s="59">
        <v>159.35346999999999</v>
      </c>
      <c r="AP249" s="59">
        <v>114.41295599999999</v>
      </c>
      <c r="AQ249" s="59">
        <v>98.552299000000005</v>
      </c>
      <c r="AR249" s="59">
        <v>103.07521800000001</v>
      </c>
      <c r="AS249" s="59">
        <v>159.38919100000001</v>
      </c>
      <c r="AT249" s="59">
        <v>145.210724</v>
      </c>
      <c r="AU249" s="59">
        <v>54.090885</v>
      </c>
      <c r="AV249" s="59">
        <v>175.98407</v>
      </c>
      <c r="AW249" s="59">
        <v>207.45288099999999</v>
      </c>
      <c r="AX249" s="59">
        <v>32.457340000000002</v>
      </c>
      <c r="AY249" s="59">
        <v>135.176376</v>
      </c>
      <c r="AZ249" s="59">
        <v>258.08627300000001</v>
      </c>
      <c r="BA249" s="59">
        <v>144.01300000000001</v>
      </c>
      <c r="BB249" s="59">
        <v>50.925162999999998</v>
      </c>
      <c r="BC249" s="59">
        <v>51.657845000000002</v>
      </c>
      <c r="BD249" s="59">
        <v>102.95085899999999</v>
      </c>
      <c r="BE249" s="53">
        <v>151.97399899999999</v>
      </c>
      <c r="BF249" s="59">
        <v>249.794464</v>
      </c>
      <c r="BG249" s="59">
        <v>102.154526</v>
      </c>
      <c r="BH249" s="59">
        <v>70.534110999999996</v>
      </c>
      <c r="BI249" s="59">
        <v>65.512069999999994</v>
      </c>
      <c r="BJ249" s="59">
        <v>49.887520000000002</v>
      </c>
      <c r="BK249" s="59">
        <v>61.570034</v>
      </c>
      <c r="BL249" s="59">
        <v>52.017795999999997</v>
      </c>
      <c r="BM249" s="59">
        <v>71.058525000000003</v>
      </c>
      <c r="BN249" s="59">
        <v>44.213130999999997</v>
      </c>
      <c r="BO249" s="59">
        <v>38.300849999999997</v>
      </c>
      <c r="BP249" s="59">
        <v>148.838562</v>
      </c>
      <c r="BQ249" s="59">
        <v>98.539299</v>
      </c>
      <c r="BR249" s="59">
        <v>79.117003999999994</v>
      </c>
      <c r="BS249" s="59">
        <v>69.183006000000006</v>
      </c>
      <c r="BT249" s="59">
        <v>134.311035</v>
      </c>
    </row>
    <row r="250" spans="1:72">
      <c r="A250" s="61">
        <v>239</v>
      </c>
      <c r="B250" s="54">
        <v>43800</v>
      </c>
      <c r="C250" s="58">
        <v>3230.78</v>
      </c>
      <c r="D250" s="55">
        <v>28538.44</v>
      </c>
      <c r="E250" s="55">
        <v>32886.738280999998</v>
      </c>
      <c r="F250" s="59">
        <v>16.661787</v>
      </c>
      <c r="G250" s="59">
        <v>9.5612560000000002</v>
      </c>
      <c r="H250" s="59">
        <v>191.14804100000001</v>
      </c>
      <c r="I250" s="59">
        <v>174.998322</v>
      </c>
      <c r="J250" s="59">
        <v>108.43141900000001</v>
      </c>
      <c r="K250" s="59">
        <v>113.239891</v>
      </c>
      <c r="L250" s="59">
        <v>50.243594999999999</v>
      </c>
      <c r="M250" s="59">
        <v>32.971114999999998</v>
      </c>
      <c r="N250" s="59">
        <v>109.049164</v>
      </c>
      <c r="O250" s="59">
        <v>47.055798000000003</v>
      </c>
      <c r="P250" s="59">
        <v>116.51692199999999</v>
      </c>
      <c r="Q250" s="59">
        <v>36.487349999999999</v>
      </c>
      <c r="R250" s="59">
        <v>269.47213699999998</v>
      </c>
      <c r="S250" s="59">
        <v>113.895523</v>
      </c>
      <c r="T250" s="59">
        <v>44.828372999999999</v>
      </c>
      <c r="U250" s="59">
        <v>130.77543600000001</v>
      </c>
      <c r="V250" s="59">
        <v>54.266964000000002</v>
      </c>
      <c r="W250" s="59">
        <v>95.430167999999995</v>
      </c>
      <c r="X250" s="59">
        <v>53.590026999999999</v>
      </c>
      <c r="Y250" s="60">
        <v>35.264671</v>
      </c>
      <c r="Z250" s="59">
        <v>61.564297000000003</v>
      </c>
      <c r="AA250" s="59">
        <v>64.997153999999995</v>
      </c>
      <c r="AB250" s="59">
        <v>119.287407</v>
      </c>
      <c r="AC250" s="59">
        <v>226.5</v>
      </c>
      <c r="AD250" s="59">
        <v>46.865519999999997</v>
      </c>
      <c r="AE250" s="59">
        <v>115.56195099999999</v>
      </c>
      <c r="AF250" s="59">
        <v>46.900036</v>
      </c>
      <c r="AG250" s="59">
        <v>44.142727000000001</v>
      </c>
      <c r="AH250" s="59">
        <v>125.96880299999999</v>
      </c>
      <c r="AI250" s="59">
        <v>73.324684000000005</v>
      </c>
      <c r="AJ250" s="59">
        <v>29.520741999999998</v>
      </c>
      <c r="AK250" s="59">
        <v>78.435181</v>
      </c>
      <c r="AL250" s="59">
        <v>205.278931</v>
      </c>
      <c r="AM250" s="59">
        <v>122.972481</v>
      </c>
      <c r="AN250" s="59">
        <v>62.407412999999998</v>
      </c>
      <c r="AO250" s="59">
        <v>158.75538599999999</v>
      </c>
      <c r="AP250" s="59">
        <v>119.923828</v>
      </c>
      <c r="AQ250" s="59">
        <v>97.105857999999998</v>
      </c>
      <c r="AR250" s="59">
        <v>104.03373000000001</v>
      </c>
      <c r="AS250" s="59">
        <v>154.66207900000001</v>
      </c>
      <c r="AT250" s="59">
        <v>137.19035299999999</v>
      </c>
      <c r="AU250" s="59">
        <v>50.65625</v>
      </c>
      <c r="AV250" s="59">
        <v>181.94227599999999</v>
      </c>
      <c r="AW250" s="59">
        <v>206.276657</v>
      </c>
      <c r="AX250" s="59">
        <v>36.725822000000001</v>
      </c>
      <c r="AY250" s="59">
        <v>137.49972500000001</v>
      </c>
      <c r="AZ250" s="59">
        <v>269.43933099999998</v>
      </c>
      <c r="BA250" s="59">
        <v>150.53590399999999</v>
      </c>
      <c r="BB250" s="59">
        <v>52.793197999999997</v>
      </c>
      <c r="BC250" s="59">
        <v>48.750134000000003</v>
      </c>
      <c r="BD250" s="59">
        <v>109.870735</v>
      </c>
      <c r="BE250" s="53">
        <v>151.72482299999999</v>
      </c>
      <c r="BF250" s="59">
        <v>252.727676</v>
      </c>
      <c r="BG250" s="59">
        <v>107.48157500000001</v>
      </c>
      <c r="BH250" s="59">
        <v>73.753287999999998</v>
      </c>
      <c r="BI250" s="59">
        <v>65.283469999999994</v>
      </c>
      <c r="BJ250" s="59">
        <v>51.778210000000001</v>
      </c>
      <c r="BK250" s="59">
        <v>63.330151000000001</v>
      </c>
      <c r="BL250" s="59">
        <v>53.709698000000003</v>
      </c>
      <c r="BM250" s="59">
        <v>74.617294000000001</v>
      </c>
      <c r="BN250" s="59">
        <v>45.064514000000003</v>
      </c>
      <c r="BO250" s="59">
        <v>39.012199000000003</v>
      </c>
      <c r="BP250" s="59">
        <v>142.014252</v>
      </c>
      <c r="BQ250" s="59">
        <v>104.880318</v>
      </c>
      <c r="BR250" s="59">
        <v>77.034294000000003</v>
      </c>
      <c r="BS250" s="59">
        <v>65.784820999999994</v>
      </c>
      <c r="BT250" s="59">
        <v>133.53419500000001</v>
      </c>
    </row>
    <row r="251" spans="1:72">
      <c r="A251" s="61">
        <v>240</v>
      </c>
      <c r="B251" s="54">
        <v>43831</v>
      </c>
      <c r="C251" s="58">
        <v>3225.52</v>
      </c>
      <c r="D251" s="55">
        <v>28256.03</v>
      </c>
      <c r="E251" s="55">
        <v>32838.191405999998</v>
      </c>
      <c r="F251" s="59">
        <v>17.500015000000001</v>
      </c>
      <c r="G251" s="59">
        <v>9.7641349999999996</v>
      </c>
      <c r="H251" s="59">
        <v>200.93292199999999</v>
      </c>
      <c r="I251" s="59">
        <v>189.48629800000001</v>
      </c>
      <c r="J251" s="59">
        <v>105.244392</v>
      </c>
      <c r="K251" s="59">
        <v>97.809730999999999</v>
      </c>
      <c r="L251" s="59">
        <v>43.027808999999998</v>
      </c>
      <c r="M251" s="59">
        <v>30.642771</v>
      </c>
      <c r="N251" s="59">
        <v>108.80468</v>
      </c>
      <c r="O251" s="59">
        <v>49.648766000000002</v>
      </c>
      <c r="P251" s="59">
        <v>121.92607099999999</v>
      </c>
      <c r="Q251" s="59">
        <v>35.309432999999999</v>
      </c>
      <c r="R251" s="59">
        <v>280.10726899999997</v>
      </c>
      <c r="S251" s="59">
        <v>119.50226600000001</v>
      </c>
      <c r="T251" s="59">
        <v>38.662188999999998</v>
      </c>
      <c r="U251" s="59">
        <v>138.06251499999999</v>
      </c>
      <c r="V251" s="59">
        <v>48.309891</v>
      </c>
      <c r="W251" s="59">
        <v>84.842658999999998</v>
      </c>
      <c r="X251" s="59">
        <v>48.975163000000002</v>
      </c>
      <c r="Y251" s="60">
        <v>29.805869999999999</v>
      </c>
      <c r="Z251" s="59">
        <v>52.334739999999996</v>
      </c>
      <c r="AA251" s="59">
        <v>56.577637000000003</v>
      </c>
      <c r="AB251" s="59">
        <v>113.26312299999999</v>
      </c>
      <c r="AC251" s="59">
        <v>224.429993</v>
      </c>
      <c r="AD251" s="59">
        <v>40.889735999999999</v>
      </c>
      <c r="AE251" s="59">
        <v>120.556122</v>
      </c>
      <c r="AF251" s="59">
        <v>42.396614</v>
      </c>
      <c r="AG251" s="59">
        <v>42.277133999999997</v>
      </c>
      <c r="AH251" s="59">
        <v>128.559494</v>
      </c>
      <c r="AI251" s="59">
        <v>69.354789999999994</v>
      </c>
      <c r="AJ251" s="59">
        <v>28.059023</v>
      </c>
      <c r="AK251" s="59">
        <v>78.826758999999996</v>
      </c>
      <c r="AL251" s="59">
        <v>183.97357199999999</v>
      </c>
      <c r="AM251" s="59">
        <v>130.65417500000001</v>
      </c>
      <c r="AN251" s="59">
        <v>56.972298000000002</v>
      </c>
      <c r="AO251" s="59">
        <v>155.365036</v>
      </c>
      <c r="AP251" s="59">
        <v>107.851265</v>
      </c>
      <c r="AQ251" s="59">
        <v>85.873901000000004</v>
      </c>
      <c r="AR251" s="59">
        <v>111.606865</v>
      </c>
      <c r="AS251" s="59">
        <v>153.86393699999999</v>
      </c>
      <c r="AT251" s="59">
        <v>131.785934</v>
      </c>
      <c r="AU251" s="59">
        <v>51.762645999999997</v>
      </c>
      <c r="AV251" s="59">
        <v>185.353317</v>
      </c>
      <c r="AW251" s="59">
        <v>210.58004800000001</v>
      </c>
      <c r="AX251" s="59">
        <v>38.222546000000001</v>
      </c>
      <c r="AY251" s="59">
        <v>135.24610899999999</v>
      </c>
      <c r="AZ251" s="59">
        <v>254.177109</v>
      </c>
      <c r="BA251" s="59">
        <v>162.49670399999999</v>
      </c>
      <c r="BB251" s="59">
        <v>56.392139</v>
      </c>
      <c r="BC251" s="59">
        <v>48.262455000000003</v>
      </c>
      <c r="BD251" s="59">
        <v>103.32766700000001</v>
      </c>
      <c r="BE251" s="53">
        <v>153.35124200000001</v>
      </c>
      <c r="BF251" s="59">
        <v>270.52947999999998</v>
      </c>
      <c r="BG251" s="59">
        <v>99.731171000000003</v>
      </c>
      <c r="BH251" s="59">
        <v>78.944550000000007</v>
      </c>
      <c r="BI251" s="59">
        <v>68.355980000000002</v>
      </c>
      <c r="BJ251" s="59">
        <v>57.224274000000001</v>
      </c>
      <c r="BK251" s="59">
        <v>67.591217</v>
      </c>
      <c r="BL251" s="59">
        <v>58.910235999999998</v>
      </c>
      <c r="BM251" s="59">
        <v>77.528755000000004</v>
      </c>
      <c r="BN251" s="59">
        <v>43.625965000000001</v>
      </c>
      <c r="BO251" s="59">
        <v>37.468021</v>
      </c>
      <c r="BP251" s="59">
        <v>136.62222299999999</v>
      </c>
      <c r="BQ251" s="59">
        <v>105.280289</v>
      </c>
      <c r="BR251" s="59">
        <v>80.756584000000004</v>
      </c>
      <c r="BS251" s="59">
        <v>68.019447</v>
      </c>
      <c r="BT251" s="59">
        <v>135.74470500000001</v>
      </c>
    </row>
    <row r="252" spans="1:72">
      <c r="A252" s="61">
        <v>241</v>
      </c>
      <c r="B252" s="54">
        <v>43862</v>
      </c>
      <c r="C252" s="58">
        <v>2954.22</v>
      </c>
      <c r="D252" s="55">
        <v>25409.360000000001</v>
      </c>
      <c r="E252" s="55">
        <v>30125.070313</v>
      </c>
      <c r="F252" s="59">
        <v>16.071598000000002</v>
      </c>
      <c r="G252" s="59">
        <v>9.9327760000000005</v>
      </c>
      <c r="H252" s="59">
        <v>191.894913</v>
      </c>
      <c r="I252" s="59">
        <v>171.95192</v>
      </c>
      <c r="J252" s="59">
        <v>96.924796999999998</v>
      </c>
      <c r="K252" s="59">
        <v>90.973488000000003</v>
      </c>
      <c r="L252" s="59">
        <v>33.073982000000001</v>
      </c>
      <c r="M252" s="59">
        <v>31.628886999999999</v>
      </c>
      <c r="N252" s="59">
        <v>99.447540000000004</v>
      </c>
      <c r="O252" s="59">
        <v>45.474525</v>
      </c>
      <c r="P252" s="59">
        <v>113.349503</v>
      </c>
      <c r="Q252" s="59">
        <v>33.209187</v>
      </c>
      <c r="R252" s="59">
        <v>257.75521900000001</v>
      </c>
      <c r="S252" s="59">
        <v>109.449181</v>
      </c>
      <c r="T252" s="59">
        <v>34.792167999999997</v>
      </c>
      <c r="U252" s="59">
        <v>128.11509699999999</v>
      </c>
      <c r="V252" s="59">
        <v>40.004196</v>
      </c>
      <c r="W252" s="59">
        <v>73.914626999999996</v>
      </c>
      <c r="X252" s="59">
        <v>39.902026999999997</v>
      </c>
      <c r="Y252" s="59">
        <v>24.095517999999998</v>
      </c>
      <c r="Z252" s="59">
        <v>51.973942000000001</v>
      </c>
      <c r="AA252" s="59">
        <v>49.252845999999998</v>
      </c>
      <c r="AB252" s="59">
        <v>99.995521999999994</v>
      </c>
      <c r="AC252" s="59">
        <v>206.33999600000001</v>
      </c>
      <c r="AD252" s="59">
        <v>35.584693999999999</v>
      </c>
      <c r="AE252" s="59">
        <v>102.399857</v>
      </c>
      <c r="AF252" s="59">
        <v>36.995457000000002</v>
      </c>
      <c r="AG252" s="59">
        <v>37.822024999999996</v>
      </c>
      <c r="AH252" s="59">
        <v>116.132751</v>
      </c>
      <c r="AI252" s="59">
        <v>62.146583999999997</v>
      </c>
      <c r="AJ252" s="59">
        <v>25.438009000000001</v>
      </c>
      <c r="AK252" s="59">
        <v>79.080849000000001</v>
      </c>
      <c r="AL252" s="59">
        <v>170.07655299999999</v>
      </c>
      <c r="AM252" s="59">
        <v>118.013527</v>
      </c>
      <c r="AN252" s="59">
        <v>50.049751000000001</v>
      </c>
      <c r="AO252" s="59">
        <v>145.454025</v>
      </c>
      <c r="AP252" s="59">
        <v>101.447884</v>
      </c>
      <c r="AQ252" s="59">
        <v>75.064987000000002</v>
      </c>
      <c r="AR252" s="59">
        <v>101.620026</v>
      </c>
      <c r="AS252" s="59">
        <v>140.841949</v>
      </c>
      <c r="AT252" s="59">
        <v>128.62432899999999</v>
      </c>
      <c r="AU252" s="59">
        <v>43.487018999999997</v>
      </c>
      <c r="AV252" s="59">
        <v>170.55226099999999</v>
      </c>
      <c r="AW252" s="59">
        <v>193.73085</v>
      </c>
      <c r="AX252" s="59">
        <v>37.857796</v>
      </c>
      <c r="AY252" s="59">
        <v>114.83931699999999</v>
      </c>
      <c r="AZ252" s="59">
        <v>219.230164</v>
      </c>
      <c r="BA252" s="59">
        <v>154.65010100000001</v>
      </c>
      <c r="BB252" s="59">
        <v>48.973739999999999</v>
      </c>
      <c r="BC252" s="59">
        <v>45.713737000000002</v>
      </c>
      <c r="BD252" s="59">
        <v>98.458481000000006</v>
      </c>
      <c r="BE252" s="53">
        <v>138.45365899999999</v>
      </c>
      <c r="BF252" s="59">
        <v>257.00912499999998</v>
      </c>
      <c r="BG252" s="59">
        <v>99.095078000000001</v>
      </c>
      <c r="BH252" s="59">
        <v>74.149506000000002</v>
      </c>
      <c r="BI252" s="59">
        <v>62.321528999999998</v>
      </c>
      <c r="BJ252" s="59">
        <v>49.063305</v>
      </c>
      <c r="BK252" s="59">
        <v>58.814140000000002</v>
      </c>
      <c r="BL252" s="59">
        <v>53.060927999999997</v>
      </c>
      <c r="BM252" s="59">
        <v>65.008667000000003</v>
      </c>
      <c r="BN252" s="59">
        <v>40.164406</v>
      </c>
      <c r="BO252" s="59">
        <v>35.239353000000001</v>
      </c>
      <c r="BP252" s="59">
        <v>116.214333</v>
      </c>
      <c r="BQ252" s="59">
        <v>98.890502999999995</v>
      </c>
      <c r="BR252" s="59">
        <v>73.279121000000004</v>
      </c>
      <c r="BS252" s="59">
        <v>61.486041999999998</v>
      </c>
      <c r="BT252" s="59">
        <v>126.32907899999999</v>
      </c>
    </row>
    <row r="253" spans="1:72">
      <c r="A253" s="61">
        <v>242</v>
      </c>
      <c r="B253" s="54">
        <v>43891</v>
      </c>
      <c r="C253" s="58">
        <v>2584.59</v>
      </c>
      <c r="D253" s="55">
        <v>21917.16</v>
      </c>
      <c r="E253" s="55">
        <v>25899.929688</v>
      </c>
      <c r="F253" s="59">
        <v>13.948071000000001</v>
      </c>
      <c r="G253" s="59">
        <v>9.8736719999999991</v>
      </c>
      <c r="H253" s="59">
        <v>164.472534</v>
      </c>
      <c r="I253" s="59">
        <v>147.34605400000001</v>
      </c>
      <c r="J253" s="59">
        <v>78.261977999999999</v>
      </c>
      <c r="K253" s="59">
        <v>82.581947</v>
      </c>
      <c r="L253" s="59">
        <v>13.17</v>
      </c>
      <c r="M253" s="59">
        <v>27.572914000000001</v>
      </c>
      <c r="N253" s="59">
        <v>96.610680000000002</v>
      </c>
      <c r="O253" s="59">
        <v>37.619132999999998</v>
      </c>
      <c r="P253" s="59">
        <v>103.10745199999999</v>
      </c>
      <c r="Q253" s="59">
        <v>35.041125999999998</v>
      </c>
      <c r="R253" s="59">
        <v>261.96441700000003</v>
      </c>
      <c r="S253" s="59">
        <v>106.679367</v>
      </c>
      <c r="T253" s="59">
        <v>35.088653999999998</v>
      </c>
      <c r="U253" s="59">
        <v>118.46247099999999</v>
      </c>
      <c r="V253" s="59">
        <v>29.952686</v>
      </c>
      <c r="W253" s="59">
        <v>58.050697</v>
      </c>
      <c r="X253" s="59">
        <v>25.561354000000001</v>
      </c>
      <c r="Y253" s="59">
        <v>12.176073000000001</v>
      </c>
      <c r="Z253" s="59">
        <v>30.806913000000002</v>
      </c>
      <c r="AA253" s="59">
        <v>27.966518000000001</v>
      </c>
      <c r="AB253" s="59">
        <v>77.535065000000003</v>
      </c>
      <c r="AC253" s="59">
        <v>182.83000200000001</v>
      </c>
      <c r="AD253" s="59">
        <v>25.267498</v>
      </c>
      <c r="AE253" s="59">
        <v>79.745734999999996</v>
      </c>
      <c r="AF253" s="59">
        <v>27.443881999999999</v>
      </c>
      <c r="AG253" s="59">
        <v>31.322296000000001</v>
      </c>
      <c r="AH253" s="59">
        <v>113.96189099999999</v>
      </c>
      <c r="AI253" s="59">
        <v>62.455032000000003</v>
      </c>
      <c r="AJ253" s="59">
        <v>24.844301000000002</v>
      </c>
      <c r="AK253" s="59">
        <v>77.120009999999994</v>
      </c>
      <c r="AL253" s="59">
        <v>173.856583</v>
      </c>
      <c r="AM253" s="59">
        <v>130.46614099999999</v>
      </c>
      <c r="AN253" s="59">
        <v>50.176608999999999</v>
      </c>
      <c r="AO253" s="59">
        <v>120.648819</v>
      </c>
      <c r="AP253" s="59">
        <v>93.634827000000001</v>
      </c>
      <c r="AQ253" s="59">
        <v>78.263451000000003</v>
      </c>
      <c r="AR253" s="59">
        <v>84.883583000000002</v>
      </c>
      <c r="AS253" s="59">
        <v>116.69358099999999</v>
      </c>
      <c r="AT253" s="59">
        <v>110.483704</v>
      </c>
      <c r="AU253" s="59">
        <v>33.526150000000001</v>
      </c>
      <c r="AV253" s="59">
        <v>147.282623</v>
      </c>
      <c r="AW253" s="59">
        <v>176.08770799999999</v>
      </c>
      <c r="AX253" s="59">
        <v>38.409163999999997</v>
      </c>
      <c r="AY253" s="59">
        <v>103.468948</v>
      </c>
      <c r="AZ253" s="59">
        <v>182.762497</v>
      </c>
      <c r="BA253" s="59">
        <v>150.95669599999999</v>
      </c>
      <c r="BB253" s="59">
        <v>47.973906999999997</v>
      </c>
      <c r="BC253" s="59">
        <v>44.669338000000003</v>
      </c>
      <c r="BD253" s="59">
        <v>86.200760000000002</v>
      </c>
      <c r="BE253" s="53">
        <v>122.294449</v>
      </c>
      <c r="BF253" s="59">
        <v>222.351349</v>
      </c>
      <c r="BG253" s="59">
        <v>81.908271999999997</v>
      </c>
      <c r="BH253" s="59">
        <v>66.037643000000003</v>
      </c>
      <c r="BI253" s="59">
        <v>58.176822999999999</v>
      </c>
      <c r="BJ253" s="59">
        <v>44.403305000000003</v>
      </c>
      <c r="BK253" s="59">
        <v>47.541919999999998</v>
      </c>
      <c r="BL253" s="59">
        <v>51.341042000000002</v>
      </c>
      <c r="BM253" s="59">
        <v>64.858536000000001</v>
      </c>
      <c r="BN253" s="59">
        <v>39.845516000000003</v>
      </c>
      <c r="BO253" s="59">
        <v>29.966083999999999</v>
      </c>
      <c r="BP253" s="59">
        <v>95.421204000000003</v>
      </c>
      <c r="BQ253" s="59">
        <v>97.719855999999993</v>
      </c>
      <c r="BR253" s="59">
        <v>69.879486</v>
      </c>
      <c r="BS253" s="59">
        <v>50.523356999999997</v>
      </c>
      <c r="BT253" s="59">
        <v>114.002228</v>
      </c>
    </row>
    <row r="254" spans="1:72">
      <c r="A254" s="61">
        <v>243</v>
      </c>
      <c r="B254" s="54">
        <v>43922</v>
      </c>
      <c r="C254" s="58">
        <v>2912.43</v>
      </c>
      <c r="D254" s="55">
        <v>24345.72</v>
      </c>
      <c r="E254" s="55">
        <v>29365.490234000001</v>
      </c>
      <c r="F254" s="59">
        <v>15.758414999999999</v>
      </c>
      <c r="G254" s="59">
        <v>10.042078999999999</v>
      </c>
      <c r="H254" s="59">
        <v>194.94345100000001</v>
      </c>
      <c r="I254" s="59">
        <v>167.137711</v>
      </c>
      <c r="J254" s="59">
        <v>95.269524000000004</v>
      </c>
      <c r="K254" s="59">
        <v>97.478119000000007</v>
      </c>
      <c r="L254" s="59">
        <v>15.9</v>
      </c>
      <c r="M254" s="59">
        <v>36.534560999999997</v>
      </c>
      <c r="N254" s="59">
        <v>103.522728</v>
      </c>
      <c r="O254" s="59">
        <v>39.355530000000002</v>
      </c>
      <c r="P254" s="59">
        <v>114.3396</v>
      </c>
      <c r="Q254" s="59">
        <v>37.652648999999997</v>
      </c>
      <c r="R254" s="59">
        <v>278.38259900000003</v>
      </c>
      <c r="S254" s="59">
        <v>116.37097199999999</v>
      </c>
      <c r="T254" s="59">
        <v>33.201915999999997</v>
      </c>
      <c r="U254" s="59">
        <v>118.399872</v>
      </c>
      <c r="V254" s="59">
        <v>36.657927999999998</v>
      </c>
      <c r="W254" s="59">
        <v>73.705025000000006</v>
      </c>
      <c r="X254" s="59">
        <v>34.939388000000001</v>
      </c>
      <c r="Y254" s="59">
        <v>15.181734000000001</v>
      </c>
      <c r="Z254" s="59">
        <v>45.343628000000002</v>
      </c>
      <c r="AA254" s="59">
        <v>36.990237999999998</v>
      </c>
      <c r="AB254" s="59">
        <v>82.469841000000002</v>
      </c>
      <c r="AC254" s="59">
        <v>187.36000100000001</v>
      </c>
      <c r="AD254" s="59">
        <v>25.575635999999999</v>
      </c>
      <c r="AE254" s="59">
        <v>84.999427999999995</v>
      </c>
      <c r="AF254" s="59">
        <v>29.422433999999999</v>
      </c>
      <c r="AG254" s="59">
        <v>35.142100999999997</v>
      </c>
      <c r="AH254" s="59">
        <v>130.39608799999999</v>
      </c>
      <c r="AI254" s="59">
        <v>64.935257000000007</v>
      </c>
      <c r="AJ254" s="59">
        <v>29.198146999999999</v>
      </c>
      <c r="AK254" s="59">
        <v>70.202788999999996</v>
      </c>
      <c r="AL254" s="59">
        <v>205.14953600000001</v>
      </c>
      <c r="AM254" s="59">
        <v>145.43884299999999</v>
      </c>
      <c r="AN254" s="59">
        <v>52.054107999999999</v>
      </c>
      <c r="AO254" s="59">
        <v>127.962219</v>
      </c>
      <c r="AP254" s="59">
        <v>104.204849</v>
      </c>
      <c r="AQ254" s="59">
        <v>79.302261000000001</v>
      </c>
      <c r="AR254" s="59">
        <v>92.142371999999995</v>
      </c>
      <c r="AS254" s="59">
        <v>115.203056</v>
      </c>
      <c r="AT254" s="59">
        <v>116.084755</v>
      </c>
      <c r="AU254" s="59">
        <v>29.534524999999999</v>
      </c>
      <c r="AV254" s="59">
        <v>183.365036</v>
      </c>
      <c r="AW254" s="59">
        <v>200.29688999999999</v>
      </c>
      <c r="AX254" s="59">
        <v>50.596882000000001</v>
      </c>
      <c r="AY254" s="59">
        <v>108.16031599999999</v>
      </c>
      <c r="AZ254" s="59">
        <v>183.72830200000001</v>
      </c>
      <c r="BA254" s="59">
        <v>171.53599500000001</v>
      </c>
      <c r="BB254" s="59">
        <v>53.168427000000001</v>
      </c>
      <c r="BC254" s="59">
        <v>48.957886000000002</v>
      </c>
      <c r="BD254" s="59">
        <v>100.12331399999999</v>
      </c>
      <c r="BE254" s="53">
        <v>132.06286600000001</v>
      </c>
      <c r="BF254" s="59">
        <v>260.837402</v>
      </c>
      <c r="BG254" s="59">
        <v>100.13548299999999</v>
      </c>
      <c r="BH254" s="59">
        <v>69.124015999999997</v>
      </c>
      <c r="BI254" s="59">
        <v>62.157890000000002</v>
      </c>
      <c r="BJ254" s="59">
        <v>46.527515000000001</v>
      </c>
      <c r="BK254" s="59">
        <v>52.648677999999997</v>
      </c>
      <c r="BL254" s="59">
        <v>54.467208999999997</v>
      </c>
      <c r="BM254" s="59">
        <v>65.523742999999996</v>
      </c>
      <c r="BN254" s="59">
        <v>42.604221000000003</v>
      </c>
      <c r="BO254" s="59">
        <v>33.012771999999998</v>
      </c>
      <c r="BP254" s="59">
        <v>106.83026099999999</v>
      </c>
      <c r="BQ254" s="59">
        <v>111.465225</v>
      </c>
      <c r="BR254" s="59">
        <v>78.229545999999999</v>
      </c>
      <c r="BS254" s="59">
        <v>53.801333999999997</v>
      </c>
      <c r="BT254" s="59">
        <v>131.607437</v>
      </c>
    </row>
    <row r="255" spans="1:72">
      <c r="A255" s="61">
        <v>244</v>
      </c>
      <c r="B255" s="54">
        <v>43952</v>
      </c>
      <c r="C255" s="58">
        <v>3044.31</v>
      </c>
      <c r="D255" s="55">
        <v>25383.11</v>
      </c>
      <c r="E255" s="55">
        <v>30927.039063</v>
      </c>
      <c r="F255" s="59">
        <v>16.560469000000001</v>
      </c>
      <c r="G255" s="59">
        <v>10.096239000000001</v>
      </c>
      <c r="H255" s="59">
        <v>220.35005200000001</v>
      </c>
      <c r="I255" s="59">
        <v>166.03276099999999</v>
      </c>
      <c r="J255" s="59">
        <v>119.241997</v>
      </c>
      <c r="K255" s="59">
        <v>108.661377</v>
      </c>
      <c r="L255" s="59">
        <v>15.74</v>
      </c>
      <c r="M255" s="59">
        <v>41.772137000000001</v>
      </c>
      <c r="N255" s="59">
        <v>102.489059</v>
      </c>
      <c r="O255" s="59">
        <v>40.033042999999999</v>
      </c>
      <c r="P255" s="59">
        <v>113.700012</v>
      </c>
      <c r="Q255" s="59">
        <v>38.430183</v>
      </c>
      <c r="R255" s="59">
        <v>284.055634</v>
      </c>
      <c r="S255" s="59">
        <v>118.858437</v>
      </c>
      <c r="T255" s="59">
        <v>32.933483000000003</v>
      </c>
      <c r="U255" s="59">
        <v>121.305519</v>
      </c>
      <c r="V255" s="59">
        <v>35.869076</v>
      </c>
      <c r="W255" s="59">
        <v>73.464668000000003</v>
      </c>
      <c r="X255" s="59">
        <v>35.005783000000001</v>
      </c>
      <c r="Y255" s="59">
        <v>16.671026000000001</v>
      </c>
      <c r="Z255" s="59">
        <v>44.252921999999998</v>
      </c>
      <c r="AA255" s="59">
        <v>40.039669000000004</v>
      </c>
      <c r="AB255" s="59">
        <v>84.675545</v>
      </c>
      <c r="AC255" s="59">
        <v>185.58000200000001</v>
      </c>
      <c r="AD255" s="59">
        <v>23.304196999999998</v>
      </c>
      <c r="AE255" s="59">
        <v>89.049674999999993</v>
      </c>
      <c r="AF255" s="59">
        <v>28.664707</v>
      </c>
      <c r="AG255" s="59">
        <v>33.455798999999999</v>
      </c>
      <c r="AH255" s="59">
        <v>129.27499399999999</v>
      </c>
      <c r="AI255" s="59">
        <v>66.064689999999999</v>
      </c>
      <c r="AJ255" s="59">
        <v>29.068752</v>
      </c>
      <c r="AK255" s="59">
        <v>86.871475000000004</v>
      </c>
      <c r="AL255" s="59">
        <v>196.98541299999999</v>
      </c>
      <c r="AM255" s="59">
        <v>143.84939600000001</v>
      </c>
      <c r="AN255" s="59">
        <v>55.917952999999997</v>
      </c>
      <c r="AO255" s="59">
        <v>131.524292</v>
      </c>
      <c r="AP255" s="59">
        <v>107.305199</v>
      </c>
      <c r="AQ255" s="59">
        <v>83.532927999999998</v>
      </c>
      <c r="AR255" s="59">
        <v>98.342308000000003</v>
      </c>
      <c r="AS255" s="59">
        <v>130.568466</v>
      </c>
      <c r="AT255" s="59">
        <v>119.555305</v>
      </c>
      <c r="AU255" s="59">
        <v>30.337862000000001</v>
      </c>
      <c r="AV255" s="59">
        <v>201.44570899999999</v>
      </c>
      <c r="AW255" s="59">
        <v>214.56575000000001</v>
      </c>
      <c r="AX255" s="59">
        <v>49.737727999999997</v>
      </c>
      <c r="AY255" s="59">
        <v>103.708321</v>
      </c>
      <c r="AZ255" s="59">
        <v>185.52475000000001</v>
      </c>
      <c r="BA255" s="59">
        <v>175.40295399999999</v>
      </c>
      <c r="BB255" s="59">
        <v>55.783408999999999</v>
      </c>
      <c r="BC255" s="59">
        <v>49.93338</v>
      </c>
      <c r="BD255" s="59">
        <v>102.426468</v>
      </c>
      <c r="BE255" s="53">
        <v>131.88284300000001</v>
      </c>
      <c r="BF255" s="59">
        <v>281.27151500000002</v>
      </c>
      <c r="BG255" s="59">
        <v>103.19619</v>
      </c>
      <c r="BH255" s="59">
        <v>69.915999999999997</v>
      </c>
      <c r="BI255" s="59">
        <v>68.508269999999996</v>
      </c>
      <c r="BJ255" s="59">
        <v>46.806362</v>
      </c>
      <c r="BK255" s="59">
        <v>53.694426999999997</v>
      </c>
      <c r="BL255" s="59">
        <v>55.726909999999997</v>
      </c>
      <c r="BM255" s="59">
        <v>62.413853000000003</v>
      </c>
      <c r="BN255" s="59">
        <v>43.009940999999998</v>
      </c>
      <c r="BO255" s="59">
        <v>34.741058000000002</v>
      </c>
      <c r="BP255" s="59">
        <v>115.868599</v>
      </c>
      <c r="BQ255" s="59">
        <v>119.87436700000001</v>
      </c>
      <c r="BR255" s="59">
        <v>80.219703999999993</v>
      </c>
      <c r="BS255" s="59">
        <v>50.080063000000003</v>
      </c>
      <c r="BT255" s="59">
        <v>128.78405799999999</v>
      </c>
    </row>
    <row r="256" spans="1:72">
      <c r="A256" s="61">
        <v>245</v>
      </c>
      <c r="B256" s="54">
        <v>43983</v>
      </c>
      <c r="C256" s="58">
        <v>3100.29</v>
      </c>
      <c r="D256" s="55">
        <v>25812.880000000001</v>
      </c>
      <c r="E256" s="55">
        <v>31630.509765999999</v>
      </c>
      <c r="F256" s="59">
        <v>16.934757000000001</v>
      </c>
      <c r="G256" s="59">
        <v>10.168106</v>
      </c>
      <c r="H256" s="59">
        <v>222.15025299999999</v>
      </c>
      <c r="I256" s="59">
        <v>165.480164</v>
      </c>
      <c r="J256" s="59">
        <v>123.605469</v>
      </c>
      <c r="K256" s="59">
        <v>107.094086</v>
      </c>
      <c r="L256" s="59">
        <v>16.420000000000002</v>
      </c>
      <c r="M256" s="59">
        <v>48.285099000000002</v>
      </c>
      <c r="N256" s="59">
        <v>105.716156</v>
      </c>
      <c r="O256" s="59">
        <v>38.317829000000003</v>
      </c>
      <c r="P256" s="59">
        <v>114.313667</v>
      </c>
      <c r="Q256" s="59">
        <v>37.267569999999999</v>
      </c>
      <c r="R256" s="59">
        <v>279.21200599999997</v>
      </c>
      <c r="S256" s="59">
        <v>118.782791</v>
      </c>
      <c r="T256" s="59">
        <v>32.880195999999998</v>
      </c>
      <c r="U256" s="59">
        <v>116.57429500000001</v>
      </c>
      <c r="V256" s="59">
        <v>35.961441000000001</v>
      </c>
      <c r="W256" s="59">
        <v>72.535324000000003</v>
      </c>
      <c r="X256" s="59">
        <v>35.221729000000003</v>
      </c>
      <c r="Y256" s="59">
        <v>16.598811999999999</v>
      </c>
      <c r="Z256" s="59">
        <v>48.298786</v>
      </c>
      <c r="AA256" s="59">
        <v>39.796146</v>
      </c>
      <c r="AB256" s="59">
        <v>81.847526999999999</v>
      </c>
      <c r="AC256" s="59">
        <v>178.509995</v>
      </c>
      <c r="AD256" s="59">
        <v>22.996203999999999</v>
      </c>
      <c r="AE256" s="59">
        <v>89.171431999999996</v>
      </c>
      <c r="AF256" s="59">
        <v>29.680392999999999</v>
      </c>
      <c r="AG256" s="59">
        <v>31.598633</v>
      </c>
      <c r="AH256" s="59">
        <v>123.065361</v>
      </c>
      <c r="AI256" s="59">
        <v>63.290184000000004</v>
      </c>
      <c r="AJ256" s="59">
        <v>25.138023</v>
      </c>
      <c r="AK256" s="59">
        <v>92.106453000000002</v>
      </c>
      <c r="AL256" s="59">
        <v>203.637238</v>
      </c>
      <c r="AM256" s="59">
        <v>155.138138</v>
      </c>
      <c r="AN256" s="59">
        <v>55.406277000000003</v>
      </c>
      <c r="AO256" s="59">
        <v>131.34934999999999</v>
      </c>
      <c r="AP256" s="59">
        <v>108.057762</v>
      </c>
      <c r="AQ256" s="59">
        <v>94.118919000000005</v>
      </c>
      <c r="AR256" s="59">
        <v>97.568481000000006</v>
      </c>
      <c r="AS256" s="59">
        <v>132.90718100000001</v>
      </c>
      <c r="AT256" s="59">
        <v>128.401062</v>
      </c>
      <c r="AU256" s="59">
        <v>32.303683999999997</v>
      </c>
      <c r="AV256" s="59">
        <v>188.529617</v>
      </c>
      <c r="AW256" s="59">
        <v>214.39704900000001</v>
      </c>
      <c r="AX256" s="59">
        <v>52.519359999999999</v>
      </c>
      <c r="AY256" s="59">
        <v>111.29061900000001</v>
      </c>
      <c r="AZ256" s="59">
        <v>200.06710799999999</v>
      </c>
      <c r="BA256" s="59">
        <v>195.337952</v>
      </c>
      <c r="BB256" s="59">
        <v>53.335045000000001</v>
      </c>
      <c r="BC256" s="59">
        <v>51.326351000000003</v>
      </c>
      <c r="BD256" s="59">
        <v>110.38166</v>
      </c>
      <c r="BE256" s="53">
        <v>134.043488</v>
      </c>
      <c r="BF256" s="59">
        <v>286.958618</v>
      </c>
      <c r="BG256" s="59">
        <v>112.658501</v>
      </c>
      <c r="BH256" s="59">
        <v>65.990859999999998</v>
      </c>
      <c r="BI256" s="59">
        <v>65.421729999999997</v>
      </c>
      <c r="BJ256" s="59">
        <v>43.028117999999999</v>
      </c>
      <c r="BK256" s="59">
        <v>49.834515000000003</v>
      </c>
      <c r="BL256" s="59">
        <v>53.558852999999999</v>
      </c>
      <c r="BM256" s="59">
        <v>60.447806999999997</v>
      </c>
      <c r="BN256" s="59">
        <v>41.323433000000001</v>
      </c>
      <c r="BO256" s="59">
        <v>34.197124000000002</v>
      </c>
      <c r="BP256" s="59">
        <v>110.149254</v>
      </c>
      <c r="BQ256" s="59">
        <v>128.820099</v>
      </c>
      <c r="BR256" s="59">
        <v>81.824081000000007</v>
      </c>
      <c r="BS256" s="59">
        <v>48.641167000000003</v>
      </c>
      <c r="BT256" s="59">
        <v>135.93035900000001</v>
      </c>
    </row>
    <row r="257" spans="1:72">
      <c r="A257" s="61">
        <v>246</v>
      </c>
      <c r="B257" s="54">
        <v>44013</v>
      </c>
      <c r="C257" s="58">
        <v>3271.12</v>
      </c>
      <c r="D257" s="55">
        <v>26428.32</v>
      </c>
      <c r="E257" s="55">
        <v>33393.390625</v>
      </c>
      <c r="F257" s="59">
        <v>17.874306000000001</v>
      </c>
      <c r="G257" s="59">
        <v>10.326915</v>
      </c>
      <c r="H257" s="59">
        <v>236.84013400000001</v>
      </c>
      <c r="I257" s="59">
        <v>174.28028900000001</v>
      </c>
      <c r="J257" s="59">
        <v>136.22035199999999</v>
      </c>
      <c r="K257" s="59">
        <v>112.40727200000001</v>
      </c>
      <c r="L257" s="59">
        <v>13.88</v>
      </c>
      <c r="M257" s="59">
        <v>50.890372999999997</v>
      </c>
      <c r="N257" s="59">
        <v>115.927933</v>
      </c>
      <c r="O257" s="59">
        <v>40.881359000000003</v>
      </c>
      <c r="P257" s="59">
        <v>119.904465</v>
      </c>
      <c r="Q257" s="59">
        <v>40.260680999999998</v>
      </c>
      <c r="R257" s="59">
        <v>299.76544200000001</v>
      </c>
      <c r="S257" s="59">
        <v>128.73846399999999</v>
      </c>
      <c r="T257" s="59">
        <v>31.577090999999999</v>
      </c>
      <c r="U257" s="59">
        <v>130.775116</v>
      </c>
      <c r="V257" s="59">
        <v>33.838496999999997</v>
      </c>
      <c r="W257" s="59">
        <v>68.235054000000005</v>
      </c>
      <c r="X257" s="59">
        <v>31.340800999999999</v>
      </c>
      <c r="Y257" s="59">
        <v>16.484974000000001</v>
      </c>
      <c r="Z257" s="59">
        <v>46.112354000000003</v>
      </c>
      <c r="AA257" s="59">
        <v>36.803187999999999</v>
      </c>
      <c r="AB257" s="59">
        <v>84.092560000000006</v>
      </c>
      <c r="AC257" s="59">
        <v>195.779999</v>
      </c>
      <c r="AD257" s="59">
        <v>21.792494000000001</v>
      </c>
      <c r="AE257" s="59">
        <v>87.410499999999999</v>
      </c>
      <c r="AF257" s="59">
        <v>30.046472999999999</v>
      </c>
      <c r="AG257" s="59">
        <v>31.046082999999999</v>
      </c>
      <c r="AH257" s="59">
        <v>127.554558</v>
      </c>
      <c r="AI257" s="59">
        <v>66.193886000000006</v>
      </c>
      <c r="AJ257" s="59">
        <v>29.581378999999998</v>
      </c>
      <c r="AK257" s="59">
        <v>83.677398999999994</v>
      </c>
      <c r="AL257" s="59">
        <v>211.243561</v>
      </c>
      <c r="AM257" s="59">
        <v>142.013138</v>
      </c>
      <c r="AN257" s="59">
        <v>53.675102000000003</v>
      </c>
      <c r="AO257" s="59">
        <v>135.69163499999999</v>
      </c>
      <c r="AP257" s="59">
        <v>104.23394</v>
      </c>
      <c r="AQ257" s="59">
        <v>120.852791</v>
      </c>
      <c r="AR257" s="59">
        <v>101.469612</v>
      </c>
      <c r="AS257" s="59">
        <v>130.48843400000001</v>
      </c>
      <c r="AT257" s="59">
        <v>154.945786</v>
      </c>
      <c r="AU257" s="59">
        <v>29.194284</v>
      </c>
      <c r="AV257" s="59">
        <v>177.69056699999999</v>
      </c>
      <c r="AW257" s="59">
        <v>255.94172699999999</v>
      </c>
      <c r="AX257" s="59">
        <v>59.117995999999998</v>
      </c>
      <c r="AY257" s="59">
        <v>112.79882000000001</v>
      </c>
      <c r="AZ257" s="59">
        <v>200.657883</v>
      </c>
      <c r="BA257" s="59">
        <v>196.77771000000001</v>
      </c>
      <c r="BB257" s="59">
        <v>42.548580000000001</v>
      </c>
      <c r="BC257" s="59">
        <v>51.493507000000001</v>
      </c>
      <c r="BD257" s="59">
        <v>110.88591</v>
      </c>
      <c r="BE257" s="53">
        <v>120.358879</v>
      </c>
      <c r="BF257" s="59">
        <v>296.82128899999998</v>
      </c>
      <c r="BG257" s="59">
        <v>105.502495</v>
      </c>
      <c r="BH257" s="59">
        <v>69.997093000000007</v>
      </c>
      <c r="BI257" s="59">
        <v>66.018424999999993</v>
      </c>
      <c r="BJ257" s="59">
        <v>45.318534999999997</v>
      </c>
      <c r="BK257" s="59">
        <v>53.372619999999998</v>
      </c>
      <c r="BL257" s="59">
        <v>59.556762999999997</v>
      </c>
      <c r="BM257" s="59">
        <v>64.565612999999999</v>
      </c>
      <c r="BN257" s="59">
        <v>43.084899999999998</v>
      </c>
      <c r="BO257" s="59">
        <v>37.771510999999997</v>
      </c>
      <c r="BP257" s="59">
        <v>115.51299299999999</v>
      </c>
      <c r="BQ257" s="59">
        <v>138.155991</v>
      </c>
      <c r="BR257" s="59">
        <v>92.994620999999995</v>
      </c>
      <c r="BS257" s="59">
        <v>44.785297</v>
      </c>
      <c r="BT257" s="59">
        <v>149.729218</v>
      </c>
    </row>
    <row r="258" spans="1:72">
      <c r="A258" s="61">
        <v>247</v>
      </c>
      <c r="B258" s="54">
        <v>44044</v>
      </c>
      <c r="C258" s="58">
        <v>3500.31</v>
      </c>
      <c r="D258" s="55">
        <v>28430.05</v>
      </c>
      <c r="E258" s="55">
        <v>35807.660155999998</v>
      </c>
      <c r="F258" s="59">
        <v>19.149951999999999</v>
      </c>
      <c r="G258" s="59">
        <v>10.22146</v>
      </c>
      <c r="H258" s="59">
        <v>254.28050200000001</v>
      </c>
      <c r="I258" s="59">
        <v>191.53968800000001</v>
      </c>
      <c r="J258" s="59">
        <v>151.23281900000001</v>
      </c>
      <c r="K258" s="59">
        <v>135.02626000000001</v>
      </c>
      <c r="L258" s="59">
        <v>16.48</v>
      </c>
      <c r="M258" s="59">
        <v>50.430079999999997</v>
      </c>
      <c r="N258" s="59">
        <v>123.07431800000001</v>
      </c>
      <c r="O258" s="59">
        <v>42.863106000000002</v>
      </c>
      <c r="P258" s="59">
        <v>121.994911</v>
      </c>
      <c r="Q258" s="59">
        <v>43.200890000000001</v>
      </c>
      <c r="R258" s="59">
        <v>320.83255000000003</v>
      </c>
      <c r="S258" s="59">
        <v>133.58180200000001</v>
      </c>
      <c r="T258" s="59">
        <v>29.490563999999999</v>
      </c>
      <c r="U258" s="59">
        <v>133.68002300000001</v>
      </c>
      <c r="V258" s="59">
        <v>32.117626000000001</v>
      </c>
      <c r="W258" s="59">
        <v>68.226935999999995</v>
      </c>
      <c r="X258" s="59">
        <v>32.083903999999997</v>
      </c>
      <c r="Y258" s="59">
        <v>17.275600000000001</v>
      </c>
      <c r="Z258" s="59">
        <v>43.141891000000001</v>
      </c>
      <c r="AA258" s="59">
        <v>35.900660999999999</v>
      </c>
      <c r="AB258" s="59">
        <v>88.031181000000004</v>
      </c>
      <c r="AC258" s="59">
        <v>218.03999300000001</v>
      </c>
      <c r="AD258" s="59">
        <v>21.693686</v>
      </c>
      <c r="AE258" s="59">
        <v>95.588554000000002</v>
      </c>
      <c r="AF258" s="59">
        <v>29.687608999999998</v>
      </c>
      <c r="AG258" s="59">
        <v>33.275027999999999</v>
      </c>
      <c r="AH258" s="59">
        <v>134.24911499999999</v>
      </c>
      <c r="AI258" s="59">
        <v>70.343361000000002</v>
      </c>
      <c r="AJ258" s="59">
        <v>29.334876999999999</v>
      </c>
      <c r="AK258" s="59">
        <v>101.246735</v>
      </c>
      <c r="AL258" s="59">
        <v>218.71185299999999</v>
      </c>
      <c r="AM258" s="59">
        <v>140.21778900000001</v>
      </c>
      <c r="AN258" s="59">
        <v>53.389549000000002</v>
      </c>
      <c r="AO258" s="59">
        <v>150.38996900000001</v>
      </c>
      <c r="AP258" s="59">
        <v>112.927605</v>
      </c>
      <c r="AQ258" s="59">
        <v>138.51174900000001</v>
      </c>
      <c r="AR258" s="59">
        <v>105.543205</v>
      </c>
      <c r="AS258" s="59">
        <v>133.79405199999999</v>
      </c>
      <c r="AT258" s="59">
        <v>202.27603099999999</v>
      </c>
      <c r="AU258" s="59">
        <v>35.517035999999997</v>
      </c>
      <c r="AV258" s="59">
        <v>187.18873600000001</v>
      </c>
      <c r="AW258" s="59">
        <v>260.96896400000003</v>
      </c>
      <c r="AX258" s="59">
        <v>57.477730000000001</v>
      </c>
      <c r="AY258" s="59">
        <v>115.277275</v>
      </c>
      <c r="AZ258" s="59">
        <v>196.48358200000001</v>
      </c>
      <c r="BA258" s="59">
        <v>216.47373999999999</v>
      </c>
      <c r="BB258" s="59">
        <v>45.419037000000003</v>
      </c>
      <c r="BC258" s="59">
        <v>53.361857999999998</v>
      </c>
      <c r="BD258" s="59">
        <v>124.429115</v>
      </c>
      <c r="BE258" s="53">
        <v>125.95526099999999</v>
      </c>
      <c r="BF258" s="59">
        <v>335.19747899999999</v>
      </c>
      <c r="BG258" s="59">
        <v>107.36726400000001</v>
      </c>
      <c r="BH258" s="59">
        <v>66.362572</v>
      </c>
      <c r="BI258" s="59">
        <v>63.908253000000002</v>
      </c>
      <c r="BJ258" s="59">
        <v>43.301974999999999</v>
      </c>
      <c r="BK258" s="59">
        <v>53.025272000000001</v>
      </c>
      <c r="BL258" s="59">
        <v>59.927684999999997</v>
      </c>
      <c r="BM258" s="59">
        <v>59.951988</v>
      </c>
      <c r="BN258" s="59">
        <v>44.925522000000001</v>
      </c>
      <c r="BO258" s="59">
        <v>39.545363999999999</v>
      </c>
      <c r="BP258" s="59">
        <v>130.26080300000001</v>
      </c>
      <c r="BQ258" s="59">
        <v>136.05857800000001</v>
      </c>
      <c r="BR258" s="59">
        <v>89.854218000000003</v>
      </c>
      <c r="BS258" s="59">
        <v>47.140220999999997</v>
      </c>
      <c r="BT258" s="59">
        <v>141.99607800000001</v>
      </c>
    </row>
    <row r="259" spans="1:72">
      <c r="A259" s="61">
        <v>248</v>
      </c>
      <c r="B259" s="54">
        <v>44075</v>
      </c>
      <c r="C259" s="58">
        <v>3363</v>
      </c>
      <c r="D259" s="55">
        <v>27781.7</v>
      </c>
      <c r="E259" s="55">
        <v>34480.269530999998</v>
      </c>
      <c r="F259" s="59">
        <v>18.424284</v>
      </c>
      <c r="G259" s="59">
        <v>10.230297</v>
      </c>
      <c r="H259" s="59">
        <v>247.74151599999999</v>
      </c>
      <c r="I259" s="59">
        <v>198.04705799999999</v>
      </c>
      <c r="J259" s="59">
        <v>152.30725100000001</v>
      </c>
      <c r="K259" s="59">
        <v>141.266434</v>
      </c>
      <c r="L259" s="59">
        <v>15.18</v>
      </c>
      <c r="M259" s="59">
        <v>48.104702000000003</v>
      </c>
      <c r="N259" s="59">
        <v>123.66153</v>
      </c>
      <c r="O259" s="59">
        <v>42.724659000000003</v>
      </c>
      <c r="P259" s="59">
        <v>120.723221</v>
      </c>
      <c r="Q259" s="59">
        <v>43.70966</v>
      </c>
      <c r="R259" s="59">
        <v>327.60607900000002</v>
      </c>
      <c r="S259" s="59">
        <v>125.029732</v>
      </c>
      <c r="T259" s="59">
        <v>28.181961000000001</v>
      </c>
      <c r="U259" s="59">
        <v>129.61871300000001</v>
      </c>
      <c r="V259" s="59">
        <v>28.150977999999999</v>
      </c>
      <c r="W259" s="59">
        <v>59.372790999999999</v>
      </c>
      <c r="X259" s="59">
        <v>27.807749000000001</v>
      </c>
      <c r="Y259" s="59">
        <v>14.140364999999999</v>
      </c>
      <c r="Z259" s="59">
        <v>38.353558</v>
      </c>
      <c r="AA259" s="59">
        <v>28.457650999999998</v>
      </c>
      <c r="AB259" s="59">
        <v>84.586899000000003</v>
      </c>
      <c r="AC259" s="59">
        <v>212.94000199999999</v>
      </c>
      <c r="AD259" s="59">
        <v>21.205684999999999</v>
      </c>
      <c r="AE259" s="59">
        <v>94.327727999999993</v>
      </c>
      <c r="AF259" s="59">
        <v>29.239028999999999</v>
      </c>
      <c r="AG259" s="59">
        <v>34.110126000000001</v>
      </c>
      <c r="AH259" s="59">
        <v>131.152039</v>
      </c>
      <c r="AI259" s="59">
        <v>68.429503999999994</v>
      </c>
      <c r="AJ259" s="59">
        <v>28.48875</v>
      </c>
      <c r="AK259" s="59">
        <v>91.285622000000004</v>
      </c>
      <c r="AL259" s="59">
        <v>220.906982</v>
      </c>
      <c r="AM259" s="59">
        <v>140.54995700000001</v>
      </c>
      <c r="AN259" s="59">
        <v>50.192363999999998</v>
      </c>
      <c r="AO259" s="59">
        <v>150.38159200000001</v>
      </c>
      <c r="AP259" s="59">
        <v>111.97024500000001</v>
      </c>
      <c r="AQ259" s="59">
        <v>141.95854199999999</v>
      </c>
      <c r="AR259" s="59">
        <v>104.77478000000001</v>
      </c>
      <c r="AS259" s="59">
        <v>124.011436</v>
      </c>
      <c r="AT259" s="59">
        <v>231.42494199999999</v>
      </c>
      <c r="AU259" s="59">
        <v>35.441433000000004</v>
      </c>
      <c r="AV259" s="59">
        <v>189.81016500000001</v>
      </c>
      <c r="AW259" s="59">
        <v>265.96933000000001</v>
      </c>
      <c r="AX259" s="59">
        <v>54.205742000000001</v>
      </c>
      <c r="AY259" s="59">
        <v>130.54705799999999</v>
      </c>
      <c r="AZ259" s="59">
        <v>228.57922400000001</v>
      </c>
      <c r="BA259" s="59">
        <v>202.37214700000001</v>
      </c>
      <c r="BB259" s="59">
        <v>46.472411999999998</v>
      </c>
      <c r="BC259" s="59">
        <v>55.674636999999997</v>
      </c>
      <c r="BD259" s="59">
        <v>124.98936500000001</v>
      </c>
      <c r="BE259" s="53">
        <v>126.31751300000001</v>
      </c>
      <c r="BF259" s="59">
        <v>316.58340500000003</v>
      </c>
      <c r="BG259" s="59">
        <v>107.79323599999999</v>
      </c>
      <c r="BH259" s="59">
        <v>73.999367000000007</v>
      </c>
      <c r="BI259" s="59">
        <v>64.307479999999998</v>
      </c>
      <c r="BJ259" s="59">
        <v>45.524532000000001</v>
      </c>
      <c r="BK259" s="59">
        <v>50.756740999999998</v>
      </c>
      <c r="BL259" s="59">
        <v>59.530856999999997</v>
      </c>
      <c r="BM259" s="59">
        <v>66.059944000000002</v>
      </c>
      <c r="BN259" s="59">
        <v>45.092281</v>
      </c>
      <c r="BO259" s="59">
        <v>40.825001</v>
      </c>
      <c r="BP259" s="59">
        <v>122.565872</v>
      </c>
      <c r="BQ259" s="59">
        <v>127.220207</v>
      </c>
      <c r="BR259" s="59">
        <v>88.760361000000003</v>
      </c>
      <c r="BS259" s="59">
        <v>42.864615999999998</v>
      </c>
      <c r="BT259" s="59">
        <v>134.92915300000001</v>
      </c>
    </row>
    <row r="260" spans="1:72">
      <c r="A260" s="61">
        <v>249</v>
      </c>
      <c r="B260" s="54">
        <v>44105</v>
      </c>
      <c r="C260" s="58">
        <v>3269.96</v>
      </c>
      <c r="D260" s="55">
        <v>26501.599999999999</v>
      </c>
      <c r="E260" s="55">
        <v>33724.808594000002</v>
      </c>
      <c r="F260" s="59">
        <v>18.034714000000001</v>
      </c>
      <c r="G260" s="59">
        <v>10.167655</v>
      </c>
      <c r="H260" s="59">
        <v>239.183243</v>
      </c>
      <c r="I260" s="59">
        <v>192.191101</v>
      </c>
      <c r="J260" s="59">
        <v>145.18132</v>
      </c>
      <c r="K260" s="59">
        <v>136.600067</v>
      </c>
      <c r="L260" s="59">
        <v>13.71</v>
      </c>
      <c r="M260" s="59">
        <v>43.977485999999999</v>
      </c>
      <c r="N260" s="59">
        <v>121.979996</v>
      </c>
      <c r="O260" s="59">
        <v>41.927653999999997</v>
      </c>
      <c r="P260" s="59">
        <v>116.93293799999999</v>
      </c>
      <c r="Q260" s="59">
        <v>43.347262999999998</v>
      </c>
      <c r="R260" s="59">
        <v>330.02392600000002</v>
      </c>
      <c r="S260" s="59">
        <v>113.04218299999999</v>
      </c>
      <c r="T260" s="59">
        <v>26.706966000000001</v>
      </c>
      <c r="U260" s="59">
        <v>124.30156700000001</v>
      </c>
      <c r="V260" s="59">
        <v>26.748753000000001</v>
      </c>
      <c r="W260" s="59">
        <v>57.311233999999999</v>
      </c>
      <c r="X260" s="59">
        <v>24.234406</v>
      </c>
      <c r="Y260" s="59">
        <v>13.666795</v>
      </c>
      <c r="Z260" s="59">
        <v>35.079861000000001</v>
      </c>
      <c r="AA260" s="59">
        <v>27.111578000000002</v>
      </c>
      <c r="AB260" s="59">
        <v>86.142105000000001</v>
      </c>
      <c r="AC260" s="59">
        <v>201.89999399999999</v>
      </c>
      <c r="AD260" s="59">
        <v>19.347597</v>
      </c>
      <c r="AE260" s="59">
        <v>85.849975999999998</v>
      </c>
      <c r="AF260" s="59">
        <v>32.141323</v>
      </c>
      <c r="AG260" s="59">
        <v>38.704600999999997</v>
      </c>
      <c r="AH260" s="59">
        <v>120.783569</v>
      </c>
      <c r="AI260" s="59">
        <v>62.495646999999998</v>
      </c>
      <c r="AJ260" s="59">
        <v>27.541720999999999</v>
      </c>
      <c r="AK260" s="59">
        <v>93.726760999999996</v>
      </c>
      <c r="AL260" s="59">
        <v>188.55668600000001</v>
      </c>
      <c r="AM260" s="59">
        <v>123.876152</v>
      </c>
      <c r="AN260" s="59">
        <v>48.207008000000002</v>
      </c>
      <c r="AO260" s="59">
        <v>150.692215</v>
      </c>
      <c r="AP260" s="59">
        <v>111.81648300000001</v>
      </c>
      <c r="AQ260" s="59">
        <v>133.848038</v>
      </c>
      <c r="AR260" s="59">
        <v>100.38428500000001</v>
      </c>
      <c r="AS260" s="59">
        <v>117.650993</v>
      </c>
      <c r="AT260" s="59">
        <v>239.42262299999999</v>
      </c>
      <c r="AU260" s="59">
        <v>37.359988999999999</v>
      </c>
      <c r="AV260" s="59">
        <v>174.779236</v>
      </c>
      <c r="AW260" s="59">
        <v>247.79406700000001</v>
      </c>
      <c r="AX260" s="59">
        <v>53.889454000000001</v>
      </c>
      <c r="AY260" s="59">
        <v>139.504456</v>
      </c>
      <c r="AZ260" s="59">
        <v>258.676422</v>
      </c>
      <c r="BA260" s="59">
        <v>194.80947900000001</v>
      </c>
      <c r="BB260" s="59">
        <v>39.74118</v>
      </c>
      <c r="BC260" s="59">
        <v>52.326701999999997</v>
      </c>
      <c r="BD260" s="59">
        <v>126.56498000000001</v>
      </c>
      <c r="BE260" s="53">
        <v>143.997986</v>
      </c>
      <c r="BF260" s="59">
        <v>305.39376800000002</v>
      </c>
      <c r="BG260" s="59">
        <v>109.44606</v>
      </c>
      <c r="BH260" s="59">
        <v>76.965691000000007</v>
      </c>
      <c r="BI260" s="59">
        <v>66.238456999999997</v>
      </c>
      <c r="BJ260" s="59">
        <v>48.236519000000001</v>
      </c>
      <c r="BK260" s="59">
        <v>54.253731000000002</v>
      </c>
      <c r="BL260" s="59">
        <v>60.790379000000001</v>
      </c>
      <c r="BM260" s="59">
        <v>66.645804999999996</v>
      </c>
      <c r="BN260" s="59">
        <v>43.197327000000001</v>
      </c>
      <c r="BO260" s="59">
        <v>37.277312999999999</v>
      </c>
      <c r="BP260" s="59">
        <v>119.77040100000001</v>
      </c>
      <c r="BQ260" s="59">
        <v>116.898972</v>
      </c>
      <c r="BR260" s="59">
        <v>88.004600999999994</v>
      </c>
      <c r="BS260" s="59">
        <v>39.699112</v>
      </c>
      <c r="BT260" s="59">
        <v>128.62294</v>
      </c>
    </row>
    <row r="261" spans="1:72">
      <c r="A261" s="61">
        <v>250</v>
      </c>
      <c r="B261" s="54">
        <v>44136</v>
      </c>
      <c r="C261" s="58">
        <v>3621.63</v>
      </c>
      <c r="D261" s="55">
        <v>29638.639999999999</v>
      </c>
      <c r="E261" s="55">
        <v>37839.648437999997</v>
      </c>
      <c r="F261" s="59">
        <v>20.127690999999999</v>
      </c>
      <c r="G261" s="59">
        <v>10.281559</v>
      </c>
      <c r="H261" s="59">
        <v>248.77889999999999</v>
      </c>
      <c r="I261" s="59">
        <v>196.19731100000001</v>
      </c>
      <c r="J261" s="59">
        <v>143.579498</v>
      </c>
      <c r="K261" s="59">
        <v>161.10771199999999</v>
      </c>
      <c r="L261" s="59">
        <v>19.98</v>
      </c>
      <c r="M261" s="59">
        <v>46.562770999999998</v>
      </c>
      <c r="N261" s="59">
        <v>124.24076100000001</v>
      </c>
      <c r="O261" s="59">
        <v>45.015953000000003</v>
      </c>
      <c r="P261" s="59">
        <v>126.53042600000001</v>
      </c>
      <c r="Q261" s="59">
        <v>47.733528</v>
      </c>
      <c r="R261" s="59">
        <v>362.233521</v>
      </c>
      <c r="S261" s="59">
        <v>118.771439</v>
      </c>
      <c r="T261" s="59">
        <v>29.821726000000002</v>
      </c>
      <c r="U261" s="59">
        <v>133.73317</v>
      </c>
      <c r="V261" s="59">
        <v>31.267015000000001</v>
      </c>
      <c r="W261" s="59">
        <v>71.890563999999998</v>
      </c>
      <c r="X261" s="59">
        <v>33.909908000000001</v>
      </c>
      <c r="Y261" s="59">
        <v>19.018250999999999</v>
      </c>
      <c r="Z261" s="59">
        <v>44.467159000000002</v>
      </c>
      <c r="AA261" s="59">
        <v>37.493805000000002</v>
      </c>
      <c r="AB261" s="59">
        <v>104.535454</v>
      </c>
      <c r="AC261" s="59">
        <v>228.91000399999999</v>
      </c>
      <c r="AD261" s="59">
        <v>24.669312999999999</v>
      </c>
      <c r="AE261" s="59">
        <v>112.050346</v>
      </c>
      <c r="AF261" s="59">
        <v>35.656635000000001</v>
      </c>
      <c r="AG261" s="59">
        <v>45.925800000000002</v>
      </c>
      <c r="AH261" s="59">
        <v>127.452156</v>
      </c>
      <c r="AI261" s="59">
        <v>66.799949999999995</v>
      </c>
      <c r="AJ261" s="59">
        <v>31.344408000000001</v>
      </c>
      <c r="AK261" s="59">
        <v>102.39237199999999</v>
      </c>
      <c r="AL261" s="59">
        <v>192.98942600000001</v>
      </c>
      <c r="AM261" s="59">
        <v>138.29949999999999</v>
      </c>
      <c r="AN261" s="59">
        <v>58.75703</v>
      </c>
      <c r="AO261" s="59">
        <v>186.29376199999999</v>
      </c>
      <c r="AP261" s="59">
        <v>120.74305</v>
      </c>
      <c r="AQ261" s="59">
        <v>145.74113500000001</v>
      </c>
      <c r="AR261" s="59">
        <v>110.82177</v>
      </c>
      <c r="AS261" s="59">
        <v>134.81778</v>
      </c>
      <c r="AT261" s="59">
        <v>264.43804899999998</v>
      </c>
      <c r="AU261" s="59">
        <v>43.796154000000001</v>
      </c>
      <c r="AV261" s="59">
        <v>211.48864699999999</v>
      </c>
      <c r="AW261" s="59">
        <v>251.292496</v>
      </c>
      <c r="AX261" s="59">
        <v>50.442039000000001</v>
      </c>
      <c r="AY261" s="59">
        <v>134.50564600000001</v>
      </c>
      <c r="AZ261" s="59">
        <v>257.97717299999999</v>
      </c>
      <c r="BA261" s="59">
        <v>205.97062700000001</v>
      </c>
      <c r="BB261" s="59">
        <v>43.393990000000002</v>
      </c>
      <c r="BC261" s="59">
        <v>54.046112000000001</v>
      </c>
      <c r="BD261" s="59">
        <v>142.162094</v>
      </c>
      <c r="BE261" s="53">
        <v>158.510773</v>
      </c>
      <c r="BF261" s="59">
        <v>342.23477200000002</v>
      </c>
      <c r="BG261" s="59">
        <v>128.421143</v>
      </c>
      <c r="BH261" s="59">
        <v>77.425285000000002</v>
      </c>
      <c r="BI261" s="59">
        <v>64.713195999999996</v>
      </c>
      <c r="BJ261" s="59">
        <v>50.251617000000003</v>
      </c>
      <c r="BK261" s="59">
        <v>55.171230000000001</v>
      </c>
      <c r="BL261" s="59">
        <v>58.472648999999997</v>
      </c>
      <c r="BM261" s="59">
        <v>64.743813000000003</v>
      </c>
      <c r="BN261" s="59">
        <v>46.277157000000003</v>
      </c>
      <c r="BO261" s="59">
        <v>44.561138</v>
      </c>
      <c r="BP261" s="59">
        <v>146.20382699999999</v>
      </c>
      <c r="BQ261" s="59">
        <v>124.625244</v>
      </c>
      <c r="BR261" s="59">
        <v>88.758674999999997</v>
      </c>
      <c r="BS261" s="59">
        <v>48.943641999999997</v>
      </c>
      <c r="BT261" s="59">
        <v>138.987762</v>
      </c>
    </row>
    <row r="262" spans="1:72">
      <c r="A262" s="61">
        <v>251</v>
      </c>
      <c r="B262" s="54">
        <v>44166</v>
      </c>
      <c r="C262" s="58">
        <v>3756.07</v>
      </c>
      <c r="D262" s="55">
        <v>30606.48</v>
      </c>
      <c r="E262" s="55">
        <v>39456.660155999998</v>
      </c>
      <c r="F262" s="59">
        <v>19.203419</v>
      </c>
      <c r="G262" s="59">
        <v>10.27979</v>
      </c>
      <c r="H262" s="59">
        <v>238.20567299999999</v>
      </c>
      <c r="I262" s="59">
        <v>194.76750200000001</v>
      </c>
      <c r="J262" s="59">
        <v>147.90110799999999</v>
      </c>
      <c r="K262" s="59">
        <v>159.07038900000001</v>
      </c>
      <c r="L262" s="59">
        <v>21.66</v>
      </c>
      <c r="M262" s="59">
        <v>46.541626000000001</v>
      </c>
      <c r="N262" s="59">
        <v>124.48239100000001</v>
      </c>
      <c r="O262" s="59">
        <v>48.217666999999999</v>
      </c>
      <c r="P262" s="59">
        <v>130.10095200000001</v>
      </c>
      <c r="Q262" s="59">
        <v>45.034278999999998</v>
      </c>
      <c r="R262" s="59">
        <v>348.373627</v>
      </c>
      <c r="S262" s="59">
        <v>114.951942</v>
      </c>
      <c r="T262" s="59">
        <v>31.660710999999999</v>
      </c>
      <c r="U262" s="59">
        <v>138.48732000000001</v>
      </c>
      <c r="V262" s="59">
        <v>34.616340999999998</v>
      </c>
      <c r="W262" s="59">
        <v>70.664023999999998</v>
      </c>
      <c r="X262" s="59">
        <v>34.278492</v>
      </c>
      <c r="Y262" s="59">
        <v>19.969619999999999</v>
      </c>
      <c r="Z262" s="59">
        <v>49.754593</v>
      </c>
      <c r="AA262" s="59">
        <v>39.885147000000003</v>
      </c>
      <c r="AB262" s="59">
        <v>112.685112</v>
      </c>
      <c r="AC262" s="59">
        <v>231.86999499999999</v>
      </c>
      <c r="AD262" s="59">
        <v>27.346917999999999</v>
      </c>
      <c r="AE262" s="59">
        <v>114.24239300000001</v>
      </c>
      <c r="AF262" s="59">
        <v>38.445788999999998</v>
      </c>
      <c r="AG262" s="59">
        <v>50.131732999999997</v>
      </c>
      <c r="AH262" s="59">
        <v>139.60328699999999</v>
      </c>
      <c r="AI262" s="59">
        <v>67.971587999999997</v>
      </c>
      <c r="AJ262" s="59">
        <v>30.426874000000002</v>
      </c>
      <c r="AK262" s="59">
        <v>96.813507000000001</v>
      </c>
      <c r="AL262" s="59">
        <v>201.195908</v>
      </c>
      <c r="AM262" s="59">
        <v>161.14292900000001</v>
      </c>
      <c r="AN262" s="59">
        <v>59.199066000000002</v>
      </c>
      <c r="AO262" s="59">
        <v>195.22590600000001</v>
      </c>
      <c r="AP262" s="59">
        <v>123.240021</v>
      </c>
      <c r="AQ262" s="59">
        <v>144.34129300000001</v>
      </c>
      <c r="AR262" s="59">
        <v>109.705444</v>
      </c>
      <c r="AS262" s="59">
        <v>134.339325</v>
      </c>
      <c r="AT262" s="59">
        <v>239.561081</v>
      </c>
      <c r="AU262" s="59">
        <v>44.051333999999997</v>
      </c>
      <c r="AV262" s="59">
        <v>205.97653199999999</v>
      </c>
      <c r="AW262" s="59">
        <v>245.08502200000001</v>
      </c>
      <c r="AX262" s="59">
        <v>51.359645999999998</v>
      </c>
      <c r="AY262" s="59">
        <v>143.199478</v>
      </c>
      <c r="AZ262" s="59">
        <v>276.37005599999998</v>
      </c>
      <c r="BA262" s="59">
        <v>214.564941</v>
      </c>
      <c r="BB262" s="59">
        <v>45.038539999999998</v>
      </c>
      <c r="BC262" s="59">
        <v>60.572463999999997</v>
      </c>
      <c r="BD262" s="59">
        <v>144.70120199999999</v>
      </c>
      <c r="BE262" s="53">
        <v>160.62574799999999</v>
      </c>
      <c r="BF262" s="59">
        <v>369.29119900000001</v>
      </c>
      <c r="BG262" s="59">
        <v>136.40821800000001</v>
      </c>
      <c r="BH262" s="59">
        <v>77.272414999999995</v>
      </c>
      <c r="BI262" s="59">
        <v>62.000660000000003</v>
      </c>
      <c r="BJ262" s="59">
        <v>52.103198999999996</v>
      </c>
      <c r="BK262" s="59">
        <v>55.140942000000003</v>
      </c>
      <c r="BL262" s="59">
        <v>57.873691999999998</v>
      </c>
      <c r="BM262" s="59">
        <v>61.937263000000002</v>
      </c>
      <c r="BN262" s="59">
        <v>45.005504999999999</v>
      </c>
      <c r="BO262" s="59">
        <v>46.476970999999999</v>
      </c>
      <c r="BP262" s="59">
        <v>178.969086</v>
      </c>
      <c r="BQ262" s="59">
        <v>140.08757</v>
      </c>
      <c r="BR262" s="59">
        <v>88.412696999999994</v>
      </c>
      <c r="BS262" s="59">
        <v>50.092880000000001</v>
      </c>
      <c r="BT262" s="59">
        <v>151.288116</v>
      </c>
    </row>
    <row r="263" spans="1:72">
      <c r="A263" s="61">
        <v>252</v>
      </c>
      <c r="B263" s="54">
        <v>44197</v>
      </c>
      <c r="C263" s="58">
        <v>3714.24</v>
      </c>
      <c r="D263" s="55">
        <v>29982.62</v>
      </c>
      <c r="E263" s="55">
        <v>39396.171875</v>
      </c>
      <c r="F263" s="59">
        <v>20.909210000000002</v>
      </c>
      <c r="G263" s="59">
        <v>10.215888</v>
      </c>
      <c r="H263" s="59">
        <v>244.193298</v>
      </c>
      <c r="I263" s="59">
        <v>188.64984100000001</v>
      </c>
      <c r="J263" s="59">
        <v>153.74307300000001</v>
      </c>
      <c r="K263" s="59">
        <v>163.251419</v>
      </c>
      <c r="L263" s="59">
        <v>18.670000000000002</v>
      </c>
      <c r="M263" s="59">
        <v>52.339641999999998</v>
      </c>
      <c r="N263" s="59">
        <v>114.703789</v>
      </c>
      <c r="O263" s="59">
        <v>42.335537000000002</v>
      </c>
      <c r="P263" s="59">
        <v>120.663963</v>
      </c>
      <c r="Q263" s="59">
        <v>44.051288999999997</v>
      </c>
      <c r="R263" s="59">
        <v>334.39486699999998</v>
      </c>
      <c r="S263" s="59">
        <v>113.502312</v>
      </c>
      <c r="T263" s="59">
        <v>39.893444000000002</v>
      </c>
      <c r="U263" s="59">
        <v>132.22340399999999</v>
      </c>
      <c r="V263" s="59">
        <v>37.656405999999997</v>
      </c>
      <c r="W263" s="59">
        <v>71.291611000000003</v>
      </c>
      <c r="X263" s="59">
        <v>34.312781999999999</v>
      </c>
      <c r="Y263" s="59">
        <v>20.440134</v>
      </c>
      <c r="Z263" s="59">
        <v>51.101765</v>
      </c>
      <c r="AA263" s="59">
        <v>40.756900999999999</v>
      </c>
      <c r="AB263" s="59">
        <v>114.103981</v>
      </c>
      <c r="AC263" s="59">
        <v>227.86999499999999</v>
      </c>
      <c r="AD263" s="59">
        <v>27.075081000000001</v>
      </c>
      <c r="AE263" s="59">
        <v>109.848816</v>
      </c>
      <c r="AF263" s="59">
        <v>35.684463999999998</v>
      </c>
      <c r="AG263" s="59">
        <v>48.713985000000001</v>
      </c>
      <c r="AH263" s="59">
        <v>144.70384200000001</v>
      </c>
      <c r="AI263" s="59">
        <v>64.546927999999994</v>
      </c>
      <c r="AJ263" s="59">
        <v>29.674675000000001</v>
      </c>
      <c r="AK263" s="59">
        <v>105.619072</v>
      </c>
      <c r="AL263" s="59">
        <v>211.267944</v>
      </c>
      <c r="AM263" s="59">
        <v>198.48909</v>
      </c>
      <c r="AN263" s="59">
        <v>62.102676000000002</v>
      </c>
      <c r="AO263" s="59">
        <v>179.31959499999999</v>
      </c>
      <c r="AP263" s="59">
        <v>123.853455</v>
      </c>
      <c r="AQ263" s="59">
        <v>132.85566700000001</v>
      </c>
      <c r="AR263" s="59">
        <v>104.040543</v>
      </c>
      <c r="AS263" s="59">
        <v>132.40756200000001</v>
      </c>
      <c r="AT263" s="59">
        <v>217.643326</v>
      </c>
      <c r="AU263" s="59">
        <v>41.527907999999996</v>
      </c>
      <c r="AV263" s="59">
        <v>195.11852999999999</v>
      </c>
      <c r="AW263" s="59">
        <v>240.478928</v>
      </c>
      <c r="AX263" s="59">
        <v>51.454082</v>
      </c>
      <c r="AY263" s="59">
        <v>144.0009</v>
      </c>
      <c r="AZ263" s="59">
        <v>279.71801799999997</v>
      </c>
      <c r="BA263" s="59">
        <v>223.76808199999999</v>
      </c>
      <c r="BB263" s="59">
        <v>50.182442000000002</v>
      </c>
      <c r="BC263" s="59">
        <v>56.583610999999998</v>
      </c>
      <c r="BD263" s="59">
        <v>146.07652300000001</v>
      </c>
      <c r="BE263" s="53">
        <v>151.33467099999999</v>
      </c>
      <c r="BF263" s="59">
        <v>351.18875100000002</v>
      </c>
      <c r="BG263" s="59">
        <v>136.64115899999999</v>
      </c>
      <c r="BH263" s="59">
        <v>79.331657000000007</v>
      </c>
      <c r="BI263" s="59">
        <v>60.571468000000003</v>
      </c>
      <c r="BJ263" s="59">
        <v>49.974288999999999</v>
      </c>
      <c r="BK263" s="59">
        <v>53.998294999999999</v>
      </c>
      <c r="BL263" s="59">
        <v>55.914966999999997</v>
      </c>
      <c r="BM263" s="59">
        <v>60.660308999999998</v>
      </c>
      <c r="BN263" s="59">
        <v>41.941307000000002</v>
      </c>
      <c r="BO263" s="59">
        <v>43.966861999999999</v>
      </c>
      <c r="BP263" s="59">
        <v>166.11784399999999</v>
      </c>
      <c r="BQ263" s="59">
        <v>139.88346899999999</v>
      </c>
      <c r="BR263" s="59">
        <v>92.088074000000006</v>
      </c>
      <c r="BS263" s="59">
        <v>52.625346999999998</v>
      </c>
      <c r="BT263" s="59">
        <v>142.74533099999999</v>
      </c>
    </row>
    <row r="264" spans="1:72">
      <c r="A264" s="61">
        <v>253</v>
      </c>
      <c r="B264" s="54">
        <v>44228</v>
      </c>
      <c r="C264" s="58">
        <v>3811.15</v>
      </c>
      <c r="D264" s="55">
        <v>30932.37</v>
      </c>
      <c r="E264" s="55">
        <v>40508.679687999997</v>
      </c>
      <c r="F264" s="59">
        <v>21.535734000000001</v>
      </c>
      <c r="G264" s="59">
        <v>10.062955000000001</v>
      </c>
      <c r="H264" s="59">
        <v>232.940338</v>
      </c>
      <c r="I264" s="59">
        <v>187.10678100000001</v>
      </c>
      <c r="J264" s="59">
        <v>147.71807899999999</v>
      </c>
      <c r="K264" s="59">
        <v>165.29695100000001</v>
      </c>
      <c r="L264" s="59">
        <v>26.75</v>
      </c>
      <c r="M264" s="59">
        <v>52.256287</v>
      </c>
      <c r="N264" s="59">
        <v>111.18341100000001</v>
      </c>
      <c r="O264" s="59">
        <v>43.074103999999998</v>
      </c>
      <c r="P264" s="59">
        <v>114.143494</v>
      </c>
      <c r="Q264" s="59">
        <v>40.737022000000003</v>
      </c>
      <c r="R264" s="59">
        <v>314.06152300000002</v>
      </c>
      <c r="S264" s="59">
        <v>110.26308400000001</v>
      </c>
      <c r="T264" s="59">
        <v>38.051597999999998</v>
      </c>
      <c r="U264" s="59">
        <v>132.414322</v>
      </c>
      <c r="V264" s="59">
        <v>45.659641000000001</v>
      </c>
      <c r="W264" s="59">
        <v>83.675597999999994</v>
      </c>
      <c r="X264" s="59">
        <v>44.581760000000003</v>
      </c>
      <c r="Y264" s="59">
        <v>25.685915000000001</v>
      </c>
      <c r="Z264" s="59">
        <v>62.035915000000003</v>
      </c>
      <c r="AA264" s="59">
        <v>51.956150000000001</v>
      </c>
      <c r="AB264" s="59">
        <v>131.4496</v>
      </c>
      <c r="AC264" s="59">
        <v>240.509995</v>
      </c>
      <c r="AD264" s="59">
        <v>32.774616000000002</v>
      </c>
      <c r="AE264" s="59">
        <v>128.24920700000001</v>
      </c>
      <c r="AF264" s="59">
        <v>41.638817000000003</v>
      </c>
      <c r="AG264" s="59">
        <v>58.335799999999999</v>
      </c>
      <c r="AH264" s="59">
        <v>140.56130999999999</v>
      </c>
      <c r="AI264" s="59">
        <v>60.820022999999999</v>
      </c>
      <c r="AJ264" s="59">
        <v>27.983741999999999</v>
      </c>
      <c r="AK264" s="59">
        <v>100.576691</v>
      </c>
      <c r="AL264" s="59">
        <v>196.82055700000001</v>
      </c>
      <c r="AM264" s="59">
        <v>195.54949999999999</v>
      </c>
      <c r="AN264" s="59">
        <v>59.446708999999998</v>
      </c>
      <c r="AO264" s="59">
        <v>185.726181</v>
      </c>
      <c r="AP264" s="59">
        <v>123.43040499999999</v>
      </c>
      <c r="AQ264" s="59">
        <v>135.28140300000001</v>
      </c>
      <c r="AR264" s="59">
        <v>103.63866400000001</v>
      </c>
      <c r="AS264" s="59">
        <v>148.63504</v>
      </c>
      <c r="AT264" s="59">
        <v>235.36253400000001</v>
      </c>
      <c r="AU264" s="59">
        <v>54.938941999999997</v>
      </c>
      <c r="AV264" s="59">
        <v>199.74584999999999</v>
      </c>
      <c r="AW264" s="59">
        <v>230.43644699999999</v>
      </c>
      <c r="AX264" s="59">
        <v>46.947539999999996</v>
      </c>
      <c r="AY264" s="59">
        <v>161.23580899999999</v>
      </c>
      <c r="AZ264" s="59">
        <v>327.85424799999998</v>
      </c>
      <c r="BA264" s="59">
        <v>224.173248</v>
      </c>
      <c r="BB264" s="59">
        <v>54.946651000000003</v>
      </c>
      <c r="BC264" s="59">
        <v>60.635052000000002</v>
      </c>
      <c r="BD264" s="59">
        <v>152.798599</v>
      </c>
      <c r="BE264" s="53">
        <v>159.49168399999999</v>
      </c>
      <c r="BF264" s="59">
        <v>379.90310699999998</v>
      </c>
      <c r="BG264" s="59">
        <v>144.51518200000001</v>
      </c>
      <c r="BH264" s="59">
        <v>72.234009</v>
      </c>
      <c r="BI264" s="59">
        <v>56.773800000000001</v>
      </c>
      <c r="BJ264" s="59">
        <v>48.108314999999997</v>
      </c>
      <c r="BK264" s="59">
        <v>50.603771000000002</v>
      </c>
      <c r="BL264" s="59">
        <v>51.196415000000002</v>
      </c>
      <c r="BM264" s="59">
        <v>56.263762999999997</v>
      </c>
      <c r="BN264" s="59">
        <v>42.816147000000001</v>
      </c>
      <c r="BO264" s="59">
        <v>46.974705</v>
      </c>
      <c r="BP264" s="59">
        <v>186.73315400000001</v>
      </c>
      <c r="BQ264" s="59">
        <v>130.86724899999999</v>
      </c>
      <c r="BR264" s="59">
        <v>88.402778999999995</v>
      </c>
      <c r="BS264" s="59">
        <v>55.843997999999999</v>
      </c>
      <c r="BT264" s="59">
        <v>136.407104</v>
      </c>
    </row>
    <row r="265" spans="1:72">
      <c r="A265" s="61">
        <v>254</v>
      </c>
      <c r="B265" s="54">
        <v>44256</v>
      </c>
      <c r="C265" s="58">
        <v>3972.89</v>
      </c>
      <c r="D265" s="55">
        <v>32981.550000000003</v>
      </c>
      <c r="E265" s="55">
        <v>41741.871094000002</v>
      </c>
      <c r="F265" s="59">
        <v>22.312619999999999</v>
      </c>
      <c r="G265" s="59">
        <v>9.9170759999999998</v>
      </c>
      <c r="H265" s="59">
        <v>275.23825099999999</v>
      </c>
      <c r="I265" s="59">
        <v>204.696564</v>
      </c>
      <c r="J265" s="59">
        <v>175.856155</v>
      </c>
      <c r="K265" s="59">
        <v>179.11621099999999</v>
      </c>
      <c r="L265" s="59">
        <v>26.540001</v>
      </c>
      <c r="M265" s="59">
        <v>56.900322000000003</v>
      </c>
      <c r="N265" s="59">
        <v>121.894012</v>
      </c>
      <c r="O265" s="59">
        <v>46.344878999999999</v>
      </c>
      <c r="P265" s="59">
        <v>124.975624</v>
      </c>
      <c r="Q265" s="59">
        <v>42.590133999999999</v>
      </c>
      <c r="R265" s="59">
        <v>335.10275300000001</v>
      </c>
      <c r="S265" s="59">
        <v>119.473862</v>
      </c>
      <c r="T265" s="59">
        <v>44.000579999999999</v>
      </c>
      <c r="U265" s="59">
        <v>144.555725</v>
      </c>
      <c r="V265" s="59">
        <v>47.681969000000002</v>
      </c>
      <c r="W265" s="59">
        <v>88.923096000000001</v>
      </c>
      <c r="X265" s="59">
        <v>45.821643999999999</v>
      </c>
      <c r="Y265" s="59">
        <v>25.140682000000002</v>
      </c>
      <c r="Z265" s="59">
        <v>66.987053000000003</v>
      </c>
      <c r="AA265" s="59">
        <v>58.370190000000001</v>
      </c>
      <c r="AB265" s="59">
        <v>135.96910099999999</v>
      </c>
      <c r="AC265" s="59">
        <v>255.470001</v>
      </c>
      <c r="AD265" s="59">
        <v>35.514426999999998</v>
      </c>
      <c r="AE265" s="59">
        <v>134.10887099999999</v>
      </c>
      <c r="AF265" s="59">
        <v>46.060859999999998</v>
      </c>
      <c r="AG265" s="59">
        <v>61.805819999999997</v>
      </c>
      <c r="AH265" s="59">
        <v>146.69506799999999</v>
      </c>
      <c r="AI265" s="59">
        <v>64.563689999999994</v>
      </c>
      <c r="AJ265" s="59">
        <v>30.273240999999999</v>
      </c>
      <c r="AK265" s="59">
        <v>104.753654</v>
      </c>
      <c r="AL265" s="59">
        <v>219.34484900000001</v>
      </c>
      <c r="AM265" s="59">
        <v>179.047943</v>
      </c>
      <c r="AN265" s="59">
        <v>65.641800000000003</v>
      </c>
      <c r="AO265" s="59">
        <v>200.11878999999999</v>
      </c>
      <c r="AP265" s="59">
        <v>136.97331199999999</v>
      </c>
      <c r="AQ265" s="59">
        <v>146.62664799999999</v>
      </c>
      <c r="AR265" s="59">
        <v>120.58307600000001</v>
      </c>
      <c r="AS265" s="59">
        <v>165.083313</v>
      </c>
      <c r="AT265" s="59">
        <v>262.68121300000001</v>
      </c>
      <c r="AU265" s="59">
        <v>57.708098999999997</v>
      </c>
      <c r="AV265" s="59">
        <v>204.239563</v>
      </c>
      <c r="AW265" s="59">
        <v>253.622589</v>
      </c>
      <c r="AX265" s="59">
        <v>52.032516000000001</v>
      </c>
      <c r="AY265" s="59">
        <v>163.29420500000001</v>
      </c>
      <c r="AZ265" s="59">
        <v>327.38726800000001</v>
      </c>
      <c r="BA265" s="59">
        <v>227.96734599999999</v>
      </c>
      <c r="BB265" s="59">
        <v>58.208804999999998</v>
      </c>
      <c r="BC265" s="59">
        <v>65.955085999999994</v>
      </c>
      <c r="BD265" s="59">
        <v>167.62875399999999</v>
      </c>
      <c r="BE265" s="53">
        <v>172.735275</v>
      </c>
      <c r="BF265" s="59">
        <v>373.00891100000001</v>
      </c>
      <c r="BG265" s="59">
        <v>144.445053</v>
      </c>
      <c r="BH265" s="59">
        <v>82.314612999999994</v>
      </c>
      <c r="BI265" s="59">
        <v>63.122616000000001</v>
      </c>
      <c r="BJ265" s="59">
        <v>53.278708999999999</v>
      </c>
      <c r="BK265" s="59">
        <v>57.846587999999997</v>
      </c>
      <c r="BL265" s="59">
        <v>58.116978000000003</v>
      </c>
      <c r="BM265" s="59">
        <v>64.812423999999993</v>
      </c>
      <c r="BN265" s="59">
        <v>45.022765999999997</v>
      </c>
      <c r="BO265" s="59">
        <v>48.213225999999999</v>
      </c>
      <c r="BP265" s="59">
        <v>182.268326</v>
      </c>
      <c r="BQ265" s="59">
        <v>132.234848</v>
      </c>
      <c r="BR265" s="59">
        <v>94.586617000000004</v>
      </c>
      <c r="BS265" s="59">
        <v>61.154335000000003</v>
      </c>
      <c r="BT265" s="59">
        <v>140.34498600000001</v>
      </c>
    </row>
    <row r="266" spans="1:72">
      <c r="A266" s="61">
        <v>255</v>
      </c>
      <c r="B266" s="54">
        <v>44287</v>
      </c>
      <c r="C266" s="58">
        <v>4181.17</v>
      </c>
      <c r="D266" s="55">
        <v>33874.85</v>
      </c>
      <c r="E266" s="55">
        <v>43870.089844000002</v>
      </c>
      <c r="F266" s="59">
        <v>23.457075</v>
      </c>
      <c r="G266" s="59">
        <v>10.018762000000001</v>
      </c>
      <c r="H266" s="59">
        <v>293.675995</v>
      </c>
      <c r="I266" s="59">
        <v>215.60081500000001</v>
      </c>
      <c r="J266" s="59">
        <v>181.469009</v>
      </c>
      <c r="K266" s="59">
        <v>187.42678799999999</v>
      </c>
      <c r="L266" s="59">
        <v>27.959999</v>
      </c>
      <c r="M266" s="59">
        <v>51.836539999999999</v>
      </c>
      <c r="N266" s="59">
        <v>120.084923</v>
      </c>
      <c r="O266" s="59">
        <v>47.856563999999999</v>
      </c>
      <c r="P266" s="59">
        <v>128.387024</v>
      </c>
      <c r="Q266" s="59">
        <v>44.052596999999999</v>
      </c>
      <c r="R266" s="59">
        <v>353.74600199999998</v>
      </c>
      <c r="S266" s="59">
        <v>115.55980700000001</v>
      </c>
      <c r="T266" s="59">
        <v>42.557926000000002</v>
      </c>
      <c r="U266" s="59">
        <v>150.167542</v>
      </c>
      <c r="V266" s="59">
        <v>48.886189000000002</v>
      </c>
      <c r="W266" s="59">
        <v>87.463509000000002</v>
      </c>
      <c r="X266" s="59">
        <v>44.238605</v>
      </c>
      <c r="Y266" s="59">
        <v>25.011234000000002</v>
      </c>
      <c r="Z266" s="59">
        <v>70.784667999999996</v>
      </c>
      <c r="AA266" s="59">
        <v>59.263492999999997</v>
      </c>
      <c r="AB266" s="59">
        <v>137.38031000000001</v>
      </c>
      <c r="AC266" s="59">
        <v>274.95001200000002</v>
      </c>
      <c r="AD266" s="59">
        <v>40.950211000000003</v>
      </c>
      <c r="AE266" s="59">
        <v>145.83857699999999</v>
      </c>
      <c r="AF266" s="59">
        <v>49.801468</v>
      </c>
      <c r="AG266" s="59">
        <v>66.755591999999993</v>
      </c>
      <c r="AH266" s="59">
        <v>145.2491</v>
      </c>
      <c r="AI266" s="59">
        <v>62.942748999999999</v>
      </c>
      <c r="AJ266" s="59">
        <v>32.295363999999999</v>
      </c>
      <c r="AK266" s="59">
        <v>101.867867</v>
      </c>
      <c r="AL266" s="59">
        <v>211.260818</v>
      </c>
      <c r="AM266" s="59">
        <v>175.16639699999999</v>
      </c>
      <c r="AN266" s="59">
        <v>66.662682000000004</v>
      </c>
      <c r="AO266" s="59">
        <v>205.62257399999999</v>
      </c>
      <c r="AP266" s="59">
        <v>140.14385999999999</v>
      </c>
      <c r="AQ266" s="59">
        <v>175.84158300000001</v>
      </c>
      <c r="AR266" s="59">
        <v>129.56002799999999</v>
      </c>
      <c r="AS266" s="59">
        <v>172.966568</v>
      </c>
      <c r="AT266" s="59">
        <v>269.178741</v>
      </c>
      <c r="AU266" s="59">
        <v>59.333674999999999</v>
      </c>
      <c r="AV266" s="59">
        <v>214.30708300000001</v>
      </c>
      <c r="AW266" s="59">
        <v>261.446777</v>
      </c>
      <c r="AX266" s="59">
        <v>54.406852999999998</v>
      </c>
      <c r="AY266" s="59">
        <v>172.477417</v>
      </c>
      <c r="AZ266" s="59">
        <v>344.25289900000001</v>
      </c>
      <c r="BA266" s="59">
        <v>243.83427399999999</v>
      </c>
      <c r="BB266" s="59">
        <v>52.324264999999997</v>
      </c>
      <c r="BC266" s="59">
        <v>71.237494999999996</v>
      </c>
      <c r="BD266" s="59">
        <v>160.107224</v>
      </c>
      <c r="BE266" s="53">
        <v>172.25872799999999</v>
      </c>
      <c r="BF266" s="59">
        <v>401.34533699999997</v>
      </c>
      <c r="BG266" s="59">
        <v>142.656723</v>
      </c>
      <c r="BH266" s="59">
        <v>85.862007000000006</v>
      </c>
      <c r="BI266" s="59">
        <v>67.003417999999996</v>
      </c>
      <c r="BJ266" s="59">
        <v>56.715763000000003</v>
      </c>
      <c r="BK266" s="59">
        <v>60.537945000000001</v>
      </c>
      <c r="BL266" s="59">
        <v>62.767231000000002</v>
      </c>
      <c r="BM266" s="59">
        <v>67.073920999999999</v>
      </c>
      <c r="BN266" s="59">
        <v>44.744030000000002</v>
      </c>
      <c r="BO266" s="59">
        <v>50.030906999999999</v>
      </c>
      <c r="BP266" s="59">
        <v>183.75001499999999</v>
      </c>
      <c r="BQ266" s="59">
        <v>138.96151699999999</v>
      </c>
      <c r="BR266" s="59">
        <v>104.62841</v>
      </c>
      <c r="BS266" s="59">
        <v>63.908526999999999</v>
      </c>
      <c r="BT266" s="59">
        <v>155.69889800000001</v>
      </c>
    </row>
    <row r="267" spans="1:72">
      <c r="A267" s="61">
        <v>256</v>
      </c>
      <c r="B267" s="54">
        <v>44317</v>
      </c>
      <c r="C267" s="58">
        <v>4204.1099999999997</v>
      </c>
      <c r="D267" s="55">
        <v>34529.449999999997</v>
      </c>
      <c r="E267" s="55">
        <v>43966.359375</v>
      </c>
      <c r="F267" s="59">
        <v>23.540610999999998</v>
      </c>
      <c r="G267" s="59">
        <v>10.041998</v>
      </c>
      <c r="H267" s="59">
        <v>289.357147</v>
      </c>
      <c r="I267" s="59">
        <v>213.600784</v>
      </c>
      <c r="J267" s="59">
        <v>180.68739299999999</v>
      </c>
      <c r="K267" s="59">
        <v>205.20547500000001</v>
      </c>
      <c r="L267" s="59">
        <v>29.559999000000001</v>
      </c>
      <c r="M267" s="59">
        <v>56.565837999999999</v>
      </c>
      <c r="N267" s="59">
        <v>122.148537</v>
      </c>
      <c r="O267" s="59">
        <v>49.017952000000001</v>
      </c>
      <c r="P267" s="59">
        <v>131.753433</v>
      </c>
      <c r="Q267" s="59">
        <v>44.720103999999999</v>
      </c>
      <c r="R267" s="59">
        <v>360.391571</v>
      </c>
      <c r="S267" s="59">
        <v>113.228165</v>
      </c>
      <c r="T267" s="59">
        <v>42.205295999999997</v>
      </c>
      <c r="U267" s="59">
        <v>158.16494800000001</v>
      </c>
      <c r="V267" s="59">
        <v>49.851272999999999</v>
      </c>
      <c r="W267" s="59">
        <v>88.074509000000006</v>
      </c>
      <c r="X267" s="59">
        <v>48.217838</v>
      </c>
      <c r="Y267" s="59">
        <v>28.968644999999999</v>
      </c>
      <c r="Z267" s="59">
        <v>79.629165999999998</v>
      </c>
      <c r="AA267" s="59">
        <v>65.017746000000002</v>
      </c>
      <c r="AB267" s="59">
        <v>147.56019599999999</v>
      </c>
      <c r="AC267" s="59">
        <v>289.44000199999999</v>
      </c>
      <c r="AD267" s="59">
        <v>42.468235</v>
      </c>
      <c r="AE267" s="59">
        <v>152.28646900000001</v>
      </c>
      <c r="AF267" s="59">
        <v>51.001410999999997</v>
      </c>
      <c r="AG267" s="59">
        <v>70.026984999999996</v>
      </c>
      <c r="AH267" s="59">
        <v>151.068726</v>
      </c>
      <c r="AI267" s="59">
        <v>64.117119000000002</v>
      </c>
      <c r="AJ267" s="59">
        <v>32.362209</v>
      </c>
      <c r="AK267" s="59">
        <v>91.661629000000005</v>
      </c>
      <c r="AL267" s="59">
        <v>209.762146</v>
      </c>
      <c r="AM267" s="59">
        <v>191.43045000000001</v>
      </c>
      <c r="AN267" s="59">
        <v>75.917968999999999</v>
      </c>
      <c r="AO267" s="59">
        <v>212.87799100000001</v>
      </c>
      <c r="AP267" s="59">
        <v>144.338043</v>
      </c>
      <c r="AQ267" s="59">
        <v>185.105469</v>
      </c>
      <c r="AR267" s="59">
        <v>132.10481300000001</v>
      </c>
      <c r="AS267" s="59">
        <v>173.794769</v>
      </c>
      <c r="AT267" s="59">
        <v>291.89544699999999</v>
      </c>
      <c r="AU267" s="59">
        <v>58.086143</v>
      </c>
      <c r="AV267" s="59">
        <v>205.66288800000001</v>
      </c>
      <c r="AW267" s="59">
        <v>271.57910199999998</v>
      </c>
      <c r="AX267" s="59">
        <v>64.057297000000005</v>
      </c>
      <c r="AY267" s="59">
        <v>177.39312699999999</v>
      </c>
      <c r="AZ267" s="59">
        <v>354.51849399999998</v>
      </c>
      <c r="BA267" s="59">
        <v>241.41696200000001</v>
      </c>
      <c r="BB267" s="59">
        <v>51.951363000000001</v>
      </c>
      <c r="BC267" s="59">
        <v>74.330512999999996</v>
      </c>
      <c r="BD267" s="59">
        <v>169.29422</v>
      </c>
      <c r="BE267" s="53">
        <v>180.57736199999999</v>
      </c>
      <c r="BF267" s="59">
        <v>428.18292200000002</v>
      </c>
      <c r="BG267" s="59">
        <v>153.31222500000001</v>
      </c>
      <c r="BH267" s="59">
        <v>85.461212000000003</v>
      </c>
      <c r="BI267" s="59">
        <v>63.850307000000001</v>
      </c>
      <c r="BJ267" s="59">
        <v>54.787242999999997</v>
      </c>
      <c r="BK267" s="59">
        <v>59.622635000000002</v>
      </c>
      <c r="BL267" s="59">
        <v>62.397480000000002</v>
      </c>
      <c r="BM267" s="59">
        <v>66.92662</v>
      </c>
      <c r="BN267" s="59">
        <v>44.208056999999997</v>
      </c>
      <c r="BO267" s="59">
        <v>51.325375000000001</v>
      </c>
      <c r="BP267" s="59">
        <v>176.46994000000001</v>
      </c>
      <c r="BQ267" s="59">
        <v>139.79286200000001</v>
      </c>
      <c r="BR267" s="59">
        <v>105.804581</v>
      </c>
      <c r="BS267" s="59">
        <v>66.680779000000001</v>
      </c>
      <c r="BT267" s="59">
        <v>153.25720200000001</v>
      </c>
    </row>
    <row r="268" spans="1:72">
      <c r="A268" s="61">
        <v>257</v>
      </c>
      <c r="B268" s="54">
        <v>44348</v>
      </c>
      <c r="C268" s="58">
        <v>4297.5</v>
      </c>
      <c r="D268" s="55">
        <v>34502.51</v>
      </c>
      <c r="E268" s="55">
        <v>45113.859375</v>
      </c>
      <c r="F268" s="59">
        <v>24.100307000000001</v>
      </c>
      <c r="G268" s="59">
        <v>10.119859</v>
      </c>
      <c r="H268" s="59">
        <v>289.33898900000003</v>
      </c>
      <c r="I268" s="59">
        <v>212.11746199999999</v>
      </c>
      <c r="J268" s="59">
        <v>179.889771</v>
      </c>
      <c r="K268" s="59">
        <v>219.31745900000001</v>
      </c>
      <c r="L268" s="59">
        <v>26.360001</v>
      </c>
      <c r="M268" s="59">
        <v>65.432602000000003</v>
      </c>
      <c r="N268" s="59">
        <v>122.221001</v>
      </c>
      <c r="O268" s="59">
        <v>47.971812999999997</v>
      </c>
      <c r="P268" s="59">
        <v>131.95825199999999</v>
      </c>
      <c r="Q268" s="59">
        <v>44.576466000000003</v>
      </c>
      <c r="R268" s="59">
        <v>376.96923800000002</v>
      </c>
      <c r="S268" s="59">
        <v>115.95854199999999</v>
      </c>
      <c r="T268" s="59">
        <v>42.528351000000001</v>
      </c>
      <c r="U268" s="59">
        <v>159.94413800000001</v>
      </c>
      <c r="V268" s="59">
        <v>54.658714000000003</v>
      </c>
      <c r="W268" s="59">
        <v>89.968636000000004</v>
      </c>
      <c r="X268" s="59">
        <v>53.091427000000003</v>
      </c>
      <c r="Y268" s="59">
        <v>29.597397000000001</v>
      </c>
      <c r="Z268" s="59">
        <v>82.954184999999995</v>
      </c>
      <c r="AA268" s="59">
        <v>67.526534999999996</v>
      </c>
      <c r="AB268" s="59">
        <v>139.743729</v>
      </c>
      <c r="AC268" s="59">
        <v>277.92001299999998</v>
      </c>
      <c r="AD268" s="59">
        <v>41.258175000000001</v>
      </c>
      <c r="AE268" s="59">
        <v>157.13668799999999</v>
      </c>
      <c r="AF268" s="59">
        <v>47.804381999999997</v>
      </c>
      <c r="AG268" s="59">
        <v>69.221107000000003</v>
      </c>
      <c r="AH268" s="59">
        <v>147.960587</v>
      </c>
      <c r="AI268" s="59">
        <v>68.859306000000004</v>
      </c>
      <c r="AJ268" s="59">
        <v>33.043922000000002</v>
      </c>
      <c r="AK268" s="59">
        <v>93.506209999999996</v>
      </c>
      <c r="AL268" s="59">
        <v>216.39501999999999</v>
      </c>
      <c r="AM268" s="59">
        <v>220.943558</v>
      </c>
      <c r="AN268" s="59">
        <v>73.283141999999998</v>
      </c>
      <c r="AO268" s="59">
        <v>203.079071</v>
      </c>
      <c r="AP268" s="59">
        <v>142.242142</v>
      </c>
      <c r="AQ268" s="59">
        <v>180.24606299999999</v>
      </c>
      <c r="AR268" s="59">
        <v>131.56956500000001</v>
      </c>
      <c r="AS268" s="59">
        <v>172.284775</v>
      </c>
      <c r="AT268" s="59">
        <v>276.61498999999998</v>
      </c>
      <c r="AU268" s="59">
        <v>50.175609999999999</v>
      </c>
      <c r="AV268" s="59">
        <v>196.951797</v>
      </c>
      <c r="AW268" s="59">
        <v>260.72170999999997</v>
      </c>
      <c r="AX268" s="59">
        <v>55.252464000000003</v>
      </c>
      <c r="AY268" s="59">
        <v>168.78175400000001</v>
      </c>
      <c r="AZ268" s="59">
        <v>343.503784</v>
      </c>
      <c r="BA268" s="59">
        <v>262.53955100000002</v>
      </c>
      <c r="BB268" s="59">
        <v>51.374518999999999</v>
      </c>
      <c r="BC268" s="59">
        <v>73.480919</v>
      </c>
      <c r="BD268" s="59">
        <v>171.506058</v>
      </c>
      <c r="BE268" s="53">
        <v>182.97251900000001</v>
      </c>
      <c r="BF268" s="59">
        <v>477.99404900000002</v>
      </c>
      <c r="BG268" s="59">
        <v>161.03173799999999</v>
      </c>
      <c r="BH268" s="59">
        <v>84.992408999999995</v>
      </c>
      <c r="BI268" s="59">
        <v>61.695141</v>
      </c>
      <c r="BJ268" s="59">
        <v>52.390506999999999</v>
      </c>
      <c r="BK268" s="59">
        <v>58.298076999999999</v>
      </c>
      <c r="BL268" s="59">
        <v>57.995865000000002</v>
      </c>
      <c r="BM268" s="59">
        <v>62.761493999999999</v>
      </c>
      <c r="BN268" s="59">
        <v>43.848064000000001</v>
      </c>
      <c r="BO268" s="59">
        <v>51.038939999999997</v>
      </c>
      <c r="BP268" s="59">
        <v>173.625122</v>
      </c>
      <c r="BQ268" s="59">
        <v>140.67309599999999</v>
      </c>
      <c r="BR268" s="59">
        <v>107.322014</v>
      </c>
      <c r="BS268" s="59">
        <v>66.293350000000004</v>
      </c>
      <c r="BT268" s="59">
        <v>156.42103599999999</v>
      </c>
    </row>
    <row r="269" spans="1:72">
      <c r="A269" s="61">
        <v>258</v>
      </c>
      <c r="B269" s="54">
        <v>44378</v>
      </c>
      <c r="C269" s="58">
        <v>4395.26</v>
      </c>
      <c r="D269" s="55">
        <v>34935.47</v>
      </c>
      <c r="E269" s="55">
        <v>45708</v>
      </c>
      <c r="F269" s="59">
        <v>24.509636</v>
      </c>
      <c r="G269" s="59">
        <v>10.242628</v>
      </c>
      <c r="H269" s="59">
        <v>299.33862299999998</v>
      </c>
      <c r="I269" s="59">
        <v>222.87986799999999</v>
      </c>
      <c r="J269" s="59">
        <v>178.70271299999999</v>
      </c>
      <c r="K269" s="59">
        <v>236.83630400000001</v>
      </c>
      <c r="L269" s="59">
        <v>21.65</v>
      </c>
      <c r="M269" s="59">
        <v>63.568683999999998</v>
      </c>
      <c r="N269" s="59">
        <v>128.833405</v>
      </c>
      <c r="O269" s="59">
        <v>50.941540000000003</v>
      </c>
      <c r="P269" s="59">
        <v>140.79878199999999</v>
      </c>
      <c r="Q269" s="59">
        <v>45.060101000000003</v>
      </c>
      <c r="R269" s="59">
        <v>409.40991200000002</v>
      </c>
      <c r="S269" s="59">
        <v>118.674896</v>
      </c>
      <c r="T269" s="59">
        <v>38.114646999999998</v>
      </c>
      <c r="U269" s="59">
        <v>164.26000999999999</v>
      </c>
      <c r="V269" s="59">
        <v>49.884307999999997</v>
      </c>
      <c r="W269" s="59">
        <v>87.451851000000005</v>
      </c>
      <c r="X269" s="59">
        <v>48.872008999999998</v>
      </c>
      <c r="Y269" s="59">
        <v>26.763853000000001</v>
      </c>
      <c r="Z269" s="59">
        <v>72.821174999999997</v>
      </c>
      <c r="AA269" s="59">
        <v>58.964314000000002</v>
      </c>
      <c r="AB269" s="59">
        <v>136.36561599999999</v>
      </c>
      <c r="AC269" s="59">
        <v>278.290009</v>
      </c>
      <c r="AD269" s="59">
        <v>41.850310999999998</v>
      </c>
      <c r="AE269" s="59">
        <v>162.17707799999999</v>
      </c>
      <c r="AF269" s="59">
        <v>46.947127999999999</v>
      </c>
      <c r="AG269" s="59">
        <v>64.600632000000004</v>
      </c>
      <c r="AH269" s="59">
        <v>154.660721</v>
      </c>
      <c r="AI269" s="59">
        <v>68.647498999999996</v>
      </c>
      <c r="AJ269" s="59">
        <v>36.123871000000001</v>
      </c>
      <c r="AK269" s="59">
        <v>103.85797100000001</v>
      </c>
      <c r="AL269" s="59">
        <v>214.433029</v>
      </c>
      <c r="AM269" s="59">
        <v>234.40115399999999</v>
      </c>
      <c r="AN269" s="59">
        <v>72.334618000000006</v>
      </c>
      <c r="AO269" s="59">
        <v>216.447891</v>
      </c>
      <c r="AP269" s="59">
        <v>141.74803199999999</v>
      </c>
      <c r="AQ269" s="59">
        <v>165.850266</v>
      </c>
      <c r="AR269" s="59">
        <v>139.79238900000001</v>
      </c>
      <c r="AS269" s="59">
        <v>179.395432</v>
      </c>
      <c r="AT269" s="59">
        <v>260.215485</v>
      </c>
      <c r="AU269" s="59">
        <v>47.746693</v>
      </c>
      <c r="AV269" s="59">
        <v>211.634705</v>
      </c>
      <c r="AW269" s="59">
        <v>265.13729899999998</v>
      </c>
      <c r="AX269" s="59">
        <v>55.174624999999999</v>
      </c>
      <c r="AY269" s="59">
        <v>174.52186599999999</v>
      </c>
      <c r="AZ269" s="59">
        <v>354.722534</v>
      </c>
      <c r="BA269" s="59">
        <v>276.11715700000002</v>
      </c>
      <c r="BB269" s="59">
        <v>49.159950000000002</v>
      </c>
      <c r="BC269" s="59">
        <v>82.260116999999994</v>
      </c>
      <c r="BD269" s="59">
        <v>170.00767500000001</v>
      </c>
      <c r="BE269" s="53">
        <v>194.02562</v>
      </c>
      <c r="BF269" s="59">
        <v>516.80542000000003</v>
      </c>
      <c r="BG269" s="59">
        <v>156.598175</v>
      </c>
      <c r="BH269" s="59">
        <v>90.493827999999993</v>
      </c>
      <c r="BI269" s="59">
        <v>63.307423</v>
      </c>
      <c r="BJ269" s="59">
        <v>55.299652000000002</v>
      </c>
      <c r="BK269" s="59">
        <v>57.492789999999999</v>
      </c>
      <c r="BL269" s="59">
        <v>60.480572000000002</v>
      </c>
      <c r="BM269" s="59">
        <v>64.555412000000004</v>
      </c>
      <c r="BN269" s="59">
        <v>43.652419999999999</v>
      </c>
      <c r="BO269" s="59">
        <v>52.659084</v>
      </c>
      <c r="BP269" s="59">
        <v>173.87205499999999</v>
      </c>
      <c r="BQ269" s="59">
        <v>140.967941</v>
      </c>
      <c r="BR269" s="59">
        <v>115.53981</v>
      </c>
      <c r="BS269" s="59">
        <v>72.992637999999999</v>
      </c>
      <c r="BT269" s="59">
        <v>174.15803500000001</v>
      </c>
    </row>
    <row r="270" spans="1:72">
      <c r="A270" s="61">
        <v>259</v>
      </c>
      <c r="B270" s="54">
        <v>44409</v>
      </c>
      <c r="C270" s="58">
        <v>4522.68</v>
      </c>
      <c r="D270" s="55">
        <v>35360.730000000003</v>
      </c>
      <c r="E270" s="55">
        <v>46979.628905999998</v>
      </c>
      <c r="F270" s="59">
        <v>25.20299</v>
      </c>
      <c r="G270" s="59">
        <v>10.222011999999999</v>
      </c>
      <c r="H270" s="59">
        <v>297.505402</v>
      </c>
      <c r="I270" s="59">
        <v>218.058807</v>
      </c>
      <c r="J270" s="59">
        <v>189.87716699999999</v>
      </c>
      <c r="K270" s="59">
        <v>224.07141100000001</v>
      </c>
      <c r="L270" s="59">
        <v>24.139999</v>
      </c>
      <c r="M270" s="59">
        <v>71.518265</v>
      </c>
      <c r="N270" s="59">
        <v>129.789536</v>
      </c>
      <c r="O270" s="59">
        <v>50.298408999999999</v>
      </c>
      <c r="P270" s="59">
        <v>140.29641699999999</v>
      </c>
      <c r="Q270" s="59">
        <v>46.814456999999997</v>
      </c>
      <c r="R270" s="59">
        <v>434.77542099999999</v>
      </c>
      <c r="S270" s="59">
        <v>120.502419</v>
      </c>
      <c r="T270" s="59">
        <v>41.024773000000003</v>
      </c>
      <c r="U270" s="59">
        <v>163.176468</v>
      </c>
      <c r="V270" s="59">
        <v>47.241489000000001</v>
      </c>
      <c r="W270" s="59">
        <v>83.122635000000002</v>
      </c>
      <c r="X270" s="59">
        <v>48.780098000000002</v>
      </c>
      <c r="Y270" s="59">
        <v>26.030474000000002</v>
      </c>
      <c r="Z270" s="59">
        <v>65.495238999999998</v>
      </c>
      <c r="AA270" s="59">
        <v>55.629497999999998</v>
      </c>
      <c r="AB270" s="59">
        <v>144.53401199999999</v>
      </c>
      <c r="AC270" s="59">
        <v>285.76998900000001</v>
      </c>
      <c r="AD270" s="59">
        <v>41.631680000000003</v>
      </c>
      <c r="AE270" s="59">
        <v>158.242752</v>
      </c>
      <c r="AF270" s="59">
        <v>48.510899000000002</v>
      </c>
      <c r="AG270" s="59">
        <v>69.259140000000002</v>
      </c>
      <c r="AH270" s="59">
        <v>155.496002</v>
      </c>
      <c r="AI270" s="59">
        <v>68.129524000000004</v>
      </c>
      <c r="AJ270" s="59">
        <v>39.226802999999997</v>
      </c>
      <c r="AK270" s="59">
        <v>106.85805499999999</v>
      </c>
      <c r="AL270" s="59">
        <v>200.21978799999999</v>
      </c>
      <c r="AM270" s="59">
        <v>248.63848899999999</v>
      </c>
      <c r="AN270" s="59">
        <v>76.333572000000004</v>
      </c>
      <c r="AO270" s="59">
        <v>214.707367</v>
      </c>
      <c r="AP270" s="59">
        <v>139.456467</v>
      </c>
      <c r="AQ270" s="59">
        <v>169.551086</v>
      </c>
      <c r="AR270" s="59">
        <v>146.25116</v>
      </c>
      <c r="AS270" s="59">
        <v>184.47834800000001</v>
      </c>
      <c r="AT270" s="59">
        <v>246.96070900000001</v>
      </c>
      <c r="AU270" s="59">
        <v>47.047310000000003</v>
      </c>
      <c r="AV270" s="59">
        <v>215.97610499999999</v>
      </c>
      <c r="AW270" s="59">
        <v>245.53192100000001</v>
      </c>
      <c r="AX270" s="59">
        <v>50.932461000000004</v>
      </c>
      <c r="AY270" s="59">
        <v>180.281418</v>
      </c>
      <c r="AZ270" s="59">
        <v>372.24874899999998</v>
      </c>
      <c r="BA270" s="59">
        <v>292.56347699999998</v>
      </c>
      <c r="BB270" s="59">
        <v>49.471096000000003</v>
      </c>
      <c r="BC270" s="59">
        <v>84.449050999999997</v>
      </c>
      <c r="BD270" s="59">
        <v>171.215958</v>
      </c>
      <c r="BE270" s="53">
        <v>193.479477</v>
      </c>
      <c r="BF270" s="59">
        <v>552.691956</v>
      </c>
      <c r="BG270" s="59">
        <v>152.417068</v>
      </c>
      <c r="BH270" s="59">
        <v>90.106421999999995</v>
      </c>
      <c r="BI270" s="59">
        <v>65.818741000000003</v>
      </c>
      <c r="BJ270" s="59">
        <v>56.910072</v>
      </c>
      <c r="BK270" s="59">
        <v>58.724513999999999</v>
      </c>
      <c r="BL270" s="59">
        <v>60.923641000000003</v>
      </c>
      <c r="BM270" s="59">
        <v>66.025574000000006</v>
      </c>
      <c r="BN270" s="59">
        <v>43.525542999999999</v>
      </c>
      <c r="BO270" s="59">
        <v>54.548462000000001</v>
      </c>
      <c r="BP270" s="59">
        <v>179.087616</v>
      </c>
      <c r="BQ270" s="59">
        <v>142.191956</v>
      </c>
      <c r="BR270" s="59">
        <v>121.513519</v>
      </c>
      <c r="BS270" s="59">
        <v>72.940574999999995</v>
      </c>
      <c r="BT270" s="59">
        <v>178.50895700000001</v>
      </c>
    </row>
    <row r="271" spans="1:72">
      <c r="A271" s="61">
        <v>260</v>
      </c>
      <c r="B271" s="54">
        <v>44440</v>
      </c>
      <c r="C271" s="58">
        <v>4307.54</v>
      </c>
      <c r="D271" s="55">
        <v>33843.919999999998</v>
      </c>
      <c r="E271" s="55">
        <v>44850.03125</v>
      </c>
      <c r="F271" s="59">
        <v>24.083599</v>
      </c>
      <c r="G271" s="59">
        <v>10.129422999999999</v>
      </c>
      <c r="H271" s="59">
        <v>299.40249599999999</v>
      </c>
      <c r="I271" s="59">
        <v>222.62446600000001</v>
      </c>
      <c r="J271" s="59">
        <v>188.91795300000001</v>
      </c>
      <c r="K271" s="59">
        <v>208.262756</v>
      </c>
      <c r="L271" s="59">
        <v>25.01</v>
      </c>
      <c r="M271" s="59">
        <v>65.080391000000006</v>
      </c>
      <c r="N271" s="59">
        <v>127.42873400000001</v>
      </c>
      <c r="O271" s="59">
        <v>46.868369999999999</v>
      </c>
      <c r="P271" s="59">
        <v>134.93180799999999</v>
      </c>
      <c r="Q271" s="59">
        <v>44.220191999999997</v>
      </c>
      <c r="R271" s="59">
        <v>428.91464200000001</v>
      </c>
      <c r="S271" s="59">
        <v>115.806839</v>
      </c>
      <c r="T271" s="59">
        <v>38.408337000000003</v>
      </c>
      <c r="U271" s="59">
        <v>156.201065</v>
      </c>
      <c r="V271" s="59">
        <v>51.738849999999999</v>
      </c>
      <c r="W271" s="59">
        <v>88.317497000000003</v>
      </c>
      <c r="X271" s="59">
        <v>59.532271999999999</v>
      </c>
      <c r="Y271" s="59">
        <v>27.637969999999999</v>
      </c>
      <c r="Z271" s="59">
        <v>74.412109000000001</v>
      </c>
      <c r="AA271" s="59">
        <v>66.134178000000006</v>
      </c>
      <c r="AB271" s="59">
        <v>147.91352800000001</v>
      </c>
      <c r="AC271" s="59">
        <v>272.94000199999999</v>
      </c>
      <c r="AD271" s="59">
        <v>42.462494</v>
      </c>
      <c r="AE271" s="59">
        <v>159.73973100000001</v>
      </c>
      <c r="AF271" s="59">
        <v>50.243735999999998</v>
      </c>
      <c r="AG271" s="59">
        <v>69.416634000000002</v>
      </c>
      <c r="AH271" s="59">
        <v>145.91250600000001</v>
      </c>
      <c r="AI271" s="59">
        <v>67.075737000000004</v>
      </c>
      <c r="AJ271" s="59">
        <v>36.621333999999997</v>
      </c>
      <c r="AK271" s="59">
        <v>100.18167099999999</v>
      </c>
      <c r="AL271" s="59">
        <v>190.24307300000001</v>
      </c>
      <c r="AM271" s="59">
        <v>223.134567</v>
      </c>
      <c r="AN271" s="59">
        <v>74.981682000000006</v>
      </c>
      <c r="AO271" s="59">
        <v>197.317047</v>
      </c>
      <c r="AP271" s="59">
        <v>126.58004800000001</v>
      </c>
      <c r="AQ271" s="59">
        <v>158.65862999999999</v>
      </c>
      <c r="AR271" s="59">
        <v>140.82957500000001</v>
      </c>
      <c r="AS271" s="59">
        <v>180.536621</v>
      </c>
      <c r="AT271" s="59">
        <v>203.831604</v>
      </c>
      <c r="AU271" s="59">
        <v>48.606746999999999</v>
      </c>
      <c r="AV271" s="59">
        <v>199.93318199999999</v>
      </c>
      <c r="AW271" s="59">
        <v>233.32409699999999</v>
      </c>
      <c r="AX271" s="59">
        <v>47.691532000000002</v>
      </c>
      <c r="AY271" s="59">
        <v>164.344696</v>
      </c>
      <c r="AZ271" s="59">
        <v>334.14550800000001</v>
      </c>
      <c r="BA271" s="59">
        <v>273.74258400000002</v>
      </c>
      <c r="BB271" s="59">
        <v>49.074134999999998</v>
      </c>
      <c r="BC271" s="59">
        <v>82.554077000000007</v>
      </c>
      <c r="BD271" s="59">
        <v>172.381866</v>
      </c>
      <c r="BE271" s="53">
        <v>185.03839099999999</v>
      </c>
      <c r="BF271" s="59">
        <v>526.722534</v>
      </c>
      <c r="BG271" s="59">
        <v>157.31613200000001</v>
      </c>
      <c r="BH271" s="59">
        <v>84.799132999999998</v>
      </c>
      <c r="BI271" s="59">
        <v>61.743102999999998</v>
      </c>
      <c r="BJ271" s="59">
        <v>54.198901999999997</v>
      </c>
      <c r="BK271" s="59">
        <v>56.124595999999997</v>
      </c>
      <c r="BL271" s="59">
        <v>55.385136000000003</v>
      </c>
      <c r="BM271" s="59">
        <v>64.158248999999998</v>
      </c>
      <c r="BN271" s="59">
        <v>42.742085000000003</v>
      </c>
      <c r="BO271" s="59">
        <v>50.278435000000002</v>
      </c>
      <c r="BP271" s="59">
        <v>167.10565199999999</v>
      </c>
      <c r="BQ271" s="59">
        <v>139.45895400000001</v>
      </c>
      <c r="BR271" s="59">
        <v>113.184608</v>
      </c>
      <c r="BS271" s="59">
        <v>70.207595999999995</v>
      </c>
      <c r="BT271" s="59">
        <v>165.27453600000001</v>
      </c>
    </row>
    <row r="272" spans="1:72">
      <c r="A272" s="61">
        <v>261</v>
      </c>
      <c r="B272" s="54">
        <v>44470</v>
      </c>
      <c r="C272" s="58">
        <v>4605.38</v>
      </c>
      <c r="D272" s="55">
        <v>35819.56</v>
      </c>
      <c r="E272" s="55">
        <v>47795.089844000002</v>
      </c>
      <c r="F272" s="59">
        <v>25.6875</v>
      </c>
      <c r="G272" s="59">
        <v>10.125823</v>
      </c>
      <c r="H272" s="59">
        <v>340.783997</v>
      </c>
      <c r="I272" s="59">
        <v>226.72403</v>
      </c>
      <c r="J272" s="59">
        <v>217.75018299999999</v>
      </c>
      <c r="K272" s="59">
        <v>236.34730500000001</v>
      </c>
      <c r="L272" s="59">
        <v>22.16</v>
      </c>
      <c r="M272" s="59">
        <v>71.665970000000002</v>
      </c>
      <c r="N272" s="59">
        <v>130.336456</v>
      </c>
      <c r="O272" s="59">
        <v>50.732021000000003</v>
      </c>
      <c r="P272" s="59">
        <v>145.963943</v>
      </c>
      <c r="Q272" s="59">
        <v>47.40551</v>
      </c>
      <c r="R272" s="59">
        <v>469.18600500000002</v>
      </c>
      <c r="S272" s="59">
        <v>114.147041</v>
      </c>
      <c r="T272" s="59">
        <v>38.383845999999998</v>
      </c>
      <c r="U272" s="59">
        <v>161.83084099999999</v>
      </c>
      <c r="V272" s="59">
        <v>56.708674999999999</v>
      </c>
      <c r="W272" s="59">
        <v>99.669478999999995</v>
      </c>
      <c r="X272" s="59">
        <v>65.435417000000001</v>
      </c>
      <c r="Y272" s="59">
        <v>30.080998999999998</v>
      </c>
      <c r="Z272" s="59">
        <v>78.937386000000004</v>
      </c>
      <c r="AA272" s="59">
        <v>76.177490000000006</v>
      </c>
      <c r="AB272" s="59">
        <v>153.51599100000001</v>
      </c>
      <c r="AC272" s="59">
        <v>287.01001000000002</v>
      </c>
      <c r="AD272" s="59">
        <v>46.808475000000001</v>
      </c>
      <c r="AE272" s="59">
        <v>165.699127</v>
      </c>
      <c r="AF272" s="59">
        <v>51.421340999999998</v>
      </c>
      <c r="AG272" s="59">
        <v>78.174728000000002</v>
      </c>
      <c r="AH272" s="59">
        <v>147.159302</v>
      </c>
      <c r="AI272" s="59">
        <v>79.336281</v>
      </c>
      <c r="AJ272" s="59">
        <v>37.242905</v>
      </c>
      <c r="AK272" s="59">
        <v>111.63303399999999</v>
      </c>
      <c r="AL272" s="59">
        <v>185.16156000000001</v>
      </c>
      <c r="AM272" s="59">
        <v>246.03227200000001</v>
      </c>
      <c r="AN272" s="59">
        <v>78.887146000000001</v>
      </c>
      <c r="AO272" s="59">
        <v>203.21019000000001</v>
      </c>
      <c r="AP272" s="59">
        <v>128.93241900000001</v>
      </c>
      <c r="AQ272" s="59">
        <v>185.99046300000001</v>
      </c>
      <c r="AR272" s="59">
        <v>151.638184</v>
      </c>
      <c r="AS272" s="59">
        <v>186.725494</v>
      </c>
      <c r="AT272" s="59">
        <v>219.545975</v>
      </c>
      <c r="AU272" s="59">
        <v>44.684555000000003</v>
      </c>
      <c r="AV272" s="59">
        <v>213.42044100000001</v>
      </c>
      <c r="AW272" s="59">
        <v>274.71975700000002</v>
      </c>
      <c r="AX272" s="59">
        <v>47.879902000000001</v>
      </c>
      <c r="AY272" s="59">
        <v>184.70806899999999</v>
      </c>
      <c r="AZ272" s="59">
        <v>384.17733800000002</v>
      </c>
      <c r="BA272" s="59">
        <v>322.00088499999998</v>
      </c>
      <c r="BB272" s="59">
        <v>45.131991999999997</v>
      </c>
      <c r="BC272" s="59">
        <v>90.901381999999998</v>
      </c>
      <c r="BD272" s="59">
        <v>168.13980100000001</v>
      </c>
      <c r="BE272" s="53">
        <v>208.72576900000001</v>
      </c>
      <c r="BF272" s="59">
        <v>611.15277100000003</v>
      </c>
      <c r="BG272" s="59">
        <v>162.96144100000001</v>
      </c>
      <c r="BH272" s="59">
        <v>88.639831999999998</v>
      </c>
      <c r="BI272" s="59">
        <v>64.719963000000007</v>
      </c>
      <c r="BJ272" s="59">
        <v>54.505009000000001</v>
      </c>
      <c r="BK272" s="59">
        <v>57.106045000000002</v>
      </c>
      <c r="BL272" s="59">
        <v>57.630692000000003</v>
      </c>
      <c r="BM272" s="59">
        <v>66.641838000000007</v>
      </c>
      <c r="BN272" s="59">
        <v>41.934887000000003</v>
      </c>
      <c r="BO272" s="59">
        <v>46.233150000000002</v>
      </c>
      <c r="BP272" s="59">
        <v>167.006866</v>
      </c>
      <c r="BQ272" s="59">
        <v>137.49813800000001</v>
      </c>
      <c r="BR272" s="59">
        <v>131.42918399999999</v>
      </c>
      <c r="BS272" s="59">
        <v>75.514549000000002</v>
      </c>
      <c r="BT272" s="59">
        <v>177.61833200000001</v>
      </c>
    </row>
    <row r="273" spans="1:72">
      <c r="A273" s="61">
        <v>262</v>
      </c>
      <c r="B273" s="54">
        <v>44501</v>
      </c>
      <c r="C273" s="58">
        <v>4567</v>
      </c>
      <c r="D273" s="55">
        <v>34483.72</v>
      </c>
      <c r="E273" s="55">
        <v>46936.078125</v>
      </c>
      <c r="F273" s="59">
        <v>25.395123999999999</v>
      </c>
      <c r="G273" s="59">
        <v>10.159190000000001</v>
      </c>
      <c r="H273" s="59">
        <v>367.24981700000001</v>
      </c>
      <c r="I273" s="59">
        <v>225.84689299999999</v>
      </c>
      <c r="J273" s="59">
        <v>228.60472100000001</v>
      </c>
      <c r="K273" s="59">
        <v>221.981842</v>
      </c>
      <c r="L273" s="59">
        <v>17.620000999999998</v>
      </c>
      <c r="M273" s="59">
        <v>63.015984000000003</v>
      </c>
      <c r="N273" s="59">
        <v>132.60269199999999</v>
      </c>
      <c r="O273" s="59">
        <v>47.204090000000001</v>
      </c>
      <c r="P273" s="59">
        <v>144.32003800000001</v>
      </c>
      <c r="Q273" s="59">
        <v>44.616776000000002</v>
      </c>
      <c r="R273" s="59">
        <v>515.68322799999999</v>
      </c>
      <c r="S273" s="59">
        <v>114.869865</v>
      </c>
      <c r="T273" s="59">
        <v>36.571601999999999</v>
      </c>
      <c r="U273" s="59">
        <v>163.80581699999999</v>
      </c>
      <c r="V273" s="59">
        <v>52.636069999999997</v>
      </c>
      <c r="W273" s="59">
        <v>98.259192999999996</v>
      </c>
      <c r="X273" s="59">
        <v>61.975498000000002</v>
      </c>
      <c r="Y273" s="59">
        <v>26.742816999999999</v>
      </c>
      <c r="Z273" s="59">
        <v>71.241546999999997</v>
      </c>
      <c r="AA273" s="59">
        <v>72.007935000000003</v>
      </c>
      <c r="AB273" s="59">
        <v>144.38681</v>
      </c>
      <c r="AC273" s="59">
        <v>276.69000199999999</v>
      </c>
      <c r="AD273" s="59">
        <v>43.715964999999997</v>
      </c>
      <c r="AE273" s="59">
        <v>145.57899499999999</v>
      </c>
      <c r="AF273" s="59">
        <v>47.136940000000003</v>
      </c>
      <c r="AG273" s="59">
        <v>73.752808000000002</v>
      </c>
      <c r="AH273" s="59">
        <v>140.88012699999999</v>
      </c>
      <c r="AI273" s="59">
        <v>67.496657999999996</v>
      </c>
      <c r="AJ273" s="59">
        <v>45.748989000000002</v>
      </c>
      <c r="AK273" s="59">
        <v>99.759628000000006</v>
      </c>
      <c r="AL273" s="59">
        <v>177.92401100000001</v>
      </c>
      <c r="AM273" s="59">
        <v>239.54248000000001</v>
      </c>
      <c r="AN273" s="59">
        <v>79.150002000000001</v>
      </c>
      <c r="AO273" s="59">
        <v>187.984802</v>
      </c>
      <c r="AP273" s="59">
        <v>122.697914</v>
      </c>
      <c r="AQ273" s="59">
        <v>172.83422899999999</v>
      </c>
      <c r="AR273" s="59">
        <v>152.05462600000001</v>
      </c>
      <c r="AS273" s="59">
        <v>175.07969700000001</v>
      </c>
      <c r="AT273" s="59">
        <v>214.736176</v>
      </c>
      <c r="AU273" s="59">
        <v>41.962654000000001</v>
      </c>
      <c r="AV273" s="59">
        <v>212.70015000000001</v>
      </c>
      <c r="AW273" s="59">
        <v>263.38504</v>
      </c>
      <c r="AX273" s="59">
        <v>48.695625</v>
      </c>
      <c r="AY273" s="59">
        <v>186.18478400000001</v>
      </c>
      <c r="AZ273" s="59">
        <v>394.612122</v>
      </c>
      <c r="BA273" s="59">
        <v>321.00076300000001</v>
      </c>
      <c r="BB273" s="59">
        <v>45.316212</v>
      </c>
      <c r="BC273" s="59">
        <v>86.273567</v>
      </c>
      <c r="BD273" s="59">
        <v>173.58792099999999</v>
      </c>
      <c r="BE273" s="53">
        <v>214.67631499999999</v>
      </c>
      <c r="BF273" s="59">
        <v>637.65026899999998</v>
      </c>
      <c r="BG273" s="59">
        <v>169.31118799999999</v>
      </c>
      <c r="BH273" s="59">
        <v>84.295165999999995</v>
      </c>
      <c r="BI273" s="59">
        <v>60.688277999999997</v>
      </c>
      <c r="BJ273" s="59">
        <v>53.437995999999998</v>
      </c>
      <c r="BK273" s="59">
        <v>53.633960999999999</v>
      </c>
      <c r="BL273" s="59">
        <v>56.863357999999998</v>
      </c>
      <c r="BM273" s="59">
        <v>68.621657999999996</v>
      </c>
      <c r="BN273" s="59">
        <v>40.254798999999998</v>
      </c>
      <c r="BO273" s="59">
        <v>45.128357000000001</v>
      </c>
      <c r="BP273" s="59">
        <v>143.13180500000001</v>
      </c>
      <c r="BQ273" s="59">
        <v>121.782684</v>
      </c>
      <c r="BR273" s="59">
        <v>136.678696</v>
      </c>
      <c r="BS273" s="59">
        <v>74.561858999999998</v>
      </c>
      <c r="BT273" s="59">
        <v>174.07711800000001</v>
      </c>
    </row>
    <row r="274" spans="1:72">
      <c r="A274" s="61">
        <v>263</v>
      </c>
      <c r="B274" s="54">
        <v>44531</v>
      </c>
      <c r="C274" s="58">
        <v>4766.18</v>
      </c>
      <c r="D274" s="55">
        <v>36338.300000000003</v>
      </c>
      <c r="E274" s="55">
        <v>48461.160155999998</v>
      </c>
      <c r="F274" s="59">
        <v>24.559759</v>
      </c>
      <c r="G274" s="59">
        <v>10.102365000000001</v>
      </c>
      <c r="H274" s="59">
        <v>380.450806</v>
      </c>
      <c r="I274" s="59">
        <v>248.88969399999999</v>
      </c>
      <c r="J274" s="59">
        <v>241.586975</v>
      </c>
      <c r="K274" s="59">
        <v>211.41325399999999</v>
      </c>
      <c r="L274" s="59">
        <v>20.120000999999998</v>
      </c>
      <c r="M274" s="59">
        <v>62.278122000000003</v>
      </c>
      <c r="N274" s="59">
        <v>150.02873199999999</v>
      </c>
      <c r="O274" s="59">
        <v>53.701205999999999</v>
      </c>
      <c r="P274" s="59">
        <v>156.902252</v>
      </c>
      <c r="Q274" s="59">
        <v>45.904865000000001</v>
      </c>
      <c r="R274" s="59">
        <v>542.75903300000004</v>
      </c>
      <c r="S274" s="59">
        <v>125.98575599999999</v>
      </c>
      <c r="T274" s="59">
        <v>42.991275999999999</v>
      </c>
      <c r="U274" s="59">
        <v>179.45558199999999</v>
      </c>
      <c r="V274" s="59">
        <v>54.546889999999998</v>
      </c>
      <c r="W274" s="59">
        <v>103.339989</v>
      </c>
      <c r="X274" s="59">
        <v>63.787117000000002</v>
      </c>
      <c r="Y274" s="59">
        <v>28.045265000000001</v>
      </c>
      <c r="Z274" s="59">
        <v>70.773094</v>
      </c>
      <c r="AA274" s="59">
        <v>73.522591000000006</v>
      </c>
      <c r="AB274" s="59">
        <v>143.95047</v>
      </c>
      <c r="AC274" s="59">
        <v>299</v>
      </c>
      <c r="AD274" s="59">
        <v>44.068446999999999</v>
      </c>
      <c r="AE274" s="59">
        <v>156.38028</v>
      </c>
      <c r="AF274" s="59">
        <v>47.843905999999997</v>
      </c>
      <c r="AG274" s="59">
        <v>80.326415999999995</v>
      </c>
      <c r="AH274" s="59">
        <v>155.57122799999999</v>
      </c>
      <c r="AI274" s="59">
        <v>69.055449999999993</v>
      </c>
      <c r="AJ274" s="59">
        <v>50.720108000000003</v>
      </c>
      <c r="AK274" s="59">
        <v>102.64885700000001</v>
      </c>
      <c r="AL274" s="59">
        <v>202.95465100000001</v>
      </c>
      <c r="AM274" s="59">
        <v>267.62326000000002</v>
      </c>
      <c r="AN274" s="59">
        <v>91.681067999999996</v>
      </c>
      <c r="AO274" s="59">
        <v>194.650406</v>
      </c>
      <c r="AP274" s="59">
        <v>129.21783400000001</v>
      </c>
      <c r="AQ274" s="59">
        <v>187.67112700000001</v>
      </c>
      <c r="AR274" s="59">
        <v>157.95056199999999</v>
      </c>
      <c r="AS274" s="59">
        <v>193.14636200000001</v>
      </c>
      <c r="AT274" s="59">
        <v>241.08766199999999</v>
      </c>
      <c r="AU274" s="59">
        <v>40.488284999999998</v>
      </c>
      <c r="AV274" s="59">
        <v>225.30058299999999</v>
      </c>
      <c r="AW274" s="59">
        <v>278.79733299999998</v>
      </c>
      <c r="AX274" s="59">
        <v>54.990955</v>
      </c>
      <c r="AY274" s="59">
        <v>202.040604</v>
      </c>
      <c r="AZ274" s="59">
        <v>431.435089</v>
      </c>
      <c r="BA274" s="59">
        <v>327.16198700000001</v>
      </c>
      <c r="BB274" s="59">
        <v>47.764519</v>
      </c>
      <c r="BC274" s="59">
        <v>82.917320000000004</v>
      </c>
      <c r="BD274" s="59">
        <v>170.06869499999999</v>
      </c>
      <c r="BE274" s="53">
        <v>229.26449600000001</v>
      </c>
      <c r="BF274" s="59">
        <v>628.77429199999995</v>
      </c>
      <c r="BG274" s="59">
        <v>165.10307299999999</v>
      </c>
      <c r="BH274" s="59">
        <v>92.040206999999995</v>
      </c>
      <c r="BI274" s="59">
        <v>66.961692999999997</v>
      </c>
      <c r="BJ274" s="59">
        <v>60.614521000000003</v>
      </c>
      <c r="BK274" s="59">
        <v>59.186619</v>
      </c>
      <c r="BL274" s="59">
        <v>60.405608999999998</v>
      </c>
      <c r="BM274" s="59">
        <v>76.158882000000006</v>
      </c>
      <c r="BN274" s="59">
        <v>41.608097000000001</v>
      </c>
      <c r="BO274" s="59">
        <v>45.444386000000002</v>
      </c>
      <c r="BP274" s="59">
        <v>152.999908</v>
      </c>
      <c r="BQ274" s="59">
        <v>129.311981</v>
      </c>
      <c r="BR274" s="59">
        <v>152.64498900000001</v>
      </c>
      <c r="BS274" s="59">
        <v>79.097977</v>
      </c>
      <c r="BT274" s="59">
        <v>193.99327099999999</v>
      </c>
    </row>
    <row r="275" spans="1:72">
      <c r="A275" s="61">
        <v>264</v>
      </c>
      <c r="B275" s="54">
        <v>44562</v>
      </c>
      <c r="C275" s="58">
        <v>4515.55</v>
      </c>
      <c r="D275" s="55">
        <v>35131.86</v>
      </c>
      <c r="E275" s="55">
        <v>45416.46875</v>
      </c>
      <c r="F275" s="59">
        <v>24.878311</v>
      </c>
      <c r="G275" s="59">
        <v>9.8976760000000006</v>
      </c>
      <c r="H275" s="59">
        <v>337.81179800000001</v>
      </c>
      <c r="I275" s="59">
        <v>240.886459</v>
      </c>
      <c r="J275" s="59">
        <v>221.83789100000001</v>
      </c>
      <c r="K275" s="59">
        <v>201.355942</v>
      </c>
      <c r="L275" s="59">
        <v>19.809999000000001</v>
      </c>
      <c r="M275" s="59">
        <v>56.256340000000002</v>
      </c>
      <c r="N275" s="59">
        <v>147.158005</v>
      </c>
      <c r="O275" s="59">
        <v>55.333739999999999</v>
      </c>
      <c r="P275" s="59">
        <v>157.78968800000001</v>
      </c>
      <c r="Q275" s="59">
        <v>44.535209999999999</v>
      </c>
      <c r="R275" s="59">
        <v>482.93789700000002</v>
      </c>
      <c r="S275" s="59">
        <v>122.359146</v>
      </c>
      <c r="T275" s="59">
        <v>41.013148999999999</v>
      </c>
      <c r="U275" s="59">
        <v>182.794815</v>
      </c>
      <c r="V275" s="59">
        <v>67.713370999999995</v>
      </c>
      <c r="W275" s="59">
        <v>115.650986</v>
      </c>
      <c r="X275" s="59">
        <v>78.532837000000001</v>
      </c>
      <c r="Y275" s="59">
        <v>36.585262</v>
      </c>
      <c r="Z275" s="59">
        <v>88.516936999999999</v>
      </c>
      <c r="AA275" s="59">
        <v>94.414551000000003</v>
      </c>
      <c r="AB275" s="59">
        <v>135.08708200000001</v>
      </c>
      <c r="AC275" s="59">
        <v>313.01998900000001</v>
      </c>
      <c r="AD275" s="59">
        <v>49.413978999999998</v>
      </c>
      <c r="AE275" s="59">
        <v>171.884491</v>
      </c>
      <c r="AF275" s="59">
        <v>49.970599999999997</v>
      </c>
      <c r="AG275" s="59">
        <v>83.764899999999997</v>
      </c>
      <c r="AH275" s="59">
        <v>156.68066400000001</v>
      </c>
      <c r="AI275" s="59">
        <v>74.112976000000003</v>
      </c>
      <c r="AJ275" s="59">
        <v>45.257277999999999</v>
      </c>
      <c r="AK275" s="59">
        <v>104.49580400000001</v>
      </c>
      <c r="AL275" s="59">
        <v>204.91227699999999</v>
      </c>
      <c r="AM275" s="59">
        <v>237.75273100000001</v>
      </c>
      <c r="AN275" s="59">
        <v>94.658287000000001</v>
      </c>
      <c r="AO275" s="59">
        <v>190.88826</v>
      </c>
      <c r="AP275" s="59">
        <v>120.77207199999999</v>
      </c>
      <c r="AQ275" s="59">
        <v>177.05036899999999</v>
      </c>
      <c r="AR275" s="59">
        <v>142.88504</v>
      </c>
      <c r="AS275" s="59">
        <v>196.50953699999999</v>
      </c>
      <c r="AT275" s="59">
        <v>229.87794500000001</v>
      </c>
      <c r="AU275" s="59">
        <v>42.302886999999998</v>
      </c>
      <c r="AV275" s="59">
        <v>182.348907</v>
      </c>
      <c r="AW275" s="59">
        <v>259.79251099999999</v>
      </c>
      <c r="AX275" s="59">
        <v>54.771495999999999</v>
      </c>
      <c r="AY275" s="59">
        <v>185.231461</v>
      </c>
      <c r="AZ275" s="59">
        <v>381.095123</v>
      </c>
      <c r="BA275" s="59">
        <v>302.512024</v>
      </c>
      <c r="BB275" s="59">
        <v>45.278903999999997</v>
      </c>
      <c r="BC275" s="59">
        <v>77.165131000000002</v>
      </c>
      <c r="BD275" s="59">
        <v>161.96545399999999</v>
      </c>
      <c r="BE275" s="53">
        <v>192.546875</v>
      </c>
      <c r="BF275" s="59">
        <v>542.76031499999999</v>
      </c>
      <c r="BG275" s="59">
        <v>154.60907</v>
      </c>
      <c r="BH275" s="59">
        <v>92.180588</v>
      </c>
      <c r="BI275" s="59">
        <v>69.368469000000005</v>
      </c>
      <c r="BJ275" s="59">
        <v>61.418804000000002</v>
      </c>
      <c r="BK275" s="59">
        <v>62.351230999999999</v>
      </c>
      <c r="BL275" s="59">
        <v>62.581467000000004</v>
      </c>
      <c r="BM275" s="59">
        <v>77.167557000000002</v>
      </c>
      <c r="BN275" s="59">
        <v>42.625084000000001</v>
      </c>
      <c r="BO275" s="59">
        <v>45.137402000000002</v>
      </c>
      <c r="BP275" s="59">
        <v>141.225357</v>
      </c>
      <c r="BQ275" s="59">
        <v>130.23237599999999</v>
      </c>
      <c r="BR275" s="59">
        <v>142.747421</v>
      </c>
      <c r="BS275" s="59">
        <v>78.070937999999998</v>
      </c>
      <c r="BT275" s="59">
        <v>170.40310700000001</v>
      </c>
    </row>
    <row r="276" spans="1:72">
      <c r="A276" s="61">
        <v>265</v>
      </c>
      <c r="B276" s="54">
        <v>44593</v>
      </c>
      <c r="C276" s="58">
        <v>4373.9399999999996</v>
      </c>
      <c r="D276" s="55">
        <v>33892.6</v>
      </c>
      <c r="E276" s="55">
        <v>44259.210937999997</v>
      </c>
      <c r="F276" s="59">
        <v>24.277645</v>
      </c>
      <c r="G276" s="59">
        <v>9.7861089999999997</v>
      </c>
      <c r="H276" s="59">
        <v>290.72723400000001</v>
      </c>
      <c r="I276" s="59">
        <v>227.256821</v>
      </c>
      <c r="J276" s="59">
        <v>207.293869</v>
      </c>
      <c r="K276" s="59">
        <v>182.483688</v>
      </c>
      <c r="L276" s="59">
        <v>20.329999999999998</v>
      </c>
      <c r="M276" s="59">
        <v>51.124248999999999</v>
      </c>
      <c r="N276" s="59">
        <v>143.74775700000001</v>
      </c>
      <c r="O276" s="59">
        <v>56.449309999999997</v>
      </c>
      <c r="P276" s="59">
        <v>148.89630099999999</v>
      </c>
      <c r="Q276" s="59">
        <v>43.053992999999998</v>
      </c>
      <c r="R276" s="59">
        <v>496.43762199999998</v>
      </c>
      <c r="S276" s="59">
        <v>115.692268</v>
      </c>
      <c r="T276" s="59">
        <v>37.98827</v>
      </c>
      <c r="U276" s="59">
        <v>187.60882599999999</v>
      </c>
      <c r="V276" s="59">
        <v>69.906302999999994</v>
      </c>
      <c r="W276" s="59">
        <v>126.80835</v>
      </c>
      <c r="X276" s="59">
        <v>84.062568999999996</v>
      </c>
      <c r="Y276" s="59">
        <v>36.744450000000001</v>
      </c>
      <c r="Z276" s="59">
        <v>96.928398000000001</v>
      </c>
      <c r="AA276" s="59">
        <v>98.043434000000005</v>
      </c>
      <c r="AB276" s="59">
        <v>129.678101</v>
      </c>
      <c r="AC276" s="59">
        <v>321.45001200000002</v>
      </c>
      <c r="AD276" s="59">
        <v>49.019024000000002</v>
      </c>
      <c r="AE276" s="59">
        <v>186.42160000000001</v>
      </c>
      <c r="AF276" s="59">
        <v>48.553665000000002</v>
      </c>
      <c r="AG276" s="59">
        <v>80.670280000000005</v>
      </c>
      <c r="AH276" s="59">
        <v>149.66012599999999</v>
      </c>
      <c r="AI276" s="59">
        <v>69.656020999999996</v>
      </c>
      <c r="AJ276" s="59">
        <v>40.624949999999998</v>
      </c>
      <c r="AK276" s="59">
        <v>106.97324399999999</v>
      </c>
      <c r="AL276" s="59">
        <v>204.31686400000001</v>
      </c>
      <c r="AM276" s="59">
        <v>242.17085299999999</v>
      </c>
      <c r="AN276" s="59">
        <v>92.608886999999996</v>
      </c>
      <c r="AO276" s="59">
        <v>177.13734400000001</v>
      </c>
      <c r="AP276" s="59">
        <v>108.136185</v>
      </c>
      <c r="AQ276" s="59">
        <v>184.238846</v>
      </c>
      <c r="AR276" s="59">
        <v>137.148346</v>
      </c>
      <c r="AS276" s="59">
        <v>218.44322199999999</v>
      </c>
      <c r="AT276" s="59">
        <v>207.821381</v>
      </c>
      <c r="AU276" s="59">
        <v>41.395592000000001</v>
      </c>
      <c r="AV276" s="59">
        <v>169.65332000000001</v>
      </c>
      <c r="AW276" s="59">
        <v>217.59880100000001</v>
      </c>
      <c r="AX276" s="59">
        <v>59.275364000000003</v>
      </c>
      <c r="AY276" s="59">
        <v>176.60792499999999</v>
      </c>
      <c r="AZ276" s="59">
        <v>371.57562300000001</v>
      </c>
      <c r="BA276" s="59">
        <v>290.65390000000002</v>
      </c>
      <c r="BB276" s="59">
        <v>44.240147</v>
      </c>
      <c r="BC276" s="59">
        <v>72.498908999999998</v>
      </c>
      <c r="BD276" s="59">
        <v>154.40875199999999</v>
      </c>
      <c r="BE276" s="53">
        <v>190.93121300000001</v>
      </c>
      <c r="BF276" s="59">
        <v>464.25470000000001</v>
      </c>
      <c r="BG276" s="59">
        <v>151.13914500000001</v>
      </c>
      <c r="BH276" s="59">
        <v>88.100639000000001</v>
      </c>
      <c r="BI276" s="59">
        <v>68.396659999999997</v>
      </c>
      <c r="BJ276" s="59">
        <v>57.247031999999997</v>
      </c>
      <c r="BK276" s="59">
        <v>65.086089999999999</v>
      </c>
      <c r="BL276" s="59">
        <v>60.488219999999998</v>
      </c>
      <c r="BM276" s="59">
        <v>76.560569999999998</v>
      </c>
      <c r="BN276" s="59">
        <v>43.495224</v>
      </c>
      <c r="BO276" s="59">
        <v>42.429985000000002</v>
      </c>
      <c r="BP276" s="59">
        <v>146.64837600000001</v>
      </c>
      <c r="BQ276" s="59">
        <v>127.709396</v>
      </c>
      <c r="BR276" s="59">
        <v>132.76185599999999</v>
      </c>
      <c r="BS276" s="59">
        <v>75.052986000000004</v>
      </c>
      <c r="BT276" s="59">
        <v>165.64540099999999</v>
      </c>
    </row>
    <row r="277" spans="1:72">
      <c r="A277" s="61">
        <v>266</v>
      </c>
      <c r="B277" s="54">
        <v>44621</v>
      </c>
      <c r="C277" s="58">
        <v>4530.41</v>
      </c>
      <c r="D277" s="55">
        <v>34678.35</v>
      </c>
      <c r="E277" s="55">
        <v>45606.671875</v>
      </c>
      <c r="F277" s="59">
        <v>25.048651</v>
      </c>
      <c r="G277" s="59">
        <v>9.5009999999999994</v>
      </c>
      <c r="H277" s="59">
        <v>275.53875699999998</v>
      </c>
      <c r="I277" s="59">
        <v>230.864395</v>
      </c>
      <c r="J277" s="59">
        <v>189.598984</v>
      </c>
      <c r="K277" s="59">
        <v>194.696518</v>
      </c>
      <c r="L277" s="59">
        <v>20.219999000000001</v>
      </c>
      <c r="M277" s="59">
        <v>53.624741</v>
      </c>
      <c r="N277" s="59">
        <v>140.898438</v>
      </c>
      <c r="O277" s="59">
        <v>56.231631999999998</v>
      </c>
      <c r="P277" s="59">
        <v>152.20631399999999</v>
      </c>
      <c r="Q277" s="59">
        <v>47.437119000000003</v>
      </c>
      <c r="R277" s="59">
        <v>551.38537599999995</v>
      </c>
      <c r="S277" s="59">
        <v>109.478767</v>
      </c>
      <c r="T277" s="59">
        <v>37.272399999999998</v>
      </c>
      <c r="U277" s="59">
        <v>201.835297</v>
      </c>
      <c r="V277" s="59">
        <v>74.439766000000006</v>
      </c>
      <c r="W277" s="59">
        <v>144.89575199999999</v>
      </c>
      <c r="X277" s="59">
        <v>89.063254999999998</v>
      </c>
      <c r="Y277" s="59">
        <v>38.803249000000001</v>
      </c>
      <c r="Z277" s="59">
        <v>102.66392500000001</v>
      </c>
      <c r="AA277" s="59">
        <v>101.72051999999999</v>
      </c>
      <c r="AB277" s="59">
        <v>124.66656500000001</v>
      </c>
      <c r="AC277" s="59">
        <v>352.91000400000001</v>
      </c>
      <c r="AD277" s="59">
        <v>44.709164000000001</v>
      </c>
      <c r="AE277" s="59">
        <v>179.19627399999999</v>
      </c>
      <c r="AF277" s="59">
        <v>45.642502</v>
      </c>
      <c r="AG277" s="59">
        <v>80.697761999999997</v>
      </c>
      <c r="AH277" s="59">
        <v>162.20773299999999</v>
      </c>
      <c r="AI277" s="59">
        <v>74.631454000000005</v>
      </c>
      <c r="AJ277" s="59">
        <v>44.805152999999997</v>
      </c>
      <c r="AK277" s="59">
        <v>97.241271999999995</v>
      </c>
      <c r="AL277" s="59">
        <v>220.02624499999999</v>
      </c>
      <c r="AM277" s="59">
        <v>278.61556999999999</v>
      </c>
      <c r="AN277" s="59">
        <v>90.428802000000005</v>
      </c>
      <c r="AO277" s="59">
        <v>182.64648399999999</v>
      </c>
      <c r="AP277" s="59">
        <v>109.350426</v>
      </c>
      <c r="AQ277" s="59">
        <v>189.140579</v>
      </c>
      <c r="AR277" s="59">
        <v>150.540268</v>
      </c>
      <c r="AS277" s="59">
        <v>224.71376000000001</v>
      </c>
      <c r="AT277" s="59">
        <v>216.34854100000001</v>
      </c>
      <c r="AU277" s="59">
        <v>43.285797000000002</v>
      </c>
      <c r="AV277" s="59">
        <v>169.94203200000001</v>
      </c>
      <c r="AW277" s="59">
        <v>230.13168300000001</v>
      </c>
      <c r="AX277" s="59">
        <v>71.139374000000004</v>
      </c>
      <c r="AY277" s="59">
        <v>179.188492</v>
      </c>
      <c r="AZ277" s="59">
        <v>377.54946899999999</v>
      </c>
      <c r="BA277" s="59">
        <v>300.53488199999998</v>
      </c>
      <c r="BB277" s="59">
        <v>46.315384000000002</v>
      </c>
      <c r="BC277" s="59">
        <v>78.950042999999994</v>
      </c>
      <c r="BD277" s="59">
        <v>166.66229200000001</v>
      </c>
      <c r="BE277" s="53">
        <v>212.50482199999999</v>
      </c>
      <c r="BF277" s="59">
        <v>470.586792</v>
      </c>
      <c r="BG277" s="59">
        <v>156.51007100000001</v>
      </c>
      <c r="BH277" s="59">
        <v>98.950958</v>
      </c>
      <c r="BI277" s="59">
        <v>73.075111000000007</v>
      </c>
      <c r="BJ277" s="59">
        <v>64.747612000000004</v>
      </c>
      <c r="BK277" s="59">
        <v>75.872101000000001</v>
      </c>
      <c r="BL277" s="59">
        <v>64.836403000000004</v>
      </c>
      <c r="BM277" s="59">
        <v>85.325806</v>
      </c>
      <c r="BN277" s="59">
        <v>41.282783999999999</v>
      </c>
      <c r="BO277" s="59">
        <v>42.484436000000002</v>
      </c>
      <c r="BP277" s="59">
        <v>135.48625200000001</v>
      </c>
      <c r="BQ277" s="59">
        <v>124.194908</v>
      </c>
      <c r="BR277" s="59">
        <v>146.98925800000001</v>
      </c>
      <c r="BS277" s="59">
        <v>79.117996000000005</v>
      </c>
      <c r="BT277" s="59">
        <v>176.00917100000001</v>
      </c>
    </row>
    <row r="278" spans="1:72">
      <c r="A278" s="61">
        <v>267</v>
      </c>
      <c r="B278" s="54">
        <v>44652</v>
      </c>
      <c r="C278" s="58">
        <v>4131.93</v>
      </c>
      <c r="D278" s="55">
        <v>32977.21</v>
      </c>
      <c r="E278" s="55">
        <v>41343.96875</v>
      </c>
      <c r="F278" s="59">
        <v>22.789431</v>
      </c>
      <c r="G278" s="59">
        <v>9.1422360000000005</v>
      </c>
      <c r="H278" s="59">
        <v>278.19241299999999</v>
      </c>
      <c r="I278" s="59">
        <v>232.61958300000001</v>
      </c>
      <c r="J278" s="59">
        <v>185.41673299999999</v>
      </c>
      <c r="K278" s="59">
        <v>209.76985199999999</v>
      </c>
      <c r="L278" s="59">
        <v>17.299999</v>
      </c>
      <c r="M278" s="59">
        <v>48.825245000000002</v>
      </c>
      <c r="N278" s="59">
        <v>148.04480000000001</v>
      </c>
      <c r="O278" s="59">
        <v>59.047367000000001</v>
      </c>
      <c r="P278" s="59">
        <v>157.17074600000001</v>
      </c>
      <c r="Q278" s="59">
        <v>48.922066000000001</v>
      </c>
      <c r="R278" s="59">
        <v>509.13021900000001</v>
      </c>
      <c r="S278" s="59">
        <v>124.520729</v>
      </c>
      <c r="T278" s="59">
        <v>35.299301</v>
      </c>
      <c r="U278" s="59">
        <v>210.351089</v>
      </c>
      <c r="V278" s="59">
        <v>76.837295999999995</v>
      </c>
      <c r="W278" s="59">
        <v>139.41423</v>
      </c>
      <c r="X278" s="59">
        <v>85.327468999999994</v>
      </c>
      <c r="Y278" s="59">
        <v>36.642811000000002</v>
      </c>
      <c r="Z278" s="59">
        <v>99.235489000000001</v>
      </c>
      <c r="AA278" s="59">
        <v>100.47434199999999</v>
      </c>
      <c r="AB278" s="59">
        <v>109.15640999999999</v>
      </c>
      <c r="AC278" s="59">
        <v>322.82998700000002</v>
      </c>
      <c r="AD278" s="59">
        <v>40.253002000000002</v>
      </c>
      <c r="AE278" s="59">
        <v>167.41911300000001</v>
      </c>
      <c r="AF278" s="59">
        <v>42.040905000000002</v>
      </c>
      <c r="AG278" s="59">
        <v>63.488106000000002</v>
      </c>
      <c r="AH278" s="59">
        <v>165.16398599999999</v>
      </c>
      <c r="AI278" s="59">
        <v>81.388687000000004</v>
      </c>
      <c r="AJ278" s="59">
        <v>42.468390999999997</v>
      </c>
      <c r="AK278" s="59">
        <v>99.988677999999993</v>
      </c>
      <c r="AL278" s="59">
        <v>212.17399599999999</v>
      </c>
      <c r="AM278" s="59">
        <v>284.21963499999998</v>
      </c>
      <c r="AN278" s="59">
        <v>85.889961</v>
      </c>
      <c r="AO278" s="59">
        <v>181.64212000000001</v>
      </c>
      <c r="AP278" s="59">
        <v>105.927711</v>
      </c>
      <c r="AQ278" s="59">
        <v>158.731323</v>
      </c>
      <c r="AR278" s="59">
        <v>156.83897400000001</v>
      </c>
      <c r="AS278" s="59">
        <v>220.38124099999999</v>
      </c>
      <c r="AT278" s="59">
        <v>186.45283499999999</v>
      </c>
      <c r="AU278" s="59">
        <v>44.155296</v>
      </c>
      <c r="AV278" s="59">
        <v>163.51769999999999</v>
      </c>
      <c r="AW278" s="59">
        <v>216.93344099999999</v>
      </c>
      <c r="AX278" s="59">
        <v>65.695312999999999</v>
      </c>
      <c r="AY278" s="59">
        <v>168.05870100000001</v>
      </c>
      <c r="AZ278" s="59">
        <v>347.46435500000001</v>
      </c>
      <c r="BA278" s="59">
        <v>270.52130099999999</v>
      </c>
      <c r="BB278" s="59">
        <v>40.736229000000002</v>
      </c>
      <c r="BC278" s="59">
        <v>70.046333000000004</v>
      </c>
      <c r="BD278" s="59">
        <v>154.64494300000001</v>
      </c>
      <c r="BE278" s="53">
        <v>204.778885</v>
      </c>
      <c r="BF278" s="59">
        <v>409.82067899999998</v>
      </c>
      <c r="BG278" s="59">
        <v>146.276962</v>
      </c>
      <c r="BH278" s="59">
        <v>97.621696</v>
      </c>
      <c r="BI278" s="59">
        <v>70.801292000000004</v>
      </c>
      <c r="BJ278" s="59">
        <v>65.533394000000001</v>
      </c>
      <c r="BK278" s="59">
        <v>73.348151999999999</v>
      </c>
      <c r="BL278" s="59">
        <v>66.275238000000002</v>
      </c>
      <c r="BM278" s="59">
        <v>83.577477000000002</v>
      </c>
      <c r="BN278" s="59">
        <v>37.522433999999997</v>
      </c>
      <c r="BO278" s="59">
        <v>36.078194000000003</v>
      </c>
      <c r="BP278" s="59">
        <v>110.26778400000001</v>
      </c>
      <c r="BQ278" s="59">
        <v>116.045975</v>
      </c>
      <c r="BR278" s="59">
        <v>146.65559400000001</v>
      </c>
      <c r="BS278" s="59">
        <v>72.221832000000006</v>
      </c>
      <c r="BT278" s="59">
        <v>160.22273300000001</v>
      </c>
    </row>
    <row r="279" spans="1:72">
      <c r="A279" s="61">
        <v>268</v>
      </c>
      <c r="B279" s="54">
        <v>44682</v>
      </c>
      <c r="C279" s="58">
        <v>4132.1499999999996</v>
      </c>
      <c r="D279" s="55">
        <v>32990.120000000003</v>
      </c>
      <c r="E279" s="55">
        <v>41084.898437999997</v>
      </c>
      <c r="F279" s="59">
        <v>22.744603999999999</v>
      </c>
      <c r="G279" s="59">
        <v>9.1950459999999996</v>
      </c>
      <c r="H279" s="59">
        <v>280.36868299999998</v>
      </c>
      <c r="I279" s="59">
        <v>235.46713299999999</v>
      </c>
      <c r="J279" s="59">
        <v>183.87901299999999</v>
      </c>
      <c r="K279" s="59">
        <v>148.51319899999999</v>
      </c>
      <c r="L279" s="59">
        <v>13.88</v>
      </c>
      <c r="M279" s="59">
        <v>45.768970000000003</v>
      </c>
      <c r="N279" s="59">
        <v>137.12669399999999</v>
      </c>
      <c r="O279" s="59">
        <v>57.923267000000003</v>
      </c>
      <c r="P279" s="59">
        <v>153.54608200000001</v>
      </c>
      <c r="Q279" s="59">
        <v>41.132393</v>
      </c>
      <c r="R279" s="59">
        <v>447.139343</v>
      </c>
      <c r="S279" s="59">
        <v>119.309555</v>
      </c>
      <c r="T279" s="59">
        <v>36.489826000000001</v>
      </c>
      <c r="U279" s="59">
        <v>197.25131200000001</v>
      </c>
      <c r="V279" s="59">
        <v>86.526450999999994</v>
      </c>
      <c r="W279" s="59">
        <v>155.42283599999999</v>
      </c>
      <c r="X279" s="59">
        <v>100.370537</v>
      </c>
      <c r="Y279" s="59">
        <v>43.171081999999998</v>
      </c>
      <c r="Z279" s="59">
        <v>118.49142500000001</v>
      </c>
      <c r="AA279" s="59">
        <v>118.570747</v>
      </c>
      <c r="AB279" s="59">
        <v>121.822548</v>
      </c>
      <c r="AC279" s="59">
        <v>315.98001099999999</v>
      </c>
      <c r="AD279" s="59">
        <v>42.227370999999998</v>
      </c>
      <c r="AE279" s="59">
        <v>162.23413099999999</v>
      </c>
      <c r="AF279" s="59">
        <v>45.945442</v>
      </c>
      <c r="AG279" s="59">
        <v>67.096581</v>
      </c>
      <c r="AH279" s="59">
        <v>164.31277499999999</v>
      </c>
      <c r="AI279" s="59">
        <v>84.453711999999996</v>
      </c>
      <c r="AJ279" s="59">
        <v>45.904288999999999</v>
      </c>
      <c r="AK279" s="59">
        <v>96.570885000000004</v>
      </c>
      <c r="AL279" s="59">
        <v>233.601563</v>
      </c>
      <c r="AM279" s="59">
        <v>304.952606</v>
      </c>
      <c r="AN279" s="59">
        <v>86.892052000000007</v>
      </c>
      <c r="AO279" s="59">
        <v>181.74539200000001</v>
      </c>
      <c r="AP279" s="59">
        <v>109.65155</v>
      </c>
      <c r="AQ279" s="59">
        <v>160.73333700000001</v>
      </c>
      <c r="AR279" s="59">
        <v>151.183029</v>
      </c>
      <c r="AS279" s="59">
        <v>210.657028</v>
      </c>
      <c r="AT279" s="59">
        <v>210.69525100000001</v>
      </c>
      <c r="AU279" s="59">
        <v>43.342509999999997</v>
      </c>
      <c r="AV279" s="59">
        <v>158.27436800000001</v>
      </c>
      <c r="AW279" s="59">
        <v>228.138351</v>
      </c>
      <c r="AX279" s="59">
        <v>61.186371000000001</v>
      </c>
      <c r="AY279" s="59">
        <v>160.82092299999999</v>
      </c>
      <c r="AZ279" s="59">
        <v>332.90737899999999</v>
      </c>
      <c r="BA279" s="59">
        <v>265.013824</v>
      </c>
      <c r="BB279" s="59">
        <v>41.511890000000001</v>
      </c>
      <c r="BC279" s="59">
        <v>68.902443000000005</v>
      </c>
      <c r="BD279" s="59">
        <v>160.558243</v>
      </c>
      <c r="BE279" s="53">
        <v>209.246521</v>
      </c>
      <c r="BF279" s="59">
        <v>406.18008400000002</v>
      </c>
      <c r="BG279" s="59">
        <v>159.561035</v>
      </c>
      <c r="BH279" s="59">
        <v>99.713081000000003</v>
      </c>
      <c r="BI279" s="59">
        <v>73.038773000000006</v>
      </c>
      <c r="BJ279" s="59">
        <v>67.560387000000006</v>
      </c>
      <c r="BK279" s="59">
        <v>74.484549999999999</v>
      </c>
      <c r="BL279" s="59">
        <v>68.156920999999997</v>
      </c>
      <c r="BM279" s="59">
        <v>89.453316000000001</v>
      </c>
      <c r="BN279" s="59">
        <v>42.072563000000002</v>
      </c>
      <c r="BO279" s="59">
        <v>40.406402999999997</v>
      </c>
      <c r="BP279" s="59">
        <v>109.092316</v>
      </c>
      <c r="BQ279" s="59">
        <v>136.29624899999999</v>
      </c>
      <c r="BR279" s="59">
        <v>116.636436</v>
      </c>
      <c r="BS279" s="59">
        <v>68.083481000000006</v>
      </c>
      <c r="BT279" s="59">
        <v>145.964844</v>
      </c>
    </row>
    <row r="280" spans="1:72">
      <c r="A280" s="61">
        <v>269</v>
      </c>
      <c r="B280" s="54">
        <v>44713</v>
      </c>
      <c r="C280" s="58">
        <v>3785.38</v>
      </c>
      <c r="D280" s="55">
        <v>30775.43</v>
      </c>
      <c r="E280" s="55">
        <v>37564.230469000002</v>
      </c>
      <c r="F280" s="59">
        <v>20.879854000000002</v>
      </c>
      <c r="G280" s="59">
        <v>9.0560460000000003</v>
      </c>
      <c r="H280" s="59">
        <v>253.99406400000001</v>
      </c>
      <c r="I280" s="59">
        <v>230.49095199999999</v>
      </c>
      <c r="J280" s="59">
        <v>164.45542900000001</v>
      </c>
      <c r="K280" s="59">
        <v>130.10235599999999</v>
      </c>
      <c r="L280" s="59">
        <v>8.65</v>
      </c>
      <c r="M280" s="59">
        <v>39.363602</v>
      </c>
      <c r="N280" s="59">
        <v>133.334045</v>
      </c>
      <c r="O280" s="59">
        <v>57.493729000000002</v>
      </c>
      <c r="P280" s="59">
        <v>152.54837000000001</v>
      </c>
      <c r="Q280" s="59">
        <v>39.019317999999998</v>
      </c>
      <c r="R280" s="59">
        <v>459.66473400000001</v>
      </c>
      <c r="S280" s="59">
        <v>121.220016</v>
      </c>
      <c r="T280" s="59">
        <v>31.923559000000001</v>
      </c>
      <c r="U280" s="59">
        <v>201.33914200000001</v>
      </c>
      <c r="V280" s="59">
        <v>77.979454000000004</v>
      </c>
      <c r="W280" s="59">
        <v>129.893677</v>
      </c>
      <c r="X280" s="59">
        <v>80.586960000000005</v>
      </c>
      <c r="Y280" s="59">
        <v>33.712406000000001</v>
      </c>
      <c r="Z280" s="59">
        <v>101.99870300000001</v>
      </c>
      <c r="AA280" s="59">
        <v>95.611519000000001</v>
      </c>
      <c r="AB280" s="59">
        <v>103.746796</v>
      </c>
      <c r="AC280" s="59">
        <v>273.01998900000001</v>
      </c>
      <c r="AD280" s="59">
        <v>36.335773000000003</v>
      </c>
      <c r="AE280" s="59">
        <v>133.21227999999999</v>
      </c>
      <c r="AF280" s="59">
        <v>39.841892000000001</v>
      </c>
      <c r="AG280" s="59">
        <v>60.659370000000003</v>
      </c>
      <c r="AH280" s="59">
        <v>163.50796500000001</v>
      </c>
      <c r="AI280" s="59">
        <v>83.664519999999996</v>
      </c>
      <c r="AJ280" s="59">
        <v>45.746398999999997</v>
      </c>
      <c r="AK280" s="59">
        <v>100.930351</v>
      </c>
      <c r="AL280" s="59">
        <v>223.15141299999999</v>
      </c>
      <c r="AM280" s="59">
        <v>316.51345800000001</v>
      </c>
      <c r="AN280" s="59">
        <v>83.218781000000007</v>
      </c>
      <c r="AO280" s="59">
        <v>163.98722799999999</v>
      </c>
      <c r="AP280" s="59">
        <v>96.010513000000003</v>
      </c>
      <c r="AQ280" s="59">
        <v>162.37056000000001</v>
      </c>
      <c r="AR280" s="59">
        <v>145.90867600000001</v>
      </c>
      <c r="AS280" s="59">
        <v>207.228973</v>
      </c>
      <c r="AT280" s="59">
        <v>212.69357299999999</v>
      </c>
      <c r="AU280" s="59">
        <v>34.137188000000002</v>
      </c>
      <c r="AV280" s="59">
        <v>148.473343</v>
      </c>
      <c r="AW280" s="59">
        <v>222.87416099999999</v>
      </c>
      <c r="AX280" s="59">
        <v>53.809733999999999</v>
      </c>
      <c r="AY280" s="59">
        <v>138.956177</v>
      </c>
      <c r="AZ280" s="59">
        <v>294.04623400000003</v>
      </c>
      <c r="BA280" s="59">
        <v>250.936249</v>
      </c>
      <c r="BB280" s="59">
        <v>35.237166999999999</v>
      </c>
      <c r="BC280" s="59">
        <v>66.938461000000004</v>
      </c>
      <c r="BD280" s="59">
        <v>140.515457</v>
      </c>
      <c r="BE280" s="53">
        <v>197.13885500000001</v>
      </c>
      <c r="BF280" s="59">
        <v>377.739868</v>
      </c>
      <c r="BG280" s="59">
        <v>139.06652800000001</v>
      </c>
      <c r="BH280" s="59">
        <v>95.866607999999999</v>
      </c>
      <c r="BI280" s="59">
        <v>69.214241000000001</v>
      </c>
      <c r="BJ280" s="59">
        <v>64.265991</v>
      </c>
      <c r="BK280" s="59">
        <v>68.307045000000002</v>
      </c>
      <c r="BL280" s="59">
        <v>64.013596000000007</v>
      </c>
      <c r="BM280" s="59">
        <v>86.422684000000004</v>
      </c>
      <c r="BN280" s="59">
        <v>41.629607999999998</v>
      </c>
      <c r="BO280" s="59">
        <v>35.807307999999999</v>
      </c>
      <c r="BP280" s="59">
        <v>93.248054999999994</v>
      </c>
      <c r="BQ280" s="59">
        <v>119.58485400000001</v>
      </c>
      <c r="BR280" s="59">
        <v>107.64259300000001</v>
      </c>
      <c r="BS280" s="59">
        <v>63.998309999999996</v>
      </c>
      <c r="BT280" s="59">
        <v>127.564217</v>
      </c>
    </row>
    <row r="281" spans="1:72">
      <c r="A281" s="61">
        <v>270</v>
      </c>
      <c r="B281" s="54">
        <v>44743</v>
      </c>
      <c r="C281" s="58">
        <v>4130.29</v>
      </c>
      <c r="D281" s="55">
        <v>32845.129999999997</v>
      </c>
      <c r="E281" s="55">
        <v>41119.578125</v>
      </c>
      <c r="F281" s="59">
        <v>22.834253</v>
      </c>
      <c r="G281" s="59">
        <v>9.2657860000000003</v>
      </c>
      <c r="H281" s="59">
        <v>280.45254499999999</v>
      </c>
      <c r="I281" s="59">
        <v>247.24902299999999</v>
      </c>
      <c r="J281" s="59">
        <v>180.32951399999999</v>
      </c>
      <c r="K281" s="59">
        <v>150.507172</v>
      </c>
      <c r="L281" s="59">
        <v>9.06</v>
      </c>
      <c r="M281" s="59">
        <v>45.938369999999999</v>
      </c>
      <c r="N281" s="59">
        <v>128.80896000000001</v>
      </c>
      <c r="O281" s="59">
        <v>59.068958000000002</v>
      </c>
      <c r="P281" s="59">
        <v>161.259445</v>
      </c>
      <c r="Q281" s="59">
        <v>42.379508999999999</v>
      </c>
      <c r="R281" s="59">
        <v>519.14648399999999</v>
      </c>
      <c r="S281" s="59">
        <v>119.263931</v>
      </c>
      <c r="T281" s="59">
        <v>33.372334000000002</v>
      </c>
      <c r="U281" s="59">
        <v>213.316925</v>
      </c>
      <c r="V281" s="59">
        <v>88.259559999999993</v>
      </c>
      <c r="W281" s="59">
        <v>146.94010900000001</v>
      </c>
      <c r="X281" s="59">
        <v>88.102813999999995</v>
      </c>
      <c r="Y281" s="59">
        <v>34.909683000000001</v>
      </c>
      <c r="Z281" s="59">
        <v>108.62091100000001</v>
      </c>
      <c r="AA281" s="59">
        <v>97.610504000000006</v>
      </c>
      <c r="AB281" s="59">
        <v>106.280334</v>
      </c>
      <c r="AC281" s="59">
        <v>300.60000600000001</v>
      </c>
      <c r="AD281" s="59">
        <v>40.695698</v>
      </c>
      <c r="AE281" s="59">
        <v>148.56542999999999</v>
      </c>
      <c r="AF281" s="59">
        <v>41.268329999999999</v>
      </c>
      <c r="AG281" s="59">
        <v>66.295174000000003</v>
      </c>
      <c r="AH281" s="59">
        <v>160.75384500000001</v>
      </c>
      <c r="AI281" s="59">
        <v>82.656136000000004</v>
      </c>
      <c r="AJ281" s="59">
        <v>44.071151999999998</v>
      </c>
      <c r="AK281" s="59">
        <v>113.92802399999999</v>
      </c>
      <c r="AL281" s="59">
        <v>226.97612000000001</v>
      </c>
      <c r="AM281" s="59">
        <v>321.843414</v>
      </c>
      <c r="AN281" s="59">
        <v>85.931076000000004</v>
      </c>
      <c r="AO281" s="59">
        <v>181.58325199999999</v>
      </c>
      <c r="AP281" s="59">
        <v>106.27113300000001</v>
      </c>
      <c r="AQ281" s="59">
        <v>173.35601800000001</v>
      </c>
      <c r="AR281" s="59">
        <v>157.599594</v>
      </c>
      <c r="AS281" s="59">
        <v>213.532455</v>
      </c>
      <c r="AT281" s="59">
        <v>219.78706399999999</v>
      </c>
      <c r="AU281" s="59">
        <v>36.027393000000004</v>
      </c>
      <c r="AV281" s="59">
        <v>160.051559</v>
      </c>
      <c r="AW281" s="59">
        <v>231.59991500000001</v>
      </c>
      <c r="AX281" s="59">
        <v>41.166694999999997</v>
      </c>
      <c r="AY281" s="59">
        <v>161.672211</v>
      </c>
      <c r="AZ281" s="59">
        <v>345.96911599999999</v>
      </c>
      <c r="BA281" s="59">
        <v>274.29754600000001</v>
      </c>
      <c r="BB281" s="59">
        <v>34.201065</v>
      </c>
      <c r="BC281" s="59">
        <v>74.574059000000005</v>
      </c>
      <c r="BD281" s="59">
        <v>163.59785500000001</v>
      </c>
      <c r="BE281" s="53">
        <v>227.384827</v>
      </c>
      <c r="BF281" s="59">
        <v>447.05694599999998</v>
      </c>
      <c r="BG281" s="59">
        <v>163.69281000000001</v>
      </c>
      <c r="BH281" s="59">
        <v>98.298805000000002</v>
      </c>
      <c r="BI281" s="59">
        <v>71.668053</v>
      </c>
      <c r="BJ281" s="59">
        <v>69.294792000000001</v>
      </c>
      <c r="BK281" s="59">
        <v>75.366394</v>
      </c>
      <c r="BL281" s="59">
        <v>66.678650000000005</v>
      </c>
      <c r="BM281" s="59">
        <v>90.212188999999995</v>
      </c>
      <c r="BN281" s="59">
        <v>37.889094999999998</v>
      </c>
      <c r="BO281" s="59">
        <v>34.237766000000001</v>
      </c>
      <c r="BP281" s="59">
        <v>104.805267</v>
      </c>
      <c r="BQ281" s="59">
        <v>129.17709400000001</v>
      </c>
      <c r="BR281" s="59">
        <v>122.15640999999999</v>
      </c>
      <c r="BS281" s="59">
        <v>70.068588000000005</v>
      </c>
      <c r="BT281" s="59">
        <v>147.01589999999999</v>
      </c>
    </row>
    <row r="282" spans="1:72">
      <c r="A282" s="61">
        <v>271</v>
      </c>
      <c r="B282" s="54">
        <v>44774</v>
      </c>
      <c r="C282" s="58">
        <v>3955</v>
      </c>
      <c r="D282" s="55">
        <v>31510.43</v>
      </c>
      <c r="E282" s="55">
        <v>39560.859375</v>
      </c>
      <c r="F282" s="59">
        <v>21.964634</v>
      </c>
      <c r="G282" s="59">
        <v>9.0080369999999998</v>
      </c>
      <c r="H282" s="59">
        <v>268.784943</v>
      </c>
      <c r="I282" s="59">
        <v>236.83783</v>
      </c>
      <c r="J282" s="59">
        <v>183.82576</v>
      </c>
      <c r="K282" s="59">
        <v>147.70666499999999</v>
      </c>
      <c r="L282" s="59">
        <v>9.4600000000000009</v>
      </c>
      <c r="M282" s="59">
        <v>41.687438999999998</v>
      </c>
      <c r="N282" s="59">
        <v>128.73983799999999</v>
      </c>
      <c r="O282" s="59">
        <v>56.804504000000001</v>
      </c>
      <c r="P282" s="59">
        <v>158.78007500000001</v>
      </c>
      <c r="Q282" s="59">
        <v>42.539977999999998</v>
      </c>
      <c r="R282" s="59">
        <v>501.596588</v>
      </c>
      <c r="S282" s="59">
        <v>115.39980300000001</v>
      </c>
      <c r="T282" s="59">
        <v>29.531396999999998</v>
      </c>
      <c r="U282" s="59">
        <v>210.23826600000001</v>
      </c>
      <c r="V282" s="59">
        <v>87.039428999999998</v>
      </c>
      <c r="W282" s="59">
        <v>141.80822800000001</v>
      </c>
      <c r="X282" s="59">
        <v>98.972106999999994</v>
      </c>
      <c r="Y282" s="59">
        <v>35.965556999999997</v>
      </c>
      <c r="Z282" s="59">
        <v>116.6465</v>
      </c>
      <c r="AA282" s="59">
        <v>107.266487</v>
      </c>
      <c r="AB282" s="59">
        <v>105.705467</v>
      </c>
      <c r="AC282" s="59">
        <v>280.79998799999998</v>
      </c>
      <c r="AD282" s="59">
        <v>40.547275999999997</v>
      </c>
      <c r="AE282" s="59">
        <v>146.61695900000001</v>
      </c>
      <c r="AF282" s="59">
        <v>39.878151000000003</v>
      </c>
      <c r="AG282" s="59">
        <v>68.119377</v>
      </c>
      <c r="AH282" s="59">
        <v>148.61348000000001</v>
      </c>
      <c r="AI282" s="59">
        <v>78.9739</v>
      </c>
      <c r="AJ282" s="59">
        <v>39.770457999999998</v>
      </c>
      <c r="AK282" s="59">
        <v>109.84819</v>
      </c>
      <c r="AL282" s="59">
        <v>220.39987199999999</v>
      </c>
      <c r="AM282" s="59">
        <v>294.06082199999997</v>
      </c>
      <c r="AN282" s="59">
        <v>88.661902999999995</v>
      </c>
      <c r="AO282" s="59">
        <v>178.64901699999999</v>
      </c>
      <c r="AP282" s="59">
        <v>92.256461999999999</v>
      </c>
      <c r="AQ282" s="59">
        <v>173.01799</v>
      </c>
      <c r="AR282" s="59">
        <v>161.880493</v>
      </c>
      <c r="AS282" s="59">
        <v>215.661484</v>
      </c>
      <c r="AT282" s="59">
        <v>198.77860999999999</v>
      </c>
      <c r="AU282" s="59">
        <v>34.685341000000001</v>
      </c>
      <c r="AV282" s="59">
        <v>158.75306699999999</v>
      </c>
      <c r="AW282" s="59">
        <v>235.53724700000001</v>
      </c>
      <c r="AX282" s="59">
        <v>37.602798</v>
      </c>
      <c r="AY282" s="59">
        <v>162.806534</v>
      </c>
      <c r="AZ282" s="59">
        <v>341.67492700000003</v>
      </c>
      <c r="BA282" s="59">
        <v>255.469742</v>
      </c>
      <c r="BB282" s="59">
        <v>30.066041999999999</v>
      </c>
      <c r="BC282" s="59">
        <v>71.356583000000001</v>
      </c>
      <c r="BD282" s="59">
        <v>152.08242799999999</v>
      </c>
      <c r="BE282" s="53">
        <v>230.48741100000001</v>
      </c>
      <c r="BF282" s="59">
        <v>423.85571299999998</v>
      </c>
      <c r="BG282" s="59">
        <v>144.24499499999999</v>
      </c>
      <c r="BH282" s="59">
        <v>95.598350999999994</v>
      </c>
      <c r="BI282" s="59">
        <v>71.510704000000004</v>
      </c>
      <c r="BJ282" s="59">
        <v>69.457024000000004</v>
      </c>
      <c r="BK282" s="59">
        <v>75.577843000000001</v>
      </c>
      <c r="BL282" s="59">
        <v>67.653594999999996</v>
      </c>
      <c r="BM282" s="59">
        <v>88.821799999999996</v>
      </c>
      <c r="BN282" s="59">
        <v>34.727718000000003</v>
      </c>
      <c r="BO282" s="59">
        <v>33.246918000000001</v>
      </c>
      <c r="BP282" s="59">
        <v>110.71230300000001</v>
      </c>
      <c r="BQ282" s="59">
        <v>124.88531500000001</v>
      </c>
      <c r="BR282" s="59">
        <v>114.73819</v>
      </c>
      <c r="BS282" s="59">
        <v>65.411659</v>
      </c>
      <c r="BT282" s="59">
        <v>136.037125</v>
      </c>
    </row>
    <row r="283" spans="1:72">
      <c r="A283" s="61">
        <v>272</v>
      </c>
      <c r="B283" s="54">
        <v>44805</v>
      </c>
      <c r="C283" s="58">
        <v>3585.62</v>
      </c>
      <c r="D283" s="55">
        <v>28725.51</v>
      </c>
      <c r="E283" s="55">
        <v>35836.921875</v>
      </c>
      <c r="F283" s="59">
        <v>19.929542999999999</v>
      </c>
      <c r="G283" s="59">
        <v>8.6311</v>
      </c>
      <c r="H283" s="59">
        <v>258.83239700000001</v>
      </c>
      <c r="I283" s="59">
        <v>217.80201700000001</v>
      </c>
      <c r="J283" s="59">
        <v>177.83204699999999</v>
      </c>
      <c r="K283" s="59">
        <v>137.555038</v>
      </c>
      <c r="L283" s="59">
        <v>7.03</v>
      </c>
      <c r="M283" s="59">
        <v>34.94556</v>
      </c>
      <c r="N283" s="59">
        <v>117.82952899999999</v>
      </c>
      <c r="O283" s="59">
        <v>51.566814000000001</v>
      </c>
      <c r="P283" s="59">
        <v>150.47563199999999</v>
      </c>
      <c r="Q283" s="59">
        <v>41.806598999999999</v>
      </c>
      <c r="R283" s="59">
        <v>453.72351099999997</v>
      </c>
      <c r="S283" s="59">
        <v>101.843582</v>
      </c>
      <c r="T283" s="59">
        <v>26.762857</v>
      </c>
      <c r="U283" s="59">
        <v>207.239609</v>
      </c>
      <c r="V283" s="59">
        <v>80.272521999999995</v>
      </c>
      <c r="W283" s="59">
        <v>130.069016</v>
      </c>
      <c r="X283" s="59">
        <v>92.958939000000001</v>
      </c>
      <c r="Y283" s="59">
        <v>33.844386999999998</v>
      </c>
      <c r="Z283" s="59">
        <v>105.26003300000001</v>
      </c>
      <c r="AA283" s="59">
        <v>98.803673000000003</v>
      </c>
      <c r="AB283" s="59">
        <v>97.126709000000005</v>
      </c>
      <c r="AC283" s="59">
        <v>267.01998900000001</v>
      </c>
      <c r="AD283" s="59">
        <v>37.566578</v>
      </c>
      <c r="AE283" s="59">
        <v>130.13218699999999</v>
      </c>
      <c r="AF283" s="59">
        <v>35.252949000000001</v>
      </c>
      <c r="AG283" s="59">
        <v>69.220421000000002</v>
      </c>
      <c r="AH283" s="59">
        <v>151.48516799999999</v>
      </c>
      <c r="AI283" s="59">
        <v>79.677047999999999</v>
      </c>
      <c r="AJ283" s="59">
        <v>38.477893999999999</v>
      </c>
      <c r="AK283" s="59">
        <v>107.69137600000001</v>
      </c>
      <c r="AL283" s="59">
        <v>208.33033800000001</v>
      </c>
      <c r="AM283" s="59">
        <v>316.684845</v>
      </c>
      <c r="AN283" s="59">
        <v>86.150627</v>
      </c>
      <c r="AO283" s="59">
        <v>158.32049599999999</v>
      </c>
      <c r="AP283" s="59">
        <v>82.822333999999998</v>
      </c>
      <c r="AQ283" s="59">
        <v>144.76731899999999</v>
      </c>
      <c r="AR283" s="59">
        <v>153.433594</v>
      </c>
      <c r="AS283" s="59">
        <v>199.87286399999999</v>
      </c>
      <c r="AT283" s="59">
        <v>139.99653599999999</v>
      </c>
      <c r="AU283" s="59">
        <v>29.147034000000001</v>
      </c>
      <c r="AV283" s="59">
        <v>139.94458</v>
      </c>
      <c r="AW283" s="59">
        <v>217.13833600000001</v>
      </c>
      <c r="AX283" s="59">
        <v>38.211933000000002</v>
      </c>
      <c r="AY283" s="59">
        <v>154.56832900000001</v>
      </c>
      <c r="AZ283" s="59">
        <v>317.10595699999999</v>
      </c>
      <c r="BA283" s="59">
        <v>228.03839099999999</v>
      </c>
      <c r="BB283" s="59">
        <v>24.518293</v>
      </c>
      <c r="BC283" s="59">
        <v>58.769348000000001</v>
      </c>
      <c r="BD283" s="59">
        <v>142.48121599999999</v>
      </c>
      <c r="BE283" s="53">
        <v>213.305328</v>
      </c>
      <c r="BF283" s="59">
        <v>380.21167000000003</v>
      </c>
      <c r="BG283" s="59">
        <v>133.27943400000001</v>
      </c>
      <c r="BH283" s="59">
        <v>83.944511000000006</v>
      </c>
      <c r="BI283" s="59">
        <v>60.416930999999998</v>
      </c>
      <c r="BJ283" s="59">
        <v>61.822609</v>
      </c>
      <c r="BK283" s="59">
        <v>68.692122999999995</v>
      </c>
      <c r="BL283" s="59">
        <v>58.314219999999999</v>
      </c>
      <c r="BM283" s="59">
        <v>78.553696000000002</v>
      </c>
      <c r="BN283" s="59">
        <v>31.538187000000001</v>
      </c>
      <c r="BO283" s="59">
        <v>26.944794000000002</v>
      </c>
      <c r="BP283" s="59">
        <v>93.178901999999994</v>
      </c>
      <c r="BQ283" s="59">
        <v>114.067123</v>
      </c>
      <c r="BR283" s="59">
        <v>93.626204999999999</v>
      </c>
      <c r="BS283" s="59">
        <v>60.084342999999997</v>
      </c>
      <c r="BT283" s="59">
        <v>124.322334</v>
      </c>
    </row>
    <row r="284" spans="1:72">
      <c r="A284" s="61">
        <v>273</v>
      </c>
      <c r="B284" s="54">
        <v>44835</v>
      </c>
      <c r="C284" s="58">
        <v>3871.98</v>
      </c>
      <c r="D284" s="55">
        <v>32732.95</v>
      </c>
      <c r="E284" s="55">
        <v>38702.5</v>
      </c>
      <c r="F284" s="59">
        <v>21.552237999999999</v>
      </c>
      <c r="G284" s="59">
        <v>8.5113140000000005</v>
      </c>
      <c r="H284" s="59">
        <v>277.770691</v>
      </c>
      <c r="I284" s="59">
        <v>257.37146000000001</v>
      </c>
      <c r="J284" s="59">
        <v>184.59272799999999</v>
      </c>
      <c r="K284" s="59">
        <v>152.256958</v>
      </c>
      <c r="L284" s="59">
        <v>9.06</v>
      </c>
      <c r="M284" s="59">
        <v>37.822082999999999</v>
      </c>
      <c r="N284" s="59">
        <v>125.687935</v>
      </c>
      <c r="O284" s="59">
        <v>55.494038000000003</v>
      </c>
      <c r="P284" s="59">
        <v>168.485794</v>
      </c>
      <c r="Q284" s="59">
        <v>45.877662999999998</v>
      </c>
      <c r="R284" s="59">
        <v>481.80557299999998</v>
      </c>
      <c r="S284" s="59">
        <v>113.66525300000001</v>
      </c>
      <c r="T284" s="59">
        <v>31.109687999999998</v>
      </c>
      <c r="U284" s="59">
        <v>224.441406</v>
      </c>
      <c r="V284" s="59">
        <v>101.878342</v>
      </c>
      <c r="W284" s="59">
        <v>163.77448999999999</v>
      </c>
      <c r="X284" s="59">
        <v>116.17879499999999</v>
      </c>
      <c r="Y284" s="59">
        <v>49.277306000000003</v>
      </c>
      <c r="Z284" s="59">
        <v>136.661957</v>
      </c>
      <c r="AA284" s="59">
        <v>122.21719400000001</v>
      </c>
      <c r="AB284" s="59">
        <v>116.99818399999999</v>
      </c>
      <c r="AC284" s="59">
        <v>295.08999599999999</v>
      </c>
      <c r="AD284" s="59">
        <v>42.955916999999999</v>
      </c>
      <c r="AE284" s="59">
        <v>143.19267300000001</v>
      </c>
      <c r="AF284" s="59">
        <v>37.550429999999999</v>
      </c>
      <c r="AG284" s="59">
        <v>76.732840999999993</v>
      </c>
      <c r="AH284" s="59">
        <v>161.32392899999999</v>
      </c>
      <c r="AI284" s="59">
        <v>94.383644000000004</v>
      </c>
      <c r="AJ284" s="59">
        <v>40.931117999999998</v>
      </c>
      <c r="AK284" s="59">
        <v>98.008362000000005</v>
      </c>
      <c r="AL284" s="59">
        <v>249.87623600000001</v>
      </c>
      <c r="AM284" s="59">
        <v>354.62625100000002</v>
      </c>
      <c r="AN284" s="59">
        <v>85.545402999999993</v>
      </c>
      <c r="AO284" s="59">
        <v>193.451187</v>
      </c>
      <c r="AP284" s="59">
        <v>94.282555000000002</v>
      </c>
      <c r="AQ284" s="59">
        <v>150.35047900000001</v>
      </c>
      <c r="AR284" s="59">
        <v>152.24101300000001</v>
      </c>
      <c r="AS284" s="59">
        <v>235.32188400000001</v>
      </c>
      <c r="AT284" s="59">
        <v>151.96144100000001</v>
      </c>
      <c r="AU284" s="59">
        <v>34.354553000000003</v>
      </c>
      <c r="AV284" s="59">
        <v>152.69657900000001</v>
      </c>
      <c r="AW284" s="59">
        <v>235.269104</v>
      </c>
      <c r="AX284" s="59">
        <v>38.989716000000001</v>
      </c>
      <c r="AY284" s="59">
        <v>160.43899500000001</v>
      </c>
      <c r="AZ284" s="59">
        <v>330.78106700000001</v>
      </c>
      <c r="BA284" s="59">
        <v>227.28445400000001</v>
      </c>
      <c r="BB284" s="59">
        <v>27.049092999999999</v>
      </c>
      <c r="BC284" s="59">
        <v>75.128906000000001</v>
      </c>
      <c r="BD284" s="59">
        <v>147.866364</v>
      </c>
      <c r="BE284" s="53">
        <v>228.916718</v>
      </c>
      <c r="BF284" s="59">
        <v>419.65426600000001</v>
      </c>
      <c r="BG284" s="59">
        <v>136.41679400000001</v>
      </c>
      <c r="BH284" s="59">
        <v>84.088898</v>
      </c>
      <c r="BI284" s="59">
        <v>61.672378999999999</v>
      </c>
      <c r="BJ284" s="59">
        <v>59.53154</v>
      </c>
      <c r="BK284" s="59">
        <v>69.629784000000001</v>
      </c>
      <c r="BL284" s="59">
        <v>59.713718</v>
      </c>
      <c r="BM284" s="59">
        <v>80.568809999999999</v>
      </c>
      <c r="BN284" s="59">
        <v>31.039819999999999</v>
      </c>
      <c r="BO284" s="59">
        <v>29.158805999999998</v>
      </c>
      <c r="BP284" s="59">
        <v>105.239906</v>
      </c>
      <c r="BQ284" s="59">
        <v>124.171577</v>
      </c>
      <c r="BR284" s="59">
        <v>102.70681</v>
      </c>
      <c r="BS284" s="59">
        <v>56.846291000000001</v>
      </c>
      <c r="BT284" s="59">
        <v>129.939697</v>
      </c>
    </row>
    <row r="285" spans="1:72">
      <c r="A285" s="61">
        <v>274</v>
      </c>
      <c r="B285" s="54">
        <v>44866</v>
      </c>
      <c r="C285" s="58">
        <v>4080.11</v>
      </c>
      <c r="D285" s="55">
        <v>34589.769999999997</v>
      </c>
      <c r="E285" s="55">
        <v>40552.421875</v>
      </c>
      <c r="F285" s="59">
        <v>22.663919</v>
      </c>
      <c r="G285" s="59">
        <v>8.8260500000000004</v>
      </c>
      <c r="H285" s="59">
        <v>303.90338100000002</v>
      </c>
      <c r="I285" s="59">
        <v>257.49420199999997</v>
      </c>
      <c r="J285" s="59">
        <v>202.352417</v>
      </c>
      <c r="K285" s="59">
        <v>154.87110899999999</v>
      </c>
      <c r="L285" s="59">
        <v>9.93</v>
      </c>
      <c r="M285" s="59">
        <v>43.138438999999998</v>
      </c>
      <c r="N285" s="59">
        <v>140.19949299999999</v>
      </c>
      <c r="O285" s="59">
        <v>58.980376999999997</v>
      </c>
      <c r="P285" s="59">
        <v>172.13237000000001</v>
      </c>
      <c r="Q285" s="59">
        <v>49.130004999999997</v>
      </c>
      <c r="R285" s="59">
        <v>519.00830099999996</v>
      </c>
      <c r="S285" s="59">
        <v>123.86647000000001</v>
      </c>
      <c r="T285" s="59">
        <v>35.371291999999997</v>
      </c>
      <c r="U285" s="59">
        <v>221.05741900000001</v>
      </c>
      <c r="V285" s="59">
        <v>102.365601</v>
      </c>
      <c r="W285" s="59">
        <v>165.956345</v>
      </c>
      <c r="X285" s="59">
        <v>113.80159</v>
      </c>
      <c r="Y285" s="59">
        <v>48.822704000000002</v>
      </c>
      <c r="Z285" s="59">
        <v>139.40330499999999</v>
      </c>
      <c r="AA285" s="59">
        <v>127.813187</v>
      </c>
      <c r="AB285" s="59">
        <v>129.57936100000001</v>
      </c>
      <c r="AC285" s="59">
        <v>318.60000600000001</v>
      </c>
      <c r="AD285" s="59">
        <v>44.786610000000003</v>
      </c>
      <c r="AE285" s="59">
        <v>152.589249</v>
      </c>
      <c r="AF285" s="59">
        <v>40.151088999999999</v>
      </c>
      <c r="AG285" s="59">
        <v>79.497046999999995</v>
      </c>
      <c r="AH285" s="59">
        <v>165.06098900000001</v>
      </c>
      <c r="AI285" s="59">
        <v>102.70285800000001</v>
      </c>
      <c r="AJ285" s="59">
        <v>44.078991000000002</v>
      </c>
      <c r="AK285" s="59">
        <v>105.219162</v>
      </c>
      <c r="AL285" s="59">
        <v>264.71075400000001</v>
      </c>
      <c r="AM285" s="59">
        <v>363.43099999999998</v>
      </c>
      <c r="AN285" s="59">
        <v>92.586876000000004</v>
      </c>
      <c r="AO285" s="59">
        <v>208.17666600000001</v>
      </c>
      <c r="AP285" s="59">
        <v>94.417457999999996</v>
      </c>
      <c r="AQ285" s="59">
        <v>170.03038000000001</v>
      </c>
      <c r="AR285" s="59">
        <v>161.22917200000001</v>
      </c>
      <c r="AS285" s="59">
        <v>239.09072900000001</v>
      </c>
      <c r="AT285" s="59">
        <v>172.762756</v>
      </c>
      <c r="AU285" s="59">
        <v>37.719130999999997</v>
      </c>
      <c r="AV285" s="59">
        <v>145.65817300000001</v>
      </c>
      <c r="AW285" s="59">
        <v>291.41796900000003</v>
      </c>
      <c r="AX285" s="59">
        <v>43.734451</v>
      </c>
      <c r="AY285" s="59">
        <v>179.67794799999999</v>
      </c>
      <c r="AZ285" s="59">
        <v>360.80911300000002</v>
      </c>
      <c r="BA285" s="59">
        <v>249.81410199999999</v>
      </c>
      <c r="BB285" s="59">
        <v>28.609432000000002</v>
      </c>
      <c r="BC285" s="59">
        <v>80.312804999999997</v>
      </c>
      <c r="BD285" s="59">
        <v>167.44520600000001</v>
      </c>
      <c r="BE285" s="53">
        <v>250.16989100000001</v>
      </c>
      <c r="BF285" s="59">
        <v>400.86566199999999</v>
      </c>
      <c r="BG285" s="59">
        <v>164.43279999999999</v>
      </c>
      <c r="BH285" s="59">
        <v>90.180328000000003</v>
      </c>
      <c r="BI285" s="59">
        <v>53.863070999999998</v>
      </c>
      <c r="BJ285" s="59">
        <v>61.495319000000002</v>
      </c>
      <c r="BK285" s="59">
        <v>76.664726000000002</v>
      </c>
      <c r="BL285" s="59">
        <v>64.400199999999998</v>
      </c>
      <c r="BM285" s="59">
        <v>89.801811000000001</v>
      </c>
      <c r="BN285" s="59">
        <v>32.922744999999999</v>
      </c>
      <c r="BO285" s="59">
        <v>33.959671</v>
      </c>
      <c r="BP285" s="59">
        <v>96.675704999999994</v>
      </c>
      <c r="BQ285" s="59">
        <v>128.923126</v>
      </c>
      <c r="BR285" s="59">
        <v>109.235519</v>
      </c>
      <c r="BS285" s="59">
        <v>58.506039000000001</v>
      </c>
      <c r="BT285" s="59">
        <v>139.15980500000001</v>
      </c>
    </row>
    <row r="286" spans="1:72">
      <c r="A286" s="61">
        <v>275</v>
      </c>
      <c r="B286" s="54">
        <v>44896</v>
      </c>
      <c r="C286" s="58">
        <v>3839.5</v>
      </c>
      <c r="D286" s="55">
        <v>33147.25</v>
      </c>
      <c r="E286" s="55">
        <v>38073.941405999998</v>
      </c>
      <c r="F286" s="59">
        <v>20.332977</v>
      </c>
      <c r="G286" s="59">
        <v>8.7715809999999994</v>
      </c>
      <c r="H286" s="59">
        <v>298.06982399999998</v>
      </c>
      <c r="I286" s="59">
        <v>250.15438800000001</v>
      </c>
      <c r="J286" s="59">
        <v>189.68095400000001</v>
      </c>
      <c r="K286" s="59">
        <v>139.02413899999999</v>
      </c>
      <c r="L286" s="59">
        <v>8.06</v>
      </c>
      <c r="M286" s="59">
        <v>39.568413</v>
      </c>
      <c r="N286" s="59">
        <v>142.455307</v>
      </c>
      <c r="O286" s="59">
        <v>59.398677999999997</v>
      </c>
      <c r="P286" s="59">
        <v>167.632126</v>
      </c>
      <c r="Q286" s="59">
        <v>45.703606000000001</v>
      </c>
      <c r="R286" s="59">
        <v>439.364532</v>
      </c>
      <c r="S286" s="59">
        <v>123.97603599999999</v>
      </c>
      <c r="T286" s="59">
        <v>32.217486999999998</v>
      </c>
      <c r="U286" s="59">
        <v>218.688751</v>
      </c>
      <c r="V286" s="59">
        <v>102.22583</v>
      </c>
      <c r="W286" s="59">
        <v>163.75498999999999</v>
      </c>
      <c r="X286" s="59">
        <v>109.14022799999999</v>
      </c>
      <c r="Y286" s="59">
        <v>50.631653</v>
      </c>
      <c r="Z286" s="59">
        <v>137.37876900000001</v>
      </c>
      <c r="AA286" s="59">
        <v>116.63754299999999</v>
      </c>
      <c r="AB286" s="59">
        <v>125.753342</v>
      </c>
      <c r="AC286" s="59">
        <v>308.89999399999999</v>
      </c>
      <c r="AD286" s="59">
        <v>38.814377</v>
      </c>
      <c r="AE286" s="59">
        <v>143.061508</v>
      </c>
      <c r="AF286" s="59">
        <v>38.576537999999999</v>
      </c>
      <c r="AG286" s="59">
        <v>80.412666000000002</v>
      </c>
      <c r="AH286" s="59">
        <v>164.86639400000001</v>
      </c>
      <c r="AI286" s="59">
        <v>103.47693599999999</v>
      </c>
      <c r="AJ286" s="59">
        <v>45.441161999999998</v>
      </c>
      <c r="AK286" s="59">
        <v>99.347335999999999</v>
      </c>
      <c r="AL286" s="59">
        <v>244.42214999999999</v>
      </c>
      <c r="AM286" s="59">
        <v>359.29846199999997</v>
      </c>
      <c r="AN286" s="59">
        <v>84.68956</v>
      </c>
      <c r="AO286" s="59">
        <v>204.19374099999999</v>
      </c>
      <c r="AP286" s="59">
        <v>90.935294999999996</v>
      </c>
      <c r="AQ286" s="59">
        <v>157.247589</v>
      </c>
      <c r="AR286" s="59">
        <v>150.80870100000001</v>
      </c>
      <c r="AS286" s="59">
        <v>235.03627</v>
      </c>
      <c r="AT286" s="59">
        <v>164.210892</v>
      </c>
      <c r="AU286" s="59">
        <v>31.821681999999999</v>
      </c>
      <c r="AV286" s="59">
        <v>141.50704999999999</v>
      </c>
      <c r="AW286" s="59">
        <v>289.63284299999998</v>
      </c>
      <c r="AX286" s="59">
        <v>43.485698999999997</v>
      </c>
      <c r="AY286" s="59">
        <v>172.006134</v>
      </c>
      <c r="AZ286" s="59">
        <v>333.35562099999999</v>
      </c>
      <c r="BA286" s="59">
        <v>235.475662</v>
      </c>
      <c r="BB286" s="59">
        <v>25.485861</v>
      </c>
      <c r="BC286" s="59">
        <v>79.065017999999995</v>
      </c>
      <c r="BD286" s="59">
        <v>153.304306</v>
      </c>
      <c r="BE286" s="53">
        <v>226.22689800000001</v>
      </c>
      <c r="BF286" s="59">
        <v>382.79870599999998</v>
      </c>
      <c r="BG286" s="59">
        <v>156.89553799999999</v>
      </c>
      <c r="BH286" s="59">
        <v>93.905372999999997</v>
      </c>
      <c r="BI286" s="59">
        <v>54.048164</v>
      </c>
      <c r="BJ286" s="59">
        <v>65.610068999999996</v>
      </c>
      <c r="BK286" s="59">
        <v>71.290488999999994</v>
      </c>
      <c r="BL286" s="59">
        <v>64.299323999999999</v>
      </c>
      <c r="BM286" s="59">
        <v>88.080146999999997</v>
      </c>
      <c r="BN286" s="59">
        <v>33.277481000000002</v>
      </c>
      <c r="BO286" s="59">
        <v>32.411842</v>
      </c>
      <c r="BP286" s="59">
        <v>85.819809000000006</v>
      </c>
      <c r="BQ286" s="59">
        <v>120.623817</v>
      </c>
      <c r="BR286" s="59">
        <v>104.543007</v>
      </c>
      <c r="BS286" s="59">
        <v>53.220112</v>
      </c>
      <c r="BT286" s="59">
        <v>130.27056899999999</v>
      </c>
    </row>
    <row r="287" spans="1:72">
      <c r="A287" s="61">
        <v>276</v>
      </c>
      <c r="B287" s="54">
        <v>44927</v>
      </c>
      <c r="C287" s="58">
        <v>4076.6</v>
      </c>
      <c r="D287" s="55">
        <v>34086.04</v>
      </c>
      <c r="E287" s="55">
        <v>40724.960937999997</v>
      </c>
      <c r="F287" s="59">
        <v>22.779198000000001</v>
      </c>
      <c r="G287" s="59">
        <v>9.0515969999999992</v>
      </c>
      <c r="H287" s="59">
        <v>305.911835</v>
      </c>
      <c r="I287" s="59">
        <v>253.82794200000001</v>
      </c>
      <c r="J287" s="59">
        <v>198.258667</v>
      </c>
      <c r="K287" s="59">
        <v>160.571777</v>
      </c>
      <c r="L287" s="59">
        <v>10.82</v>
      </c>
      <c r="M287" s="59">
        <v>47.230193999999997</v>
      </c>
      <c r="N287" s="59">
        <v>133.82678200000001</v>
      </c>
      <c r="O287" s="59">
        <v>57.260280999999999</v>
      </c>
      <c r="P287" s="59">
        <v>159.677155</v>
      </c>
      <c r="Q287" s="59">
        <v>46.548884999999999</v>
      </c>
      <c r="R287" s="59">
        <v>491.953461</v>
      </c>
      <c r="S287" s="59">
        <v>119.750046</v>
      </c>
      <c r="T287" s="59">
        <v>31.786315999999999</v>
      </c>
      <c r="U287" s="59">
        <v>212.10644500000001</v>
      </c>
      <c r="V287" s="59">
        <v>107.51783</v>
      </c>
      <c r="W287" s="59">
        <v>158.764511</v>
      </c>
      <c r="X287" s="59">
        <v>113.422905</v>
      </c>
      <c r="Y287" s="59">
        <v>54.149859999999997</v>
      </c>
      <c r="Z287" s="59">
        <v>145.863754</v>
      </c>
      <c r="AA287" s="59">
        <v>120.51428199999999</v>
      </c>
      <c r="AB287" s="59">
        <v>131.248627</v>
      </c>
      <c r="AC287" s="59">
        <v>311.51998900000001</v>
      </c>
      <c r="AD287" s="59">
        <v>44.059811000000003</v>
      </c>
      <c r="AE287" s="59">
        <v>169.37901299999999</v>
      </c>
      <c r="AF287" s="59">
        <v>44.54533</v>
      </c>
      <c r="AG287" s="59">
        <v>74.772368999999998</v>
      </c>
      <c r="AH287" s="59">
        <v>152.51895099999999</v>
      </c>
      <c r="AI287" s="59">
        <v>100.83910400000001</v>
      </c>
      <c r="AJ287" s="59">
        <v>39.162407000000002</v>
      </c>
      <c r="AK287" s="59">
        <v>97.253304</v>
      </c>
      <c r="AL287" s="59">
        <v>234.89241000000001</v>
      </c>
      <c r="AM287" s="59">
        <v>337.996307</v>
      </c>
      <c r="AN287" s="59">
        <v>80.172905</v>
      </c>
      <c r="AO287" s="59">
        <v>198.64819299999999</v>
      </c>
      <c r="AP287" s="59">
        <v>87.265129000000002</v>
      </c>
      <c r="AQ287" s="59">
        <v>167.55044599999999</v>
      </c>
      <c r="AR287" s="59">
        <v>149.32060200000001</v>
      </c>
      <c r="AS287" s="59">
        <v>220.77932699999999</v>
      </c>
      <c r="AT287" s="59">
        <v>185.03646900000001</v>
      </c>
      <c r="AU287" s="59">
        <v>33.806393</v>
      </c>
      <c r="AV287" s="59">
        <v>151.074783</v>
      </c>
      <c r="AW287" s="59">
        <v>302.717377</v>
      </c>
      <c r="AX287" s="59">
        <v>49.340710000000001</v>
      </c>
      <c r="AY287" s="59">
        <v>180.080444</v>
      </c>
      <c r="AZ287" s="59">
        <v>354.72979700000002</v>
      </c>
      <c r="BA287" s="59">
        <v>243.320953</v>
      </c>
      <c r="BB287" s="59">
        <v>27.250489999999999</v>
      </c>
      <c r="BC287" s="59">
        <v>85.565109000000007</v>
      </c>
      <c r="BD287" s="59">
        <v>164.429596</v>
      </c>
      <c r="BE287" s="53">
        <v>214.90342699999999</v>
      </c>
      <c r="BF287" s="59">
        <v>415.69686899999999</v>
      </c>
      <c r="BG287" s="59">
        <v>164.742096</v>
      </c>
      <c r="BH287" s="59">
        <v>93.41301</v>
      </c>
      <c r="BI287" s="59">
        <v>56.712981999999997</v>
      </c>
      <c r="BJ287" s="59">
        <v>62.183014</v>
      </c>
      <c r="BK287" s="59">
        <v>74.506469999999993</v>
      </c>
      <c r="BL287" s="59">
        <v>63.503376000000003</v>
      </c>
      <c r="BM287" s="59">
        <v>88.080146999999997</v>
      </c>
      <c r="BN287" s="59">
        <v>35.110278999999998</v>
      </c>
      <c r="BO287" s="59">
        <v>36.471423999999999</v>
      </c>
      <c r="BP287" s="59">
        <v>107.166107</v>
      </c>
      <c r="BQ287" s="59">
        <v>127.041031</v>
      </c>
      <c r="BR287" s="59">
        <v>120.695076</v>
      </c>
      <c r="BS287" s="59">
        <v>58.020572999999999</v>
      </c>
      <c r="BT287" s="59">
        <v>144.97027600000001</v>
      </c>
    </row>
    <row r="288" spans="1:72">
      <c r="A288" s="61">
        <v>277</v>
      </c>
      <c r="B288" s="54">
        <v>44958</v>
      </c>
      <c r="C288" s="58">
        <v>3970.15</v>
      </c>
      <c r="D288" s="55">
        <v>32656.7</v>
      </c>
      <c r="E288" s="55">
        <v>39704.378905999998</v>
      </c>
      <c r="F288" s="59">
        <v>22.242440999999999</v>
      </c>
      <c r="G288" s="59">
        <v>8.821161</v>
      </c>
      <c r="H288" s="59">
        <v>279.83801299999999</v>
      </c>
      <c r="I288" s="59">
        <v>250.51507599999999</v>
      </c>
      <c r="J288" s="59">
        <v>196.88651999999999</v>
      </c>
      <c r="K288" s="59">
        <v>157.17639199999999</v>
      </c>
      <c r="L288" s="59">
        <v>10.62</v>
      </c>
      <c r="M288" s="59">
        <v>43.795273000000002</v>
      </c>
      <c r="N288" s="59">
        <v>130.10768100000001</v>
      </c>
      <c r="O288" s="59">
        <v>55.570113999999997</v>
      </c>
      <c r="P288" s="59">
        <v>162.020691</v>
      </c>
      <c r="Q288" s="59">
        <v>45.985908999999999</v>
      </c>
      <c r="R288" s="59">
        <v>466.00546300000002</v>
      </c>
      <c r="S288" s="59">
        <v>115.181488</v>
      </c>
      <c r="T288" s="59">
        <v>30.639385000000001</v>
      </c>
      <c r="U288" s="59">
        <v>225.06329299999999</v>
      </c>
      <c r="V288" s="59">
        <v>101.86436500000001</v>
      </c>
      <c r="W288" s="59">
        <v>146.676086</v>
      </c>
      <c r="X288" s="59">
        <v>96.186554000000001</v>
      </c>
      <c r="Y288" s="59">
        <v>50.567115999999999</v>
      </c>
      <c r="Z288" s="59">
        <v>130.84610000000001</v>
      </c>
      <c r="AA288" s="59">
        <v>103.64621</v>
      </c>
      <c r="AB288" s="59">
        <v>135.42056299999999</v>
      </c>
      <c r="AC288" s="59">
        <v>305.17999300000002</v>
      </c>
      <c r="AD288" s="59">
        <v>43.965812999999997</v>
      </c>
      <c r="AE288" s="59">
        <v>169.05278000000001</v>
      </c>
      <c r="AF288" s="59">
        <v>42.693745</v>
      </c>
      <c r="AG288" s="59">
        <v>75.255286999999996</v>
      </c>
      <c r="AH288" s="59">
        <v>143.03668200000001</v>
      </c>
      <c r="AI288" s="59">
        <v>99.740668999999997</v>
      </c>
      <c r="AJ288" s="59">
        <v>36.308990000000001</v>
      </c>
      <c r="AK288" s="59">
        <v>115.73440600000001</v>
      </c>
      <c r="AL288" s="59">
        <v>215.59103400000001</v>
      </c>
      <c r="AM288" s="59">
        <v>305.65515099999999</v>
      </c>
      <c r="AN288" s="59">
        <v>76.444153</v>
      </c>
      <c r="AO288" s="59">
        <v>182.44992099999999</v>
      </c>
      <c r="AP288" s="59">
        <v>81.699211000000005</v>
      </c>
      <c r="AQ288" s="59">
        <v>165.07195999999999</v>
      </c>
      <c r="AR288" s="59">
        <v>144.52430699999999</v>
      </c>
      <c r="AS288" s="59">
        <v>217.054642</v>
      </c>
      <c r="AT288" s="59">
        <v>193.97045900000001</v>
      </c>
      <c r="AU288" s="59">
        <v>31.900303000000001</v>
      </c>
      <c r="AV288" s="59">
        <v>155.50466900000001</v>
      </c>
      <c r="AW288" s="59">
        <v>270.104218</v>
      </c>
      <c r="AX288" s="59">
        <v>40.652714000000003</v>
      </c>
      <c r="AY288" s="59">
        <v>177.703339</v>
      </c>
      <c r="AZ288" s="59">
        <v>354.95657299999999</v>
      </c>
      <c r="BA288" s="59">
        <v>244.90176400000001</v>
      </c>
      <c r="BB288" s="59">
        <v>24.039446000000002</v>
      </c>
      <c r="BC288" s="59">
        <v>84.856789000000006</v>
      </c>
      <c r="BD288" s="59">
        <v>160.21868900000001</v>
      </c>
      <c r="BE288" s="53">
        <v>209.20271299999999</v>
      </c>
      <c r="BF288" s="59">
        <v>401.27221700000001</v>
      </c>
      <c r="BG288" s="59">
        <v>176.27124000000001</v>
      </c>
      <c r="BH288" s="59">
        <v>85.945449999999994</v>
      </c>
      <c r="BI288" s="59">
        <v>49.565936999999998</v>
      </c>
      <c r="BJ288" s="59">
        <v>57.938251000000001</v>
      </c>
      <c r="BK288" s="59">
        <v>69.687468999999993</v>
      </c>
      <c r="BL288" s="59">
        <v>59.625033999999999</v>
      </c>
      <c r="BM288" s="59">
        <v>82.572249999999997</v>
      </c>
      <c r="BN288" s="59">
        <v>33.294483</v>
      </c>
      <c r="BO288" s="59">
        <v>34.718955999999999</v>
      </c>
      <c r="BP288" s="59">
        <v>98.394469999999998</v>
      </c>
      <c r="BQ288" s="59">
        <v>109.526962</v>
      </c>
      <c r="BR288" s="59">
        <v>115.205544</v>
      </c>
      <c r="BS288" s="59">
        <v>56.990509000000003</v>
      </c>
      <c r="BT288" s="59">
        <v>135.08551</v>
      </c>
    </row>
    <row r="289" spans="1:72">
      <c r="A289" s="61">
        <v>278</v>
      </c>
      <c r="B289" s="54">
        <v>44986</v>
      </c>
      <c r="C289" s="58">
        <v>4109.3100000000004</v>
      </c>
      <c r="D289" s="55">
        <v>33274.15</v>
      </c>
      <c r="E289" s="55">
        <v>40708.410155999998</v>
      </c>
      <c r="F289" s="59">
        <v>22.807447</v>
      </c>
      <c r="G289" s="59">
        <v>9.0456939999999992</v>
      </c>
      <c r="H289" s="59">
        <v>278.49798600000003</v>
      </c>
      <c r="I289" s="59">
        <v>266.950714</v>
      </c>
      <c r="J289" s="59">
        <v>191.35554500000001</v>
      </c>
      <c r="K289" s="59">
        <v>155.468018</v>
      </c>
      <c r="L289" s="59">
        <v>10.15</v>
      </c>
      <c r="M289" s="59">
        <v>42.335430000000002</v>
      </c>
      <c r="N289" s="59">
        <v>140.63471999999999</v>
      </c>
      <c r="O289" s="59">
        <v>57.923279000000001</v>
      </c>
      <c r="P289" s="59">
        <v>170.20901499999999</v>
      </c>
      <c r="Q289" s="59">
        <v>47.707180000000001</v>
      </c>
      <c r="R289" s="59">
        <v>479.051605</v>
      </c>
      <c r="S289" s="59">
        <v>123.62782300000001</v>
      </c>
      <c r="T289" s="59">
        <v>30.214794000000001</v>
      </c>
      <c r="U289" s="59">
        <v>241.31100499999999</v>
      </c>
      <c r="V289" s="59">
        <v>102.41471900000001</v>
      </c>
      <c r="W289" s="59">
        <v>150.17250100000001</v>
      </c>
      <c r="X289" s="59">
        <v>92.744597999999996</v>
      </c>
      <c r="Y289" s="59">
        <v>46.882019</v>
      </c>
      <c r="Z289" s="59">
        <v>128.553619</v>
      </c>
      <c r="AA289" s="59">
        <v>105.12267300000001</v>
      </c>
      <c r="AB289" s="59">
        <v>123.10186</v>
      </c>
      <c r="AC289" s="59">
        <v>308.76998900000001</v>
      </c>
      <c r="AD289" s="59">
        <v>35.362957000000002</v>
      </c>
      <c r="AE289" s="59">
        <v>160.26930200000001</v>
      </c>
      <c r="AF289" s="59">
        <v>32.246161999999998</v>
      </c>
      <c r="AG289" s="59">
        <v>50.746085999999998</v>
      </c>
      <c r="AH289" s="59">
        <v>145.701065</v>
      </c>
      <c r="AI289" s="59">
        <v>99.881493000000006</v>
      </c>
      <c r="AJ289" s="59">
        <v>36.514834999999998</v>
      </c>
      <c r="AK289" s="59">
        <v>112.362343</v>
      </c>
      <c r="AL289" s="59">
        <v>226.96521000000001</v>
      </c>
      <c r="AM289" s="59">
        <v>338.37057499999997</v>
      </c>
      <c r="AN289" s="59">
        <v>67.998146000000006</v>
      </c>
      <c r="AO289" s="59">
        <v>183.071426</v>
      </c>
      <c r="AP289" s="59">
        <v>80.760200999999995</v>
      </c>
      <c r="AQ289" s="59">
        <v>177.01985199999999</v>
      </c>
      <c r="AR289" s="59">
        <v>157.465485</v>
      </c>
      <c r="AS289" s="59">
        <v>217.340363</v>
      </c>
      <c r="AT289" s="59">
        <v>218.09028599999999</v>
      </c>
      <c r="AU289" s="59">
        <v>30.912324999999999</v>
      </c>
      <c r="AV289" s="59">
        <v>161.51527400000001</v>
      </c>
      <c r="AW289" s="59">
        <v>271.265961</v>
      </c>
      <c r="AX289" s="59">
        <v>45.695858000000001</v>
      </c>
      <c r="AY289" s="59">
        <v>168.51907299999999</v>
      </c>
      <c r="AZ289" s="59">
        <v>350.212311</v>
      </c>
      <c r="BA289" s="59">
        <v>283.78646900000001</v>
      </c>
      <c r="BB289" s="59">
        <v>31.886810000000001</v>
      </c>
      <c r="BC289" s="59">
        <v>90.216171000000003</v>
      </c>
      <c r="BD289" s="59">
        <v>173.824905</v>
      </c>
      <c r="BE289" s="53">
        <v>211.87699900000001</v>
      </c>
      <c r="BF289" s="59">
        <v>439.36142000000001</v>
      </c>
      <c r="BG289" s="59">
        <v>190.36357100000001</v>
      </c>
      <c r="BH289" s="59">
        <v>88.860207000000003</v>
      </c>
      <c r="BI289" s="59">
        <v>49.824370999999999</v>
      </c>
      <c r="BJ289" s="59">
        <v>64.595641999999998</v>
      </c>
      <c r="BK289" s="59">
        <v>70.245109999999997</v>
      </c>
      <c r="BL289" s="59">
        <v>62.275246000000003</v>
      </c>
      <c r="BM289" s="59">
        <v>89.191344999999998</v>
      </c>
      <c r="BN289" s="59">
        <v>33.363112999999998</v>
      </c>
      <c r="BO289" s="59">
        <v>35.410167999999999</v>
      </c>
      <c r="BP289" s="59">
        <v>98.908118999999999</v>
      </c>
      <c r="BQ289" s="59">
        <v>119.119576</v>
      </c>
      <c r="BR289" s="59">
        <v>116.484573</v>
      </c>
      <c r="BS289" s="59">
        <v>54.693385999999997</v>
      </c>
      <c r="BT289" s="59">
        <v>113.268738</v>
      </c>
    </row>
    <row r="290" spans="1:72">
      <c r="A290" s="61">
        <v>279</v>
      </c>
      <c r="B290" s="54">
        <v>45017</v>
      </c>
      <c r="C290" s="58">
        <v>4169.4799999999996</v>
      </c>
      <c r="D290" s="55">
        <v>34098.160000000003</v>
      </c>
      <c r="E290" s="55">
        <v>41064.050780999998</v>
      </c>
      <c r="F290" s="59">
        <v>23.033453000000002</v>
      </c>
      <c r="G290" s="59">
        <v>9.0952959999999994</v>
      </c>
      <c r="H290" s="59">
        <v>285.66653400000001</v>
      </c>
      <c r="I290" s="59">
        <v>282.35995500000001</v>
      </c>
      <c r="J290" s="59">
        <v>198.87692300000001</v>
      </c>
      <c r="K290" s="59">
        <v>148.07148699999999</v>
      </c>
      <c r="L290" s="59">
        <v>9.2100000000000009</v>
      </c>
      <c r="M290" s="59">
        <v>44.552612000000003</v>
      </c>
      <c r="N290" s="59">
        <v>147.90808100000001</v>
      </c>
      <c r="O290" s="59">
        <v>60.362411000000002</v>
      </c>
      <c r="P290" s="59">
        <v>179.43367000000001</v>
      </c>
      <c r="Q290" s="59">
        <v>49.046275999999999</v>
      </c>
      <c r="R290" s="59">
        <v>485.17388899999997</v>
      </c>
      <c r="S290" s="59">
        <v>134.74005099999999</v>
      </c>
      <c r="T290" s="59">
        <v>30.800212999999999</v>
      </c>
      <c r="U290" s="59">
        <v>259.00076300000001</v>
      </c>
      <c r="V290" s="59">
        <v>110.521233</v>
      </c>
      <c r="W290" s="59">
        <v>155.16104100000001</v>
      </c>
      <c r="X290" s="59">
        <v>96.780479</v>
      </c>
      <c r="Y290" s="59">
        <v>47.120728</v>
      </c>
      <c r="Z290" s="59">
        <v>141.37219200000001</v>
      </c>
      <c r="AA290" s="59">
        <v>110.57383</v>
      </c>
      <c r="AB290" s="59">
        <v>130.593231</v>
      </c>
      <c r="AC290" s="59">
        <v>328.54998799999998</v>
      </c>
      <c r="AD290" s="59">
        <v>37.605063999999999</v>
      </c>
      <c r="AE290" s="59">
        <v>156.76173399999999</v>
      </c>
      <c r="AF290" s="59">
        <v>31.074738</v>
      </c>
      <c r="AG290" s="59">
        <v>50.610450999999998</v>
      </c>
      <c r="AH290" s="59">
        <v>153.87913499999999</v>
      </c>
      <c r="AI290" s="59">
        <v>109.15969800000001</v>
      </c>
      <c r="AJ290" s="59">
        <v>34.805447000000001</v>
      </c>
      <c r="AK290" s="59">
        <v>110.778526</v>
      </c>
      <c r="AL290" s="59">
        <v>225.078171</v>
      </c>
      <c r="AM290" s="59">
        <v>390.03955100000002</v>
      </c>
      <c r="AN290" s="59">
        <v>67.083076000000005</v>
      </c>
      <c r="AO290" s="59">
        <v>191.42422500000001</v>
      </c>
      <c r="AP290" s="59">
        <v>81.613060000000004</v>
      </c>
      <c r="AQ290" s="59">
        <v>164.08029199999999</v>
      </c>
      <c r="AR290" s="59">
        <v>160.99662799999999</v>
      </c>
      <c r="AS290" s="59">
        <v>207.94047499999999</v>
      </c>
      <c r="AT290" s="59">
        <v>218.62233000000001</v>
      </c>
      <c r="AU290" s="59">
        <v>28.929114999999999</v>
      </c>
      <c r="AV290" s="59">
        <v>164.33268699999999</v>
      </c>
      <c r="AW290" s="59">
        <v>279.76937900000001</v>
      </c>
      <c r="AX290" s="59">
        <v>44.605525999999998</v>
      </c>
      <c r="AY290" s="59">
        <v>172.42413300000001</v>
      </c>
      <c r="AZ290" s="59">
        <v>358.892853</v>
      </c>
      <c r="BA290" s="59">
        <v>302.44967700000001</v>
      </c>
      <c r="BB290" s="59">
        <v>30.315412999999999</v>
      </c>
      <c r="BC290" s="59">
        <v>91.963798999999995</v>
      </c>
      <c r="BD290" s="59">
        <v>156.24714700000001</v>
      </c>
      <c r="BE290" s="53">
        <v>210.559753</v>
      </c>
      <c r="BF290" s="59">
        <v>437.50872800000002</v>
      </c>
      <c r="BG290" s="59">
        <v>173.62640400000001</v>
      </c>
      <c r="BH290" s="59">
        <v>91.080085999999994</v>
      </c>
      <c r="BI290" s="59">
        <v>51.549557</v>
      </c>
      <c r="BJ290" s="59">
        <v>68.28125</v>
      </c>
      <c r="BK290" s="59">
        <v>72.844954999999999</v>
      </c>
      <c r="BL290" s="59">
        <v>65.074280000000002</v>
      </c>
      <c r="BM290" s="59">
        <v>91.801734999999994</v>
      </c>
      <c r="BN290" s="59">
        <v>33.311641999999999</v>
      </c>
      <c r="BO290" s="59">
        <v>38.642009999999999</v>
      </c>
      <c r="BP290" s="59">
        <v>101.249207</v>
      </c>
      <c r="BQ290" s="59">
        <v>125.874123</v>
      </c>
      <c r="BR290" s="59">
        <v>117.786575</v>
      </c>
      <c r="BS290" s="59">
        <v>58.353535000000001</v>
      </c>
      <c r="BT290" s="59">
        <v>113.109505</v>
      </c>
    </row>
    <row r="291" spans="1:72">
      <c r="A291" s="61">
        <v>280</v>
      </c>
      <c r="B291" s="54">
        <v>45047</v>
      </c>
      <c r="C291" s="58">
        <v>4179.83</v>
      </c>
      <c r="D291" s="55">
        <v>32908.269999999997</v>
      </c>
      <c r="E291" s="55">
        <v>42053.179687999997</v>
      </c>
      <c r="F291" s="59">
        <v>23.118200000000002</v>
      </c>
      <c r="G291" s="59">
        <v>8.9952520000000007</v>
      </c>
      <c r="H291" s="59">
        <v>269.42227200000002</v>
      </c>
      <c r="I291" s="59">
        <v>272.20169099999998</v>
      </c>
      <c r="J291" s="59">
        <v>193.42791700000001</v>
      </c>
      <c r="K291" s="59">
        <v>122.89698</v>
      </c>
      <c r="L291" s="59">
        <v>11.23</v>
      </c>
      <c r="M291" s="59">
        <v>40.819907999999998</v>
      </c>
      <c r="N291" s="59">
        <v>135.62390099999999</v>
      </c>
      <c r="O291" s="59">
        <v>56.137507999999997</v>
      </c>
      <c r="P291" s="59">
        <v>171.40621899999999</v>
      </c>
      <c r="Q291" s="59">
        <v>47.714294000000002</v>
      </c>
      <c r="R291" s="59">
        <v>493.21484400000003</v>
      </c>
      <c r="S291" s="59">
        <v>124.873306</v>
      </c>
      <c r="T291" s="59">
        <v>26.536242999999999</v>
      </c>
      <c r="U291" s="59">
        <v>246.32867400000001</v>
      </c>
      <c r="V291" s="59">
        <v>95.428925000000007</v>
      </c>
      <c r="W291" s="59">
        <v>138.630661</v>
      </c>
      <c r="X291" s="59">
        <v>93.403671000000003</v>
      </c>
      <c r="Y291" s="59">
        <v>40.895248000000002</v>
      </c>
      <c r="Z291" s="59">
        <v>123.449707</v>
      </c>
      <c r="AA291" s="59">
        <v>99.975143000000003</v>
      </c>
      <c r="AB291" s="59">
        <v>129.209351</v>
      </c>
      <c r="AC291" s="59">
        <v>321.07998700000002</v>
      </c>
      <c r="AD291" s="59">
        <v>37.661830999999999</v>
      </c>
      <c r="AE291" s="59">
        <v>154.631348</v>
      </c>
      <c r="AF291" s="59">
        <v>27.104278999999998</v>
      </c>
      <c r="AG291" s="59">
        <v>51.046416999999998</v>
      </c>
      <c r="AH291" s="59">
        <v>145.75744599999999</v>
      </c>
      <c r="AI291" s="59">
        <v>104.376228</v>
      </c>
      <c r="AJ291" s="59">
        <v>34.026817000000001</v>
      </c>
      <c r="AK291" s="59">
        <v>103.374702</v>
      </c>
      <c r="AL291" s="59">
        <v>207.15564000000001</v>
      </c>
      <c r="AM291" s="59">
        <v>423.14547700000003</v>
      </c>
      <c r="AN291" s="59">
        <v>62.763244999999998</v>
      </c>
      <c r="AO291" s="59">
        <v>183.53125</v>
      </c>
      <c r="AP291" s="59">
        <v>71.693793999999997</v>
      </c>
      <c r="AQ291" s="59">
        <v>152.39093</v>
      </c>
      <c r="AR291" s="59">
        <v>156.99229399999999</v>
      </c>
      <c r="AS291" s="59">
        <v>195.58107000000001</v>
      </c>
      <c r="AT291" s="59">
        <v>209.21632399999999</v>
      </c>
      <c r="AU291" s="59">
        <v>28.527985000000001</v>
      </c>
      <c r="AV291" s="59">
        <v>161.60098300000001</v>
      </c>
      <c r="AW291" s="59">
        <v>255.79948400000001</v>
      </c>
      <c r="AX291" s="59">
        <v>38.159370000000003</v>
      </c>
      <c r="AY291" s="59">
        <v>192.49040199999999</v>
      </c>
      <c r="AZ291" s="59">
        <v>393.31967200000003</v>
      </c>
      <c r="BA291" s="59">
        <v>323.24883999999997</v>
      </c>
      <c r="BB291" s="59">
        <v>30.686302000000001</v>
      </c>
      <c r="BC291" s="59">
        <v>103.288033</v>
      </c>
      <c r="BD291" s="59">
        <v>162.48951700000001</v>
      </c>
      <c r="BE291" s="53">
        <v>200.02221700000001</v>
      </c>
      <c r="BF291" s="59">
        <v>413.773865</v>
      </c>
      <c r="BG291" s="59">
        <v>171.51252700000001</v>
      </c>
      <c r="BH291" s="59">
        <v>82.246573999999995</v>
      </c>
      <c r="BI291" s="59">
        <v>45.360717999999999</v>
      </c>
      <c r="BJ291" s="59">
        <v>64.753463999999994</v>
      </c>
      <c r="BK291" s="59">
        <v>67.241859000000005</v>
      </c>
      <c r="BL291" s="59">
        <v>60.773845999999999</v>
      </c>
      <c r="BM291" s="59">
        <v>86.981849999999994</v>
      </c>
      <c r="BN291" s="59">
        <v>31.072272999999999</v>
      </c>
      <c r="BO291" s="59">
        <v>37.037792000000003</v>
      </c>
      <c r="BP291" s="59">
        <v>86.886634999999998</v>
      </c>
      <c r="BQ291" s="59">
        <v>126.586189</v>
      </c>
      <c r="BR291" s="59">
        <v>117.128288</v>
      </c>
      <c r="BS291" s="59">
        <v>56.093204</v>
      </c>
      <c r="BT291" s="59">
        <v>103.34517700000001</v>
      </c>
    </row>
    <row r="292" spans="1:72">
      <c r="A292" s="61">
        <v>281</v>
      </c>
      <c r="B292" s="54">
        <v>45078</v>
      </c>
      <c r="C292" s="58">
        <v>4450.38</v>
      </c>
      <c r="D292" s="55">
        <v>34407.599999999999</v>
      </c>
      <c r="E292" s="55">
        <v>44883.609375</v>
      </c>
      <c r="F292" s="59">
        <v>24.671972</v>
      </c>
      <c r="G292" s="59">
        <v>8.961544</v>
      </c>
      <c r="H292" s="59">
        <v>297.39233400000001</v>
      </c>
      <c r="I292" s="59">
        <v>284.89953600000001</v>
      </c>
      <c r="J292" s="59">
        <v>217.057053</v>
      </c>
      <c r="K292" s="59">
        <v>124.645844</v>
      </c>
      <c r="L292" s="59">
        <v>18.829999999999998</v>
      </c>
      <c r="M292" s="59">
        <v>43.130169000000002</v>
      </c>
      <c r="N292" s="59">
        <v>144.41802999999999</v>
      </c>
      <c r="O292" s="59">
        <v>56.664451999999997</v>
      </c>
      <c r="P292" s="59">
        <v>174.10394299999999</v>
      </c>
      <c r="Q292" s="59">
        <v>51.257720999999997</v>
      </c>
      <c r="R292" s="59">
        <v>520.15563999999995</v>
      </c>
      <c r="S292" s="59">
        <v>128.38848899999999</v>
      </c>
      <c r="T292" s="59">
        <v>25.272171</v>
      </c>
      <c r="U292" s="59">
        <v>237.764343</v>
      </c>
      <c r="V292" s="59">
        <v>101.033112</v>
      </c>
      <c r="W292" s="59">
        <v>146.24314899999999</v>
      </c>
      <c r="X292" s="59">
        <v>97.960182000000003</v>
      </c>
      <c r="Y292" s="59">
        <v>46.901111999999998</v>
      </c>
      <c r="Z292" s="59">
        <v>132.49380500000001</v>
      </c>
      <c r="AA292" s="59">
        <v>106.637688</v>
      </c>
      <c r="AB292" s="59">
        <v>138.473221</v>
      </c>
      <c r="AC292" s="59">
        <v>341</v>
      </c>
      <c r="AD292" s="59">
        <v>40.692813999999998</v>
      </c>
      <c r="AE292" s="59">
        <v>169.88386499999999</v>
      </c>
      <c r="AF292" s="59">
        <v>29.950683999999999</v>
      </c>
      <c r="AG292" s="59">
        <v>55.202187000000002</v>
      </c>
      <c r="AH292" s="59">
        <v>156.76387</v>
      </c>
      <c r="AI292" s="59">
        <v>109.084068</v>
      </c>
      <c r="AJ292" s="59">
        <v>33.182777000000002</v>
      </c>
      <c r="AK292" s="59">
        <v>126.67538500000001</v>
      </c>
      <c r="AL292" s="59">
        <v>210.40853899999999</v>
      </c>
      <c r="AM292" s="59">
        <v>463.28634599999998</v>
      </c>
      <c r="AN292" s="59">
        <v>63.778080000000003</v>
      </c>
      <c r="AO292" s="59">
        <v>199.80450400000001</v>
      </c>
      <c r="AP292" s="59">
        <v>78.072120999999996</v>
      </c>
      <c r="AQ292" s="59">
        <v>165.14085399999999</v>
      </c>
      <c r="AR292" s="59">
        <v>168.14233400000001</v>
      </c>
      <c r="AS292" s="59">
        <v>206.08908099999999</v>
      </c>
      <c r="AT292" s="59">
        <v>237.93341100000001</v>
      </c>
      <c r="AU292" s="59">
        <v>34.583137999999998</v>
      </c>
      <c r="AV292" s="59">
        <v>182.788803</v>
      </c>
      <c r="AW292" s="59">
        <v>284.68310500000001</v>
      </c>
      <c r="AX292" s="59">
        <v>40.546416999999998</v>
      </c>
      <c r="AY292" s="59">
        <v>222.46232599999999</v>
      </c>
      <c r="AZ292" s="59">
        <v>456.97219799999999</v>
      </c>
      <c r="BA292" s="59">
        <v>335.94140599999997</v>
      </c>
      <c r="BB292" s="59">
        <v>32.772010999999999</v>
      </c>
      <c r="BC292" s="59">
        <v>116.108856</v>
      </c>
      <c r="BD292" s="59">
        <v>169.522491</v>
      </c>
      <c r="BE292" s="53">
        <v>210.35878</v>
      </c>
      <c r="BF292" s="59">
        <v>452.345551</v>
      </c>
      <c r="BG292" s="59">
        <v>188.03733800000001</v>
      </c>
      <c r="BH292" s="59">
        <v>83.507614000000004</v>
      </c>
      <c r="BI292" s="59">
        <v>46.722988000000001</v>
      </c>
      <c r="BJ292" s="59">
        <v>65.834984000000006</v>
      </c>
      <c r="BK292" s="59">
        <v>68.206924000000001</v>
      </c>
      <c r="BL292" s="59">
        <v>57.869658999999999</v>
      </c>
      <c r="BM292" s="59">
        <v>84.977164999999999</v>
      </c>
      <c r="BN292" s="59">
        <v>32.432720000000003</v>
      </c>
      <c r="BO292" s="59">
        <v>39.108516999999999</v>
      </c>
      <c r="BP292" s="59">
        <v>88.190528999999998</v>
      </c>
      <c r="BQ292" s="59">
        <v>128.45988500000001</v>
      </c>
      <c r="BR292" s="59">
        <v>115.322693</v>
      </c>
      <c r="BS292" s="59">
        <v>60.862971999999999</v>
      </c>
      <c r="BT292" s="59">
        <v>103.372505</v>
      </c>
    </row>
    <row r="293" spans="1:72">
      <c r="A293" s="61">
        <v>282</v>
      </c>
      <c r="B293" s="54">
        <v>45108</v>
      </c>
      <c r="C293" s="58">
        <v>4588.96</v>
      </c>
      <c r="D293" s="55">
        <v>35559.53</v>
      </c>
      <c r="E293" s="55">
        <v>46450.21875</v>
      </c>
      <c r="F293" s="59">
        <v>25.538316999999999</v>
      </c>
      <c r="G293" s="59">
        <v>8.9559429999999995</v>
      </c>
      <c r="H293" s="59">
        <v>319.602936</v>
      </c>
      <c r="I293" s="59">
        <v>281.41134599999998</v>
      </c>
      <c r="J293" s="59">
        <v>225.29884300000001</v>
      </c>
      <c r="K293" s="59">
        <v>128.964508</v>
      </c>
      <c r="L293" s="59">
        <v>18.84</v>
      </c>
      <c r="M293" s="59">
        <v>42.956448000000002</v>
      </c>
      <c r="N293" s="59">
        <v>148.75799599999999</v>
      </c>
      <c r="O293" s="59">
        <v>58.717297000000002</v>
      </c>
      <c r="P293" s="59">
        <v>177.44047499999999</v>
      </c>
      <c r="Q293" s="59">
        <v>52.131695000000001</v>
      </c>
      <c r="R293" s="59">
        <v>541.691101</v>
      </c>
      <c r="S293" s="59">
        <v>121.114822</v>
      </c>
      <c r="T293" s="59">
        <v>26.585011999999999</v>
      </c>
      <c r="U293" s="59">
        <v>220.25340299999999</v>
      </c>
      <c r="V293" s="59">
        <v>101.02370500000001</v>
      </c>
      <c r="W293" s="59">
        <v>152.107742</v>
      </c>
      <c r="X293" s="59">
        <v>111.96951300000001</v>
      </c>
      <c r="Y293" s="59">
        <v>56.007567999999999</v>
      </c>
      <c r="Z293" s="59">
        <v>148.348434</v>
      </c>
      <c r="AA293" s="59">
        <v>123.49432400000001</v>
      </c>
      <c r="AB293" s="59">
        <v>150.39352400000001</v>
      </c>
      <c r="AC293" s="59">
        <v>351.959991</v>
      </c>
      <c r="AD293" s="59">
        <v>44.010784000000001</v>
      </c>
      <c r="AE293" s="59">
        <v>164.69567900000001</v>
      </c>
      <c r="AF293" s="59">
        <v>36.512084999999999</v>
      </c>
      <c r="AG293" s="59">
        <v>64.376579000000007</v>
      </c>
      <c r="AH293" s="59">
        <v>158.667542</v>
      </c>
      <c r="AI293" s="59">
        <v>101.495323</v>
      </c>
      <c r="AJ293" s="59">
        <v>32.621887000000001</v>
      </c>
      <c r="AK293" s="59">
        <v>111.73159</v>
      </c>
      <c r="AL293" s="59">
        <v>221.904144</v>
      </c>
      <c r="AM293" s="59">
        <v>449.03152499999999</v>
      </c>
      <c r="AN293" s="59">
        <v>68.907630999999995</v>
      </c>
      <c r="AO293" s="59">
        <v>186.930374</v>
      </c>
      <c r="AP293" s="59">
        <v>86.972121999999999</v>
      </c>
      <c r="AQ293" s="59">
        <v>172.40062</v>
      </c>
      <c r="AR293" s="59">
        <v>159.49490399999999</v>
      </c>
      <c r="AS293" s="59">
        <v>214.16407799999999</v>
      </c>
      <c r="AT293" s="59">
        <v>260.555969</v>
      </c>
      <c r="AU293" s="59">
        <v>32.797606999999999</v>
      </c>
      <c r="AV293" s="59">
        <v>179.836029</v>
      </c>
      <c r="AW293" s="59">
        <v>291.92886399999998</v>
      </c>
      <c r="AX293" s="59">
        <v>40.793537000000001</v>
      </c>
      <c r="AY293" s="59">
        <v>217.58758499999999</v>
      </c>
      <c r="AZ293" s="59">
        <v>441.89782700000001</v>
      </c>
      <c r="BA293" s="59">
        <v>331.38382000000001</v>
      </c>
      <c r="BB293" s="59">
        <v>35.05547</v>
      </c>
      <c r="BC293" s="59">
        <v>114.295418</v>
      </c>
      <c r="BD293" s="59">
        <v>169.50366199999999</v>
      </c>
      <c r="BE293" s="53">
        <v>238.02448999999999</v>
      </c>
      <c r="BF293" s="59">
        <v>505.17300399999999</v>
      </c>
      <c r="BG293" s="59">
        <v>193.515747</v>
      </c>
      <c r="BH293" s="59">
        <v>87.118155999999999</v>
      </c>
      <c r="BI293" s="59">
        <v>48.961269000000001</v>
      </c>
      <c r="BJ293" s="59">
        <v>67.793648000000005</v>
      </c>
      <c r="BK293" s="59">
        <v>69.813850000000002</v>
      </c>
      <c r="BL293" s="59">
        <v>58.875881</v>
      </c>
      <c r="BM293" s="59">
        <v>89.169632000000007</v>
      </c>
      <c r="BN293" s="59">
        <v>29.720551</v>
      </c>
      <c r="BO293" s="59">
        <v>42.600521000000001</v>
      </c>
      <c r="BP293" s="59">
        <v>87.805283000000003</v>
      </c>
      <c r="BQ293" s="59">
        <v>135.04629499999999</v>
      </c>
      <c r="BR293" s="59">
        <v>118.157112</v>
      </c>
      <c r="BS293" s="59">
        <v>61.470298999999997</v>
      </c>
      <c r="BT293" s="59">
        <v>115.751266</v>
      </c>
    </row>
    <row r="294" spans="1:72">
      <c r="A294" s="61">
        <v>283</v>
      </c>
      <c r="B294" s="54">
        <v>45139</v>
      </c>
      <c r="C294" s="58">
        <v>4507.66</v>
      </c>
      <c r="D294" s="55">
        <v>34721.910000000003</v>
      </c>
      <c r="E294" s="55">
        <v>45468.429687999997</v>
      </c>
      <c r="F294" s="59">
        <v>25.029807999999999</v>
      </c>
      <c r="G294" s="59">
        <v>8.9040920000000003</v>
      </c>
      <c r="H294" s="59">
        <v>316.21392800000001</v>
      </c>
      <c r="I294" s="59">
        <v>269.84579500000001</v>
      </c>
      <c r="J294" s="59">
        <v>222.70086699999999</v>
      </c>
      <c r="K294" s="59">
        <v>119.59008</v>
      </c>
      <c r="L294" s="59">
        <v>15.82</v>
      </c>
      <c r="M294" s="59">
        <v>43.217025999999997</v>
      </c>
      <c r="N294" s="59">
        <v>147.81809999999999</v>
      </c>
      <c r="O294" s="59">
        <v>56.726227000000002</v>
      </c>
      <c r="P294" s="59">
        <v>168.41035500000001</v>
      </c>
      <c r="Q294" s="59">
        <v>53.028488000000003</v>
      </c>
      <c r="R294" s="59">
        <v>530.68676800000003</v>
      </c>
      <c r="S294" s="59">
        <v>120.86151099999999</v>
      </c>
      <c r="T294" s="59">
        <v>22.451339999999998</v>
      </c>
      <c r="U294" s="59">
        <v>204.589676</v>
      </c>
      <c r="V294" s="59">
        <v>104.74472</v>
      </c>
      <c r="W294" s="59">
        <v>149.72843900000001</v>
      </c>
      <c r="X294" s="59">
        <v>113.215515</v>
      </c>
      <c r="Y294" s="59">
        <v>56.602778999999998</v>
      </c>
      <c r="Z294" s="59">
        <v>151.05671699999999</v>
      </c>
      <c r="AA294" s="59">
        <v>120.66306299999999</v>
      </c>
      <c r="AB294" s="59">
        <v>140.27740499999999</v>
      </c>
      <c r="AC294" s="59">
        <v>360.20001200000002</v>
      </c>
      <c r="AD294" s="59">
        <v>39.367534999999997</v>
      </c>
      <c r="AE294" s="59">
        <v>154.60386700000001</v>
      </c>
      <c r="AF294" s="59">
        <v>33.613567000000003</v>
      </c>
      <c r="AG294" s="59">
        <v>57.607784000000002</v>
      </c>
      <c r="AH294" s="59">
        <v>153.12698399999999</v>
      </c>
      <c r="AI294" s="59">
        <v>103.71270800000001</v>
      </c>
      <c r="AJ294" s="59">
        <v>32.363315999999998</v>
      </c>
      <c r="AK294" s="59">
        <v>112.382492</v>
      </c>
      <c r="AL294" s="59">
        <v>242.93360899999999</v>
      </c>
      <c r="AM294" s="59">
        <v>547.47180200000003</v>
      </c>
      <c r="AN294" s="59">
        <v>60.617718000000004</v>
      </c>
      <c r="AO294" s="59">
        <v>180.96989400000001</v>
      </c>
      <c r="AP294" s="59">
        <v>83.204643000000004</v>
      </c>
      <c r="AQ294" s="59">
        <v>156.06617700000001</v>
      </c>
      <c r="AR294" s="59">
        <v>152.668747</v>
      </c>
      <c r="AS294" s="59">
        <v>218.435135</v>
      </c>
      <c r="AT294" s="59">
        <v>251.93666099999999</v>
      </c>
      <c r="AU294" s="59">
        <v>30.339706</v>
      </c>
      <c r="AV294" s="59">
        <v>180.493942</v>
      </c>
      <c r="AW294" s="59">
        <v>282.52072099999998</v>
      </c>
      <c r="AX294" s="59">
        <v>37.466949</v>
      </c>
      <c r="AY294" s="59">
        <v>215.36729399999999</v>
      </c>
      <c r="AZ294" s="59">
        <v>441.84835800000002</v>
      </c>
      <c r="BA294" s="59">
        <v>323.33398399999999</v>
      </c>
      <c r="BB294" s="59">
        <v>34.438048999999999</v>
      </c>
      <c r="BC294" s="59">
        <v>117.788231</v>
      </c>
      <c r="BD294" s="59">
        <v>159.37188699999999</v>
      </c>
      <c r="BE294" s="53">
        <v>245.099976</v>
      </c>
      <c r="BF294" s="59">
        <v>535.82464600000003</v>
      </c>
      <c r="BG294" s="59">
        <v>176.30075099999999</v>
      </c>
      <c r="BH294" s="59">
        <v>82.632896000000002</v>
      </c>
      <c r="BI294" s="59">
        <v>44.380589000000001</v>
      </c>
      <c r="BJ294" s="59">
        <v>63.473362000000002</v>
      </c>
      <c r="BK294" s="59">
        <v>66.336440999999994</v>
      </c>
      <c r="BL294" s="59">
        <v>53.619945999999999</v>
      </c>
      <c r="BM294" s="59">
        <v>83.623549999999994</v>
      </c>
      <c r="BN294" s="59">
        <v>31.051517</v>
      </c>
      <c r="BO294" s="59">
        <v>44.321719999999999</v>
      </c>
      <c r="BP294" s="59">
        <v>82.658859000000007</v>
      </c>
      <c r="BQ294" s="59">
        <v>118.832825</v>
      </c>
      <c r="BR294" s="59">
        <v>117.636169</v>
      </c>
      <c r="BS294" s="59">
        <v>60.435547</v>
      </c>
      <c r="BT294" s="59">
        <v>107.14913900000001</v>
      </c>
    </row>
    <row r="295" spans="1:72">
      <c r="A295" s="61">
        <v>284</v>
      </c>
      <c r="B295" s="54">
        <v>45170</v>
      </c>
      <c r="C295" s="58">
        <v>4288.05</v>
      </c>
      <c r="D295" s="55">
        <v>33507.5</v>
      </c>
      <c r="E295" s="55">
        <v>43249.300780999998</v>
      </c>
      <c r="F295" s="59">
        <v>23.852713000000001</v>
      </c>
      <c r="G295" s="59">
        <v>8.6818919999999995</v>
      </c>
      <c r="H295" s="59">
        <v>291.12124599999999</v>
      </c>
      <c r="I295" s="59">
        <v>254.20727500000001</v>
      </c>
      <c r="J295" s="59">
        <v>200.82501199999999</v>
      </c>
      <c r="K295" s="59">
        <v>105.384659</v>
      </c>
      <c r="L295" s="59">
        <v>13.72</v>
      </c>
      <c r="M295" s="59">
        <v>42.790157000000001</v>
      </c>
      <c r="N295" s="59">
        <v>139.69641100000001</v>
      </c>
      <c r="O295" s="59">
        <v>53.075954000000003</v>
      </c>
      <c r="P295" s="59">
        <v>161.51191700000001</v>
      </c>
      <c r="Q295" s="59">
        <v>52.339931</v>
      </c>
      <c r="R295" s="59">
        <v>546.86730999999997</v>
      </c>
      <c r="S295" s="59">
        <v>113.37509900000001</v>
      </c>
      <c r="T295" s="59">
        <v>20.083013999999999</v>
      </c>
      <c r="U295" s="59">
        <v>191.556488</v>
      </c>
      <c r="V295" s="59">
        <v>111.67229500000001</v>
      </c>
      <c r="W295" s="59">
        <v>158.22377</v>
      </c>
      <c r="X295" s="59">
        <v>114.443848</v>
      </c>
      <c r="Y295" s="59">
        <v>55.969166000000001</v>
      </c>
      <c r="Z295" s="59">
        <v>149.59011799999999</v>
      </c>
      <c r="AA295" s="59">
        <v>118.91812899999999</v>
      </c>
      <c r="AB295" s="59">
        <v>139.021591</v>
      </c>
      <c r="AC295" s="59">
        <v>350.29998799999998</v>
      </c>
      <c r="AD295" s="59">
        <v>39.262253000000001</v>
      </c>
      <c r="AE295" s="59">
        <v>145.99246199999999</v>
      </c>
      <c r="AF295" s="59">
        <v>30.420608999999999</v>
      </c>
      <c r="AG295" s="59">
        <v>53.674121999999997</v>
      </c>
      <c r="AH295" s="59">
        <v>148.58168000000001</v>
      </c>
      <c r="AI295" s="59">
        <v>97.974143999999995</v>
      </c>
      <c r="AJ295" s="59">
        <v>30.341750999999999</v>
      </c>
      <c r="AK295" s="59">
        <v>102.469688</v>
      </c>
      <c r="AL295" s="59">
        <v>256.76776100000001</v>
      </c>
      <c r="AM295" s="59">
        <v>531.74645999999996</v>
      </c>
      <c r="AN295" s="59">
        <v>64.942893999999995</v>
      </c>
      <c r="AO295" s="59">
        <v>178.862122</v>
      </c>
      <c r="AP295" s="59">
        <v>74.117508000000001</v>
      </c>
      <c r="AQ295" s="59">
        <v>144.902512</v>
      </c>
      <c r="AR295" s="59">
        <v>148.44255100000001</v>
      </c>
      <c r="AS295" s="59">
        <v>212.97036700000001</v>
      </c>
      <c r="AT295" s="59">
        <v>255.70098899999999</v>
      </c>
      <c r="AU295" s="59">
        <v>25.990376000000001</v>
      </c>
      <c r="AV295" s="59">
        <v>166.343918</v>
      </c>
      <c r="AW295" s="59">
        <v>270.961365</v>
      </c>
      <c r="AX295" s="59">
        <v>35.119323999999999</v>
      </c>
      <c r="AY295" s="59">
        <v>199.73483300000001</v>
      </c>
      <c r="AZ295" s="59">
        <v>406.96066300000001</v>
      </c>
      <c r="BA295" s="59">
        <v>312.145691</v>
      </c>
      <c r="BB295" s="59">
        <v>34.965201999999998</v>
      </c>
      <c r="BC295" s="59">
        <v>103.63093600000001</v>
      </c>
      <c r="BD295" s="59">
        <v>150.78973400000001</v>
      </c>
      <c r="BE295" s="53">
        <v>231.59402499999999</v>
      </c>
      <c r="BF295" s="59">
        <v>505.29562399999998</v>
      </c>
      <c r="BG295" s="59">
        <v>169.812408</v>
      </c>
      <c r="BH295" s="59">
        <v>83.058814999999996</v>
      </c>
      <c r="BI295" s="59">
        <v>41.400913000000003</v>
      </c>
      <c r="BJ295" s="59">
        <v>61.281058999999999</v>
      </c>
      <c r="BK295" s="59">
        <v>64.267562999999996</v>
      </c>
      <c r="BL295" s="59">
        <v>53.704417999999997</v>
      </c>
      <c r="BM295" s="59">
        <v>81.133094999999997</v>
      </c>
      <c r="BN295" s="59">
        <v>28.770147000000001</v>
      </c>
      <c r="BO295" s="59">
        <v>42.027915999999998</v>
      </c>
      <c r="BP295" s="59">
        <v>80.060958999999997</v>
      </c>
      <c r="BQ295" s="59">
        <v>119.43710299999999</v>
      </c>
      <c r="BR295" s="59">
        <v>106.279831</v>
      </c>
      <c r="BS295" s="59">
        <v>54.730381000000001</v>
      </c>
      <c r="BT295" s="59">
        <v>92.192100999999994</v>
      </c>
    </row>
    <row r="296" spans="1:72">
      <c r="A296" s="61">
        <v>285</v>
      </c>
      <c r="B296" s="54">
        <v>45200</v>
      </c>
      <c r="C296" s="58">
        <v>4193.8</v>
      </c>
      <c r="D296" s="55">
        <v>33052.870000000003</v>
      </c>
      <c r="E296" s="55">
        <v>42059.949219000002</v>
      </c>
      <c r="F296" s="59">
        <v>23.231207000000001</v>
      </c>
      <c r="G296" s="59">
        <v>8.5443850000000001</v>
      </c>
      <c r="H296" s="59">
        <v>274.28949</v>
      </c>
      <c r="I296" s="59">
        <v>252.98181199999999</v>
      </c>
      <c r="J296" s="59">
        <v>184.13793899999999</v>
      </c>
      <c r="K296" s="59">
        <v>105.594337</v>
      </c>
      <c r="L296" s="59">
        <v>11.46</v>
      </c>
      <c r="M296" s="59">
        <v>38.073441000000003</v>
      </c>
      <c r="N296" s="59">
        <v>143.69021599999999</v>
      </c>
      <c r="O296" s="59">
        <v>53.984428000000001</v>
      </c>
      <c r="P296" s="59">
        <v>155.640152</v>
      </c>
      <c r="Q296" s="59">
        <v>53.478825000000001</v>
      </c>
      <c r="R296" s="59">
        <v>534.74823000000004</v>
      </c>
      <c r="S296" s="59">
        <v>113.296036</v>
      </c>
      <c r="T296" s="59">
        <v>19.035519000000001</v>
      </c>
      <c r="U296" s="59">
        <v>179.36880500000001</v>
      </c>
      <c r="V296" s="59">
        <v>100.53167000000001</v>
      </c>
      <c r="W296" s="59">
        <v>136.74504099999999</v>
      </c>
      <c r="X296" s="59">
        <v>114.058182</v>
      </c>
      <c r="Y296" s="59">
        <v>53.657840999999998</v>
      </c>
      <c r="Z296" s="59">
        <v>141.55783099999999</v>
      </c>
      <c r="AA296" s="59">
        <v>118.43969</v>
      </c>
      <c r="AB296" s="59">
        <v>133.30808999999999</v>
      </c>
      <c r="AC296" s="59">
        <v>341.32998700000002</v>
      </c>
      <c r="AD296" s="59">
        <v>38.214874000000002</v>
      </c>
      <c r="AE296" s="59">
        <v>142.90017700000001</v>
      </c>
      <c r="AF296" s="59">
        <v>29.774284000000002</v>
      </c>
      <c r="AG296" s="59">
        <v>50.877983</v>
      </c>
      <c r="AH296" s="59">
        <v>141.51274100000001</v>
      </c>
      <c r="AI296" s="59">
        <v>98.402518999999998</v>
      </c>
      <c r="AJ296" s="59">
        <v>27.954294000000001</v>
      </c>
      <c r="AK296" s="59">
        <v>120.18617999999999</v>
      </c>
      <c r="AL296" s="59">
        <v>244.29051200000001</v>
      </c>
      <c r="AM296" s="59">
        <v>548.37805200000003</v>
      </c>
      <c r="AN296" s="59">
        <v>64.189491000000004</v>
      </c>
      <c r="AO296" s="59">
        <v>177.42919900000001</v>
      </c>
      <c r="AP296" s="59">
        <v>72.003708000000003</v>
      </c>
      <c r="AQ296" s="59">
        <v>131.31123400000001</v>
      </c>
      <c r="AR296" s="59">
        <v>160.742188</v>
      </c>
      <c r="AS296" s="59">
        <v>232.574005</v>
      </c>
      <c r="AT296" s="59">
        <v>232.89027400000001</v>
      </c>
      <c r="AU296" s="59">
        <v>21.466384999999999</v>
      </c>
      <c r="AV296" s="59">
        <v>165.205872</v>
      </c>
      <c r="AW296" s="59">
        <v>271.70095800000001</v>
      </c>
      <c r="AX296" s="59">
        <v>35.984146000000003</v>
      </c>
      <c r="AY296" s="59">
        <v>194.26738</v>
      </c>
      <c r="AZ296" s="59">
        <v>405.43386800000002</v>
      </c>
      <c r="BA296" s="59">
        <v>334.25039700000002</v>
      </c>
      <c r="BB296" s="59">
        <v>35.899574000000001</v>
      </c>
      <c r="BC296" s="59">
        <v>101.16540500000001</v>
      </c>
      <c r="BD296" s="59">
        <v>134.66857899999999</v>
      </c>
      <c r="BE296" s="53">
        <v>211.12039200000001</v>
      </c>
      <c r="BF296" s="59">
        <v>489.48226899999997</v>
      </c>
      <c r="BG296" s="59">
        <v>153.31306499999999</v>
      </c>
      <c r="BH296" s="59">
        <v>83.651687999999993</v>
      </c>
      <c r="BI296" s="59">
        <v>37.369255000000003</v>
      </c>
      <c r="BJ296" s="59">
        <v>63.723976</v>
      </c>
      <c r="BK296" s="59">
        <v>66.710853999999998</v>
      </c>
      <c r="BL296" s="59">
        <v>56.130572999999998</v>
      </c>
      <c r="BM296" s="59">
        <v>83.276909000000003</v>
      </c>
      <c r="BN296" s="59">
        <v>31.184681000000001</v>
      </c>
      <c r="BO296" s="59">
        <v>39.136955</v>
      </c>
      <c r="BP296" s="59">
        <v>80.594368000000003</v>
      </c>
      <c r="BQ296" s="59">
        <v>122.799995</v>
      </c>
      <c r="BR296" s="59">
        <v>96.097931000000003</v>
      </c>
      <c r="BS296" s="59">
        <v>52.154555999999999</v>
      </c>
      <c r="BT296" s="59">
        <v>86.861915999999994</v>
      </c>
    </row>
    <row r="297" spans="1:72">
      <c r="A297" s="61">
        <v>286</v>
      </c>
      <c r="B297" s="54">
        <v>45231</v>
      </c>
      <c r="C297" s="58">
        <v>4567.8</v>
      </c>
      <c r="D297" s="55">
        <v>35950.89</v>
      </c>
      <c r="E297" s="55">
        <v>45900.898437999997</v>
      </c>
      <c r="F297" s="59">
        <v>25.359396</v>
      </c>
      <c r="G297" s="59">
        <v>8.9304900000000007</v>
      </c>
      <c r="H297" s="59">
        <v>302.03735399999999</v>
      </c>
      <c r="I297" s="59">
        <v>271.96237200000002</v>
      </c>
      <c r="J297" s="59">
        <v>193.247559</v>
      </c>
      <c r="K297" s="59">
        <v>127.534775</v>
      </c>
      <c r="L297" s="59">
        <v>15.06</v>
      </c>
      <c r="M297" s="59">
        <v>39.800964</v>
      </c>
      <c r="N297" s="59">
        <v>147.96075400000001</v>
      </c>
      <c r="O297" s="59">
        <v>55.847938999999997</v>
      </c>
      <c r="P297" s="59">
        <v>160.41572600000001</v>
      </c>
      <c r="Q297" s="59">
        <v>50.952311999999999</v>
      </c>
      <c r="R297" s="59">
        <v>573.75762899999995</v>
      </c>
      <c r="S297" s="59">
        <v>117.16915899999999</v>
      </c>
      <c r="T297" s="59">
        <v>18.006084000000001</v>
      </c>
      <c r="U297" s="59">
        <v>179.91450499999999</v>
      </c>
      <c r="V297" s="59">
        <v>97.577918999999994</v>
      </c>
      <c r="W297" s="59">
        <v>134.746353</v>
      </c>
      <c r="X297" s="59">
        <v>110.9571</v>
      </c>
      <c r="Y297" s="59">
        <v>50.168056</v>
      </c>
      <c r="Z297" s="59">
        <v>137.79342700000001</v>
      </c>
      <c r="AA297" s="59">
        <v>116.17250799999999</v>
      </c>
      <c r="AB297" s="59">
        <v>150.72816499999999</v>
      </c>
      <c r="AC297" s="59">
        <v>360</v>
      </c>
      <c r="AD297" s="59">
        <v>42.846401</v>
      </c>
      <c r="AE297" s="59">
        <v>167.796539</v>
      </c>
      <c r="AF297" s="59">
        <v>35.602116000000002</v>
      </c>
      <c r="AG297" s="59">
        <v>59.950760000000002</v>
      </c>
      <c r="AH297" s="59">
        <v>147.54186999999999</v>
      </c>
      <c r="AI297" s="59">
        <v>98.191749999999999</v>
      </c>
      <c r="AJ297" s="59">
        <v>27.871969</v>
      </c>
      <c r="AK297" s="59">
        <v>110.87638099999999</v>
      </c>
      <c r="AL297" s="59">
        <v>257.608521</v>
      </c>
      <c r="AM297" s="59">
        <v>585.11608899999999</v>
      </c>
      <c r="AN297" s="59">
        <v>63.746020999999999</v>
      </c>
      <c r="AO297" s="59">
        <v>189.68640099999999</v>
      </c>
      <c r="AP297" s="59">
        <v>78.432181999999997</v>
      </c>
      <c r="AQ297" s="59">
        <v>140.94229100000001</v>
      </c>
      <c r="AR297" s="59">
        <v>167.25679</v>
      </c>
      <c r="AS297" s="59">
        <v>239.47030599999999</v>
      </c>
      <c r="AT297" s="59">
        <v>251.05783099999999</v>
      </c>
      <c r="AU297" s="59">
        <v>24.691652000000001</v>
      </c>
      <c r="AV297" s="59">
        <v>188.83345</v>
      </c>
      <c r="AW297" s="59">
        <v>260.26303100000001</v>
      </c>
      <c r="AX297" s="59">
        <v>38.596286999999997</v>
      </c>
      <c r="AY297" s="59">
        <v>211.144318</v>
      </c>
      <c r="AZ297" s="59">
        <v>460.60674999999998</v>
      </c>
      <c r="BA297" s="59">
        <v>374.58471700000001</v>
      </c>
      <c r="BB297" s="59">
        <v>43.964686999999998</v>
      </c>
      <c r="BC297" s="59">
        <v>114.11462400000001</v>
      </c>
      <c r="BD297" s="59">
        <v>146.14288300000001</v>
      </c>
      <c r="BE297" s="53">
        <v>222.439728</v>
      </c>
      <c r="BF297" s="59">
        <v>566.13165300000003</v>
      </c>
      <c r="BG297" s="59">
        <v>178.697968</v>
      </c>
      <c r="BH297" s="59">
        <v>86.841904</v>
      </c>
      <c r="BI297" s="59">
        <v>42.021877000000003</v>
      </c>
      <c r="BJ297" s="59">
        <v>67.208427</v>
      </c>
      <c r="BK297" s="59">
        <v>69.416259999999994</v>
      </c>
      <c r="BL297" s="59">
        <v>57.617415999999999</v>
      </c>
      <c r="BM297" s="59">
        <v>85.477637999999999</v>
      </c>
      <c r="BN297" s="59">
        <v>34.751564000000002</v>
      </c>
      <c r="BO297" s="59">
        <v>39.966175</v>
      </c>
      <c r="BP297" s="59">
        <v>91.558914000000001</v>
      </c>
      <c r="BQ297" s="59">
        <v>136.90625</v>
      </c>
      <c r="BR297" s="59">
        <v>109.623177</v>
      </c>
      <c r="BS297" s="59">
        <v>53.577888000000002</v>
      </c>
      <c r="BT297" s="59">
        <v>102.036858</v>
      </c>
    </row>
    <row r="298" spans="1:72">
      <c r="A298" s="61">
        <v>287</v>
      </c>
      <c r="B298" s="54">
        <v>45261</v>
      </c>
      <c r="C298" s="58">
        <v>4769.83</v>
      </c>
      <c r="D298" s="55">
        <v>37689.54</v>
      </c>
      <c r="E298" s="55">
        <v>48295.378905999998</v>
      </c>
      <c r="F298" s="59">
        <v>25.811402999999999</v>
      </c>
      <c r="G298" s="59">
        <v>9.260389</v>
      </c>
      <c r="H298" s="59">
        <v>336.131531</v>
      </c>
      <c r="I298" s="59">
        <v>287.832672</v>
      </c>
      <c r="J298" s="59">
        <v>216.30159</v>
      </c>
      <c r="K298" s="59">
        <v>137.146973</v>
      </c>
      <c r="L298" s="59">
        <v>18.540001</v>
      </c>
      <c r="M298" s="59">
        <v>42.596049999999998</v>
      </c>
      <c r="N298" s="59">
        <v>141.23348999999999</v>
      </c>
      <c r="O298" s="59">
        <v>56.764626</v>
      </c>
      <c r="P298" s="59">
        <v>163.12766999999999</v>
      </c>
      <c r="Q298" s="59">
        <v>51.593753999999997</v>
      </c>
      <c r="R298" s="59">
        <v>640.11370799999997</v>
      </c>
      <c r="S298" s="59">
        <v>115.066872</v>
      </c>
      <c r="T298" s="59">
        <v>24.135725000000001</v>
      </c>
      <c r="U298" s="59">
        <v>179.59132399999999</v>
      </c>
      <c r="V298" s="59">
        <v>95.824921000000003</v>
      </c>
      <c r="W298" s="59">
        <v>141.43071</v>
      </c>
      <c r="X298" s="59">
        <v>111.999016</v>
      </c>
      <c r="Y298" s="59">
        <v>50.168056</v>
      </c>
      <c r="Z298" s="59">
        <v>141.32255599999999</v>
      </c>
      <c r="AA298" s="59">
        <v>114.171318</v>
      </c>
      <c r="AB298" s="59">
        <v>164.26744099999999</v>
      </c>
      <c r="AC298" s="59">
        <v>356.66000400000001</v>
      </c>
      <c r="AD298" s="59">
        <v>47.716983999999997</v>
      </c>
      <c r="AE298" s="59">
        <v>184.07801799999999</v>
      </c>
      <c r="AF298" s="59">
        <v>40.421295000000001</v>
      </c>
      <c r="AG298" s="59">
        <v>67.571442000000005</v>
      </c>
      <c r="AH298" s="59">
        <v>150.72357199999999</v>
      </c>
      <c r="AI298" s="59">
        <v>104.45807600000001</v>
      </c>
      <c r="AJ298" s="59">
        <v>26.690276999999998</v>
      </c>
      <c r="AK298" s="59">
        <v>112.000725</v>
      </c>
      <c r="AL298" s="59">
        <v>277.33187900000001</v>
      </c>
      <c r="AM298" s="59">
        <v>578.14367700000003</v>
      </c>
      <c r="AN298" s="59">
        <v>74.074852000000007</v>
      </c>
      <c r="AO298" s="59">
        <v>204.232361</v>
      </c>
      <c r="AP298" s="59">
        <v>87.90889</v>
      </c>
      <c r="AQ298" s="59">
        <v>147.878601</v>
      </c>
      <c r="AR298" s="59">
        <v>175.91519199999999</v>
      </c>
      <c r="AS298" s="59">
        <v>251.78466800000001</v>
      </c>
      <c r="AT298" s="59">
        <v>245.373795</v>
      </c>
      <c r="AU298" s="59">
        <v>27.887953</v>
      </c>
      <c r="AV298" s="59">
        <v>195.35343900000001</v>
      </c>
      <c r="AW298" s="59">
        <v>263.38949600000001</v>
      </c>
      <c r="AX298" s="59">
        <v>40.144505000000002</v>
      </c>
      <c r="AY298" s="59">
        <v>224.904358</v>
      </c>
      <c r="AZ298" s="59">
        <v>495.42480499999999</v>
      </c>
      <c r="BA298" s="59">
        <v>372.50201399999997</v>
      </c>
      <c r="BB298" s="59">
        <v>49.585903000000002</v>
      </c>
      <c r="BC298" s="59">
        <v>103.52900700000001</v>
      </c>
      <c r="BD298" s="59">
        <v>163.12957800000001</v>
      </c>
      <c r="BE298" s="53">
        <v>225.39051799999999</v>
      </c>
      <c r="BF298" s="59">
        <v>619.20220900000004</v>
      </c>
      <c r="BG298" s="59">
        <v>193.49037200000001</v>
      </c>
      <c r="BH298" s="59">
        <v>92.378074999999995</v>
      </c>
      <c r="BI298" s="59">
        <v>44.192107999999998</v>
      </c>
      <c r="BJ298" s="59">
        <v>67.062172000000004</v>
      </c>
      <c r="BK298" s="59">
        <v>71.188102999999998</v>
      </c>
      <c r="BL298" s="59">
        <v>58.630737000000003</v>
      </c>
      <c r="BM298" s="59">
        <v>87.091712999999999</v>
      </c>
      <c r="BN298" s="59">
        <v>34.180377999999997</v>
      </c>
      <c r="BO298" s="59">
        <v>41.836162999999999</v>
      </c>
      <c r="BP298" s="59">
        <v>89.188209999999998</v>
      </c>
      <c r="BQ298" s="59">
        <v>135.90417500000001</v>
      </c>
      <c r="BR298" s="59">
        <v>127.144966</v>
      </c>
      <c r="BS298" s="59">
        <v>57.649963</v>
      </c>
      <c r="BT298" s="59">
        <v>118.237785</v>
      </c>
    </row>
    <row r="299" spans="1:72">
      <c r="A299" s="61">
        <v>288</v>
      </c>
      <c r="B299" s="54">
        <v>45292</v>
      </c>
      <c r="C299" s="58">
        <v>4845.6499999999996</v>
      </c>
      <c r="D299" s="55">
        <v>38150.300000000003</v>
      </c>
      <c r="E299" s="55">
        <v>48769.871094000002</v>
      </c>
      <c r="F299" s="59">
        <v>26.953883999999999</v>
      </c>
      <c r="G299" s="59">
        <v>9.2383939999999996</v>
      </c>
      <c r="H299" s="59">
        <v>342.34887700000002</v>
      </c>
      <c r="I299" s="59">
        <v>284.15356400000002</v>
      </c>
      <c r="J299" s="59">
        <v>206.86419699999999</v>
      </c>
      <c r="K299" s="59">
        <v>133.93064899999999</v>
      </c>
      <c r="L299" s="59">
        <v>16.579999999999998</v>
      </c>
      <c r="M299" s="59">
        <v>40.105910999999999</v>
      </c>
      <c r="N299" s="59">
        <v>151.44967700000001</v>
      </c>
      <c r="O299" s="59">
        <v>57.304054000000001</v>
      </c>
      <c r="P299" s="59">
        <v>161.869461</v>
      </c>
      <c r="Q299" s="59">
        <v>54.281849000000001</v>
      </c>
      <c r="R299" s="59">
        <v>689.18493699999999</v>
      </c>
      <c r="S299" s="59">
        <v>115.670174</v>
      </c>
      <c r="T299" s="59">
        <v>20.863398</v>
      </c>
      <c r="U299" s="59">
        <v>186.430511</v>
      </c>
      <c r="V299" s="59">
        <v>98.537300000000002</v>
      </c>
      <c r="W299" s="59">
        <v>139.790359</v>
      </c>
      <c r="X299" s="59">
        <v>107.946342</v>
      </c>
      <c r="Y299" s="59">
        <v>47.174872999999998</v>
      </c>
      <c r="Z299" s="59">
        <v>138.186981</v>
      </c>
      <c r="AA299" s="59">
        <v>108.78993199999999</v>
      </c>
      <c r="AB299" s="59">
        <v>168.38136299999999</v>
      </c>
      <c r="AC299" s="59">
        <v>383.73998999999998</v>
      </c>
      <c r="AD299" s="59">
        <v>48.647671000000003</v>
      </c>
      <c r="AE299" s="59">
        <v>197.24470500000001</v>
      </c>
      <c r="AF299" s="59">
        <v>39.233741999999999</v>
      </c>
      <c r="AG299" s="59">
        <v>61.796436</v>
      </c>
      <c r="AH299" s="59">
        <v>152.80062899999999</v>
      </c>
      <c r="AI299" s="59">
        <v>116.563934</v>
      </c>
      <c r="AJ299" s="59">
        <v>25.104990000000001</v>
      </c>
      <c r="AK299" s="59">
        <v>106.618843</v>
      </c>
      <c r="AL299" s="59">
        <v>302.59817500000003</v>
      </c>
      <c r="AM299" s="59">
        <v>640.32012899999995</v>
      </c>
      <c r="AN299" s="59">
        <v>69.768837000000005</v>
      </c>
      <c r="AO299" s="59">
        <v>196.97695899999999</v>
      </c>
      <c r="AP299" s="59">
        <v>75.87088</v>
      </c>
      <c r="AQ299" s="59">
        <v>133.46038799999999</v>
      </c>
      <c r="AR299" s="59">
        <v>182.32905600000001</v>
      </c>
      <c r="AS299" s="59">
        <v>256.943085</v>
      </c>
      <c r="AT299" s="59">
        <v>235.151611</v>
      </c>
      <c r="AU299" s="59">
        <v>29.040333</v>
      </c>
      <c r="AV299" s="59">
        <v>195.79252600000001</v>
      </c>
      <c r="AW299" s="59">
        <v>247.56715399999999</v>
      </c>
      <c r="AX299" s="59">
        <v>33.471539</v>
      </c>
      <c r="AY299" s="59">
        <v>223.91365099999999</v>
      </c>
      <c r="AZ299" s="59">
        <v>504.86834700000003</v>
      </c>
      <c r="BA299" s="59">
        <v>393.839294</v>
      </c>
      <c r="BB299" s="59">
        <v>42.510662000000004</v>
      </c>
      <c r="BC299" s="59">
        <v>109.685936</v>
      </c>
      <c r="BD299" s="59">
        <v>153.234207</v>
      </c>
      <c r="BE299" s="53">
        <v>239.22515899999999</v>
      </c>
      <c r="BF299" s="59">
        <v>625.44348100000002</v>
      </c>
      <c r="BG299" s="59">
        <v>188.331909</v>
      </c>
      <c r="BH299" s="59">
        <v>91.226196000000002</v>
      </c>
      <c r="BI299" s="59">
        <v>42.988582999999998</v>
      </c>
      <c r="BJ299" s="59">
        <v>66.488326999999998</v>
      </c>
      <c r="BK299" s="59">
        <v>68.729996</v>
      </c>
      <c r="BL299" s="59">
        <v>57.176417999999998</v>
      </c>
      <c r="BM299" s="59">
        <v>87.024696000000006</v>
      </c>
      <c r="BN299" s="59">
        <v>38.396251999999997</v>
      </c>
      <c r="BO299" s="59">
        <v>44.402625999999998</v>
      </c>
      <c r="BP299" s="59">
        <v>95.187126000000006</v>
      </c>
      <c r="BQ299" s="59">
        <v>136.669083</v>
      </c>
      <c r="BR299" s="59">
        <v>121.611771</v>
      </c>
      <c r="BS299" s="59">
        <v>57.343936999999997</v>
      </c>
      <c r="BT299" s="59">
        <v>113.881676</v>
      </c>
    </row>
    <row r="300" spans="1:72">
      <c r="A300" s="61">
        <v>289</v>
      </c>
      <c r="B300" s="54">
        <v>45323</v>
      </c>
      <c r="C300" s="58">
        <v>5096.2700000000004</v>
      </c>
      <c r="D300" s="55">
        <v>38996.39</v>
      </c>
      <c r="E300" s="55">
        <v>49837.070312999997</v>
      </c>
      <c r="F300" s="59">
        <v>28.385323</v>
      </c>
      <c r="G300" s="59">
        <v>9.1109740000000006</v>
      </c>
      <c r="H300" s="59">
        <v>369.16760299999999</v>
      </c>
      <c r="I300" s="59">
        <v>283.72644000000003</v>
      </c>
      <c r="J300" s="59">
        <v>235.089035</v>
      </c>
      <c r="K300" s="59">
        <v>147.25820899999999</v>
      </c>
      <c r="L300" s="59">
        <v>15.86</v>
      </c>
      <c r="M300" s="59">
        <v>46.170135000000002</v>
      </c>
      <c r="N300" s="59">
        <v>154.15193199999999</v>
      </c>
      <c r="O300" s="59">
        <v>57.814571000000001</v>
      </c>
      <c r="P300" s="59">
        <v>158.80552700000001</v>
      </c>
      <c r="Q300" s="59">
        <v>57.757205999999996</v>
      </c>
      <c r="R300" s="59">
        <v>737.79321300000004</v>
      </c>
      <c r="S300" s="59">
        <v>115.86140399999999</v>
      </c>
      <c r="T300" s="59">
        <v>19.652452</v>
      </c>
      <c r="U300" s="59">
        <v>181.016953</v>
      </c>
      <c r="V300" s="59">
        <v>100.176231</v>
      </c>
      <c r="W300" s="59">
        <v>144.13304099999999</v>
      </c>
      <c r="X300" s="59">
        <v>108.592842</v>
      </c>
      <c r="Y300" s="59">
        <v>46.816462999999999</v>
      </c>
      <c r="Z300" s="59">
        <v>143.31994599999999</v>
      </c>
      <c r="AA300" s="59">
        <v>110.295372</v>
      </c>
      <c r="AB300" s="59">
        <v>180.788162</v>
      </c>
      <c r="AC300" s="59">
        <v>409.39999399999999</v>
      </c>
      <c r="AD300" s="59">
        <v>53.892463999999997</v>
      </c>
      <c r="AE300" s="59">
        <v>216.295975</v>
      </c>
      <c r="AF300" s="59">
        <v>39.630423999999998</v>
      </c>
      <c r="AG300" s="59">
        <v>65.587508999999997</v>
      </c>
      <c r="AH300" s="59">
        <v>155.18545499999999</v>
      </c>
      <c r="AI300" s="59">
        <v>122.711578</v>
      </c>
      <c r="AJ300" s="59">
        <v>24.993448000000001</v>
      </c>
      <c r="AK300" s="59">
        <v>117.605209</v>
      </c>
      <c r="AL300" s="59">
        <v>263.66848800000002</v>
      </c>
      <c r="AM300" s="59">
        <v>747.504639</v>
      </c>
      <c r="AN300" s="59">
        <v>70.402534000000003</v>
      </c>
      <c r="AO300" s="59">
        <v>193.539154</v>
      </c>
      <c r="AP300" s="59">
        <v>74.077644000000006</v>
      </c>
      <c r="AQ300" s="59">
        <v>139.442093</v>
      </c>
      <c r="AR300" s="59">
        <v>201.993042</v>
      </c>
      <c r="AS300" s="59">
        <v>266.35882600000002</v>
      </c>
      <c r="AT300" s="59">
        <v>242.63626099999999</v>
      </c>
      <c r="AU300" s="59">
        <v>33.295825999999998</v>
      </c>
      <c r="AV300" s="59">
        <v>222.086533</v>
      </c>
      <c r="AW300" s="59">
        <v>226.58720400000001</v>
      </c>
      <c r="AX300" s="59">
        <v>30.309639000000001</v>
      </c>
      <c r="AY300" s="59">
        <v>263.38412499999998</v>
      </c>
      <c r="AZ300" s="59">
        <v>573.67431599999998</v>
      </c>
      <c r="BA300" s="59">
        <v>409.74822999999998</v>
      </c>
      <c r="BB300" s="59">
        <v>42.481056000000002</v>
      </c>
      <c r="BC300" s="59">
        <v>110.09124</v>
      </c>
      <c r="BD300" s="59">
        <v>161.39782700000001</v>
      </c>
      <c r="BE300" s="53">
        <v>244.43249499999999</v>
      </c>
      <c r="BF300" s="59">
        <v>657.698486</v>
      </c>
      <c r="BG300" s="59">
        <v>187.80320699999999</v>
      </c>
      <c r="BH300" s="59">
        <v>87.418357999999998</v>
      </c>
      <c r="BI300" s="59">
        <v>44.972526999999999</v>
      </c>
      <c r="BJ300" s="59">
        <v>64.317322000000004</v>
      </c>
      <c r="BK300" s="59">
        <v>67.807968000000002</v>
      </c>
      <c r="BL300" s="59">
        <v>50.319446999999997</v>
      </c>
      <c r="BM300" s="59">
        <v>83.492012000000003</v>
      </c>
      <c r="BN300" s="59">
        <v>36.895640999999998</v>
      </c>
      <c r="BO300" s="59">
        <v>41.154263</v>
      </c>
      <c r="BP300" s="59">
        <v>110.577614</v>
      </c>
      <c r="BQ300" s="59">
        <v>138.556488</v>
      </c>
      <c r="BR300" s="59">
        <v>127.928009</v>
      </c>
      <c r="BS300" s="59">
        <v>57.362991000000001</v>
      </c>
      <c r="BT300" s="59">
        <v>117.48934199999999</v>
      </c>
    </row>
    <row r="301" spans="1:72">
      <c r="A301" s="61">
        <v>290</v>
      </c>
      <c r="B301" s="54">
        <v>45352</v>
      </c>
      <c r="C301" s="58">
        <v>5254.35</v>
      </c>
      <c r="D301" s="55">
        <v>39807.370000000003</v>
      </c>
      <c r="E301" s="55">
        <v>49837.070312999997</v>
      </c>
      <c r="F301" s="59">
        <v>29.271447999999999</v>
      </c>
      <c r="G301" s="59">
        <v>9.1840910000000004</v>
      </c>
      <c r="H301" s="59">
        <v>372.06768799999998</v>
      </c>
      <c r="I301" s="59">
        <v>275.25598100000002</v>
      </c>
      <c r="J301" s="59">
        <v>248.82298299999999</v>
      </c>
      <c r="K301" s="59">
        <v>171.91288800000001</v>
      </c>
      <c r="L301" s="59">
        <v>16.34</v>
      </c>
      <c r="M301" s="59">
        <v>51.541027</v>
      </c>
      <c r="N301" s="59">
        <v>157.362213</v>
      </c>
      <c r="O301" s="59">
        <v>58.931953</v>
      </c>
      <c r="P301" s="59">
        <v>169.37612899999999</v>
      </c>
      <c r="Q301" s="59">
        <v>59.294505999999998</v>
      </c>
      <c r="R301" s="59">
        <v>727.69366500000001</v>
      </c>
      <c r="S301" s="59">
        <v>123.683029</v>
      </c>
      <c r="T301" s="59">
        <v>20.277365</v>
      </c>
      <c r="U301" s="59">
        <v>188.697632</v>
      </c>
      <c r="V301" s="59">
        <v>112.444557</v>
      </c>
      <c r="W301" s="59">
        <v>151.19816599999999</v>
      </c>
      <c r="X301" s="59">
        <v>123.691986</v>
      </c>
      <c r="Y301" s="59">
        <v>53.395977000000002</v>
      </c>
      <c r="Z301" s="59">
        <v>150.095078</v>
      </c>
      <c r="AA301" s="59">
        <v>123.18853</v>
      </c>
      <c r="AB301" s="59">
        <v>194.62468000000001</v>
      </c>
      <c r="AC301" s="59">
        <v>420.51998900000001</v>
      </c>
      <c r="AD301" s="59">
        <v>56.584766000000002</v>
      </c>
      <c r="AE301" s="59">
        <v>224.44824199999999</v>
      </c>
      <c r="AF301" s="59">
        <v>42.218307000000003</v>
      </c>
      <c r="AG301" s="59">
        <v>71.333877999999999</v>
      </c>
      <c r="AH301" s="59">
        <v>153.272873</v>
      </c>
      <c r="AI301" s="59">
        <v>127.34401699999999</v>
      </c>
      <c r="AJ301" s="59">
        <v>26.11326</v>
      </c>
      <c r="AK301" s="59">
        <v>111.13838200000001</v>
      </c>
      <c r="AL301" s="59">
        <v>275.90939300000002</v>
      </c>
      <c r="AM301" s="59">
        <v>772.93817100000001</v>
      </c>
      <c r="AN301" s="59">
        <v>75.504981999999998</v>
      </c>
      <c r="AO301" s="59">
        <v>200.98753400000001</v>
      </c>
      <c r="AP301" s="59">
        <v>86.712173000000007</v>
      </c>
      <c r="AQ301" s="59">
        <v>141.35777300000001</v>
      </c>
      <c r="AR301" s="59">
        <v>209.35966500000001</v>
      </c>
      <c r="AS301" s="59">
        <v>275.365814</v>
      </c>
      <c r="AT301" s="59">
        <v>282.36904900000002</v>
      </c>
      <c r="AU301" s="59">
        <v>28.360233000000001</v>
      </c>
      <c r="AV301" s="59">
        <v>228.07231100000001</v>
      </c>
      <c r="AW301" s="59">
        <v>234.55514500000001</v>
      </c>
      <c r="AX301" s="59">
        <v>34.761516999999998</v>
      </c>
      <c r="AY301" s="59">
        <v>270.38855000000001</v>
      </c>
      <c r="AZ301" s="59">
        <v>609.65118399999994</v>
      </c>
      <c r="BA301" s="59">
        <v>417.53228799999999</v>
      </c>
      <c r="BB301" s="59">
        <v>43.714011999999997</v>
      </c>
      <c r="BC301" s="59">
        <v>123.82307400000001</v>
      </c>
      <c r="BD301" s="59">
        <v>168.03391999999999</v>
      </c>
      <c r="BE301" s="53">
        <v>243.07955899999999</v>
      </c>
      <c r="BF301" s="59">
        <v>644.90942399999994</v>
      </c>
      <c r="BG301" s="59">
        <v>193.64819299999999</v>
      </c>
      <c r="BH301" s="59">
        <v>93.108765000000005</v>
      </c>
      <c r="BI301" s="59">
        <v>46.899227000000003</v>
      </c>
      <c r="BJ301" s="59">
        <v>69.337783999999999</v>
      </c>
      <c r="BK301" s="59">
        <v>68.989318999999995</v>
      </c>
      <c r="BL301" s="59">
        <v>51.331752999999999</v>
      </c>
      <c r="BM301" s="59">
        <v>87.752785000000003</v>
      </c>
      <c r="BN301" s="59">
        <v>38.684189000000003</v>
      </c>
      <c r="BO301" s="59">
        <v>41.634475999999999</v>
      </c>
      <c r="BP301" s="59">
        <v>121.260773</v>
      </c>
      <c r="BQ301" s="59">
        <v>131.96745300000001</v>
      </c>
      <c r="BR301" s="59">
        <v>125.000275</v>
      </c>
      <c r="BS301" s="59">
        <v>60.125869999999999</v>
      </c>
      <c r="BT301" s="59">
        <v>121.426697</v>
      </c>
    </row>
    <row r="302" spans="1:72">
      <c r="A302" s="61">
        <v>291</v>
      </c>
      <c r="B302" s="54">
        <v>45383</v>
      </c>
      <c r="C302" s="58">
        <v>5035.6899999999996</v>
      </c>
      <c r="D302" s="55">
        <v>37815.919999999998</v>
      </c>
      <c r="E302" s="55">
        <v>47681.780684458055</v>
      </c>
      <c r="F302" s="59">
        <v>28.005554</v>
      </c>
      <c r="G302" s="59">
        <v>8.9602970000000006</v>
      </c>
      <c r="H302" s="59">
        <v>326.11108400000001</v>
      </c>
      <c r="I302" s="59">
        <v>266.55755599999998</v>
      </c>
      <c r="J302" s="59">
        <v>222.703079</v>
      </c>
      <c r="K302" s="59">
        <v>156.168015</v>
      </c>
      <c r="L302" s="59">
        <v>14.82</v>
      </c>
      <c r="M302" s="59">
        <v>50.599178000000002</v>
      </c>
      <c r="N302" s="59">
        <v>158.28358499999999</v>
      </c>
      <c r="O302" s="59">
        <v>59.976196000000002</v>
      </c>
      <c r="P302" s="59">
        <v>170.247162</v>
      </c>
      <c r="Q302" s="59">
        <v>58.685626999999997</v>
      </c>
      <c r="R302" s="59">
        <v>718.02917500000001</v>
      </c>
      <c r="S302" s="59">
        <v>131.837143</v>
      </c>
      <c r="T302" s="59">
        <v>16.575274</v>
      </c>
      <c r="U302" s="59">
        <v>188.13493299999999</v>
      </c>
      <c r="V302" s="59">
        <v>114.408272</v>
      </c>
      <c r="W302" s="59">
        <v>154.58175700000001</v>
      </c>
      <c r="X302" s="59">
        <v>122.078789</v>
      </c>
      <c r="Y302" s="59">
        <v>46.255080999999997</v>
      </c>
      <c r="Z302" s="59">
        <v>155.31573499999999</v>
      </c>
      <c r="AA302" s="59">
        <v>127.32244900000001</v>
      </c>
      <c r="AB302" s="59">
        <v>186.30722</v>
      </c>
      <c r="AC302" s="59">
        <v>396.73001099999999</v>
      </c>
      <c r="AD302" s="59">
        <v>57.912495</v>
      </c>
      <c r="AE302" s="59">
        <v>230.697968</v>
      </c>
      <c r="AF302" s="59">
        <v>38.811149999999998</v>
      </c>
      <c r="AG302" s="59">
        <v>72.921486000000002</v>
      </c>
      <c r="AH302" s="59">
        <v>140.09561199999999</v>
      </c>
      <c r="AI302" s="59">
        <v>125.50037399999999</v>
      </c>
      <c r="AJ302" s="59">
        <v>24.108892000000001</v>
      </c>
      <c r="AK302" s="59">
        <v>111.184196</v>
      </c>
      <c r="AL302" s="59">
        <v>265.836456</v>
      </c>
      <c r="AM302" s="59">
        <v>776.05780000000004</v>
      </c>
      <c r="AN302" s="59">
        <v>64.097824000000003</v>
      </c>
      <c r="AO302" s="59">
        <v>188.72753900000001</v>
      </c>
      <c r="AP302" s="59">
        <v>94.360664</v>
      </c>
      <c r="AQ302" s="59">
        <v>140.26402300000001</v>
      </c>
      <c r="AR302" s="59">
        <v>205.04977400000001</v>
      </c>
      <c r="AS302" s="59">
        <v>279.849762</v>
      </c>
      <c r="AT302" s="59">
        <v>256.41143799999998</v>
      </c>
      <c r="AU302" s="59">
        <v>25.336321000000002</v>
      </c>
      <c r="AV302" s="59">
        <v>223.943558</v>
      </c>
      <c r="AW302" s="59">
        <v>230.492188</v>
      </c>
      <c r="AX302" s="59">
        <v>39.728034999999998</v>
      </c>
      <c r="AY302" s="59">
        <v>255.68277</v>
      </c>
      <c r="AZ302" s="59">
        <v>583.71661400000005</v>
      </c>
      <c r="BA302" s="59">
        <v>386.38012700000002</v>
      </c>
      <c r="BB302" s="59">
        <v>30.155445</v>
      </c>
      <c r="BC302" s="59">
        <v>112.131798</v>
      </c>
      <c r="BD302" s="59">
        <v>170.16557299999999</v>
      </c>
      <c r="BE302" s="53">
        <v>236.79892000000001</v>
      </c>
      <c r="BF302" s="59">
        <v>620.72033699999997</v>
      </c>
      <c r="BG302" s="59">
        <v>197.334656</v>
      </c>
      <c r="BH302" s="59">
        <v>94.601050999999998</v>
      </c>
      <c r="BI302" s="59">
        <v>48.605873000000003</v>
      </c>
      <c r="BJ302" s="59">
        <v>71.038856999999993</v>
      </c>
      <c r="BK302" s="59">
        <v>69.402518999999998</v>
      </c>
      <c r="BL302" s="59">
        <v>51.864536000000001</v>
      </c>
      <c r="BM302" s="59">
        <v>91.221930999999998</v>
      </c>
      <c r="BN302" s="59">
        <v>36.407024</v>
      </c>
      <c r="BO302" s="59">
        <v>36.601841</v>
      </c>
      <c r="BP302" s="59">
        <v>110.101921</v>
      </c>
      <c r="BQ302" s="59">
        <v>126.14843</v>
      </c>
      <c r="BR302" s="59">
        <v>98.684005999999997</v>
      </c>
      <c r="BS302" s="59">
        <v>62.014603000000001</v>
      </c>
      <c r="BT302" s="59">
        <v>110.271339</v>
      </c>
    </row>
    <row r="303" spans="1:72">
      <c r="A303" s="61">
        <v>292</v>
      </c>
      <c r="B303" s="54">
        <v>45413</v>
      </c>
      <c r="C303" s="58">
        <v>5277.51</v>
      </c>
      <c r="D303" s="55">
        <v>38686.32</v>
      </c>
      <c r="E303" s="55">
        <v>49870.233225048512</v>
      </c>
      <c r="F303" s="59">
        <v>29.290925999999999</v>
      </c>
      <c r="G303" s="59">
        <v>9.1120509999999992</v>
      </c>
      <c r="H303" s="59">
        <v>326.74533100000002</v>
      </c>
      <c r="I303" s="59">
        <v>252.743469</v>
      </c>
      <c r="J303" s="59">
        <v>217.19165000000001</v>
      </c>
      <c r="K303" s="59">
        <v>151.492096</v>
      </c>
      <c r="L303" s="59">
        <v>15.08</v>
      </c>
      <c r="M303" s="59">
        <v>53.230246999999999</v>
      </c>
      <c r="N303" s="59">
        <v>160.613663</v>
      </c>
      <c r="O303" s="59">
        <v>61.102511999999997</v>
      </c>
      <c r="P303" s="59">
        <v>167.334045</v>
      </c>
      <c r="Q303" s="59">
        <v>65.023880000000005</v>
      </c>
      <c r="R303" s="59">
        <v>805.724243</v>
      </c>
      <c r="S303" s="59">
        <v>128.71816999999999</v>
      </c>
      <c r="T303" s="59">
        <v>15.163615999999999</v>
      </c>
      <c r="U303" s="59">
        <v>191.92828399999999</v>
      </c>
      <c r="V303" s="59">
        <v>113.431259</v>
      </c>
      <c r="W303" s="59">
        <v>155.569031</v>
      </c>
      <c r="X303" s="59">
        <v>113.196434</v>
      </c>
      <c r="Y303" s="59">
        <v>44.706099999999999</v>
      </c>
      <c r="Z303" s="59">
        <v>151.97254899999999</v>
      </c>
      <c r="AA303" s="59">
        <v>120.830994</v>
      </c>
      <c r="AB303" s="59">
        <v>198.037125</v>
      </c>
      <c r="AC303" s="59">
        <v>414.39999399999999</v>
      </c>
      <c r="AD303" s="59">
        <v>58.498260000000002</v>
      </c>
      <c r="AE303" s="59">
        <v>237.31596400000001</v>
      </c>
      <c r="AF303" s="59">
        <v>38.734729999999999</v>
      </c>
      <c r="AG303" s="59">
        <v>72.260802999999996</v>
      </c>
      <c r="AH303" s="59">
        <v>142.110962</v>
      </c>
      <c r="AI303" s="59">
        <v>121.92630800000001</v>
      </c>
      <c r="AJ303" s="59">
        <v>26.969588999999999</v>
      </c>
      <c r="AK303" s="59">
        <v>108.360207</v>
      </c>
      <c r="AL303" s="59">
        <v>296.80248999999998</v>
      </c>
      <c r="AM303" s="59">
        <v>815.04455600000006</v>
      </c>
      <c r="AN303" s="59">
        <v>56.966414999999998</v>
      </c>
      <c r="AO303" s="59">
        <v>197.991074</v>
      </c>
      <c r="AP303" s="59">
        <v>97.909828000000005</v>
      </c>
      <c r="AQ303" s="59">
        <v>132.13235499999999</v>
      </c>
      <c r="AR303" s="59">
        <v>207.72105400000001</v>
      </c>
      <c r="AS303" s="59">
        <v>293.64764400000001</v>
      </c>
      <c r="AT303" s="59">
        <v>248.75181599999999</v>
      </c>
      <c r="AU303" s="59">
        <v>26.215374000000001</v>
      </c>
      <c r="AV303" s="59">
        <v>229.93455499999999</v>
      </c>
      <c r="AW303" s="59">
        <v>260.10101300000002</v>
      </c>
      <c r="AX303" s="59">
        <v>40.998863</v>
      </c>
      <c r="AY303" s="59">
        <v>253.83682300000001</v>
      </c>
      <c r="AZ303" s="59">
        <v>568.81225600000005</v>
      </c>
      <c r="BA303" s="59">
        <v>411.98464999999999</v>
      </c>
      <c r="BB303" s="59">
        <v>30.531523</v>
      </c>
      <c r="BC303" s="59">
        <v>115.895668</v>
      </c>
      <c r="BD303" s="59">
        <v>188.09651199999999</v>
      </c>
      <c r="BE303" s="53">
        <v>239.765152</v>
      </c>
      <c r="BF303" s="59">
        <v>572.724243</v>
      </c>
      <c r="BG303" s="59">
        <v>230.66151400000001</v>
      </c>
      <c r="BH303" s="59">
        <v>99.713318000000001</v>
      </c>
      <c r="BI303" s="59">
        <v>51.408954999999999</v>
      </c>
      <c r="BJ303" s="59">
        <v>77.456519999999998</v>
      </c>
      <c r="BK303" s="59">
        <v>74.634590000000003</v>
      </c>
      <c r="BL303" s="59">
        <v>53.524818000000003</v>
      </c>
      <c r="BM303" s="59">
        <v>91.366882000000004</v>
      </c>
      <c r="BN303" s="59">
        <v>38.551777000000001</v>
      </c>
      <c r="BO303" s="59">
        <v>38.729832000000002</v>
      </c>
      <c r="BP303" s="59">
        <v>102.976517</v>
      </c>
      <c r="BQ303" s="59">
        <v>132.176331</v>
      </c>
      <c r="BR303" s="59">
        <v>106.845619</v>
      </c>
      <c r="BS303" s="59">
        <v>62.621257999999997</v>
      </c>
      <c r="BT303" s="59">
        <v>113.250092</v>
      </c>
    </row>
    <row r="304" spans="1:72">
      <c r="A304" s="61">
        <v>293</v>
      </c>
      <c r="B304" s="54">
        <v>45444</v>
      </c>
      <c r="C304" s="58">
        <v>5460.48</v>
      </c>
      <c r="D304" s="55">
        <v>39118.86</v>
      </c>
      <c r="E304" s="55">
        <v>51412.097515009977</v>
      </c>
      <c r="F304" s="59">
        <v>30.196529000000002</v>
      </c>
      <c r="G304" s="59">
        <v>9.197514</v>
      </c>
      <c r="H304" s="59">
        <v>338.222961</v>
      </c>
      <c r="I304" s="59">
        <v>248.789627</v>
      </c>
      <c r="J304" s="59">
        <v>216.37704500000001</v>
      </c>
      <c r="K304" s="59">
        <v>144.603409</v>
      </c>
      <c r="L304" s="59">
        <v>18.719999000000001</v>
      </c>
      <c r="M304" s="59">
        <v>53.007644999999997</v>
      </c>
      <c r="N304" s="59">
        <v>160.98460399999999</v>
      </c>
      <c r="O304" s="59">
        <v>61.801597999999998</v>
      </c>
      <c r="P304" s="59">
        <v>159.62060500000001</v>
      </c>
      <c r="Q304" s="59">
        <v>67.183791999999997</v>
      </c>
      <c r="R304" s="59">
        <v>845.61792000000003</v>
      </c>
      <c r="S304" s="59">
        <v>133.44975299999999</v>
      </c>
      <c r="T304" s="59">
        <v>11.469670000000001</v>
      </c>
      <c r="U304" s="59">
        <v>179.54342700000001</v>
      </c>
      <c r="V304" s="59">
        <v>112.26565600000001</v>
      </c>
      <c r="W304" s="59">
        <v>151.446899</v>
      </c>
      <c r="X304" s="59">
        <v>111.862762</v>
      </c>
      <c r="Y304" s="59">
        <v>45.962822000000003</v>
      </c>
      <c r="Z304" s="59">
        <v>145.48339799999999</v>
      </c>
      <c r="AA304" s="59">
        <v>122.111572</v>
      </c>
      <c r="AB304" s="59">
        <v>197.67550700000001</v>
      </c>
      <c r="AC304" s="59">
        <v>406.79998799999998</v>
      </c>
      <c r="AD304" s="59">
        <v>58.314171000000002</v>
      </c>
      <c r="AE304" s="59">
        <v>228.96047999999999</v>
      </c>
      <c r="AF304" s="59">
        <v>37.922783000000003</v>
      </c>
      <c r="AG304" s="59">
        <v>72.903664000000006</v>
      </c>
      <c r="AH304" s="59">
        <v>142.76158100000001</v>
      </c>
      <c r="AI304" s="59">
        <v>120.236397</v>
      </c>
      <c r="AJ304" s="59">
        <v>26.726768</v>
      </c>
      <c r="AK304" s="59">
        <v>110.916252</v>
      </c>
      <c r="AL304" s="59">
        <v>305.36080900000002</v>
      </c>
      <c r="AM304" s="59">
        <v>901.068848</v>
      </c>
      <c r="AN304" s="59">
        <v>56.450279000000002</v>
      </c>
      <c r="AO304" s="59">
        <v>210.21250900000001</v>
      </c>
      <c r="AP304" s="59">
        <v>100.608086</v>
      </c>
      <c r="AQ304" s="59">
        <v>131.60296600000001</v>
      </c>
      <c r="AR304" s="59">
        <v>210.29380800000001</v>
      </c>
      <c r="AS304" s="59">
        <v>284.21435500000001</v>
      </c>
      <c r="AT304" s="59">
        <v>293.69085699999999</v>
      </c>
      <c r="AU304" s="59">
        <v>27.944182999999999</v>
      </c>
      <c r="AV304" s="59">
        <v>235.67797899999999</v>
      </c>
      <c r="AW304" s="59">
        <v>251.665009</v>
      </c>
      <c r="AX304" s="59">
        <v>40.930435000000003</v>
      </c>
      <c r="AY304" s="59">
        <v>247.23637400000001</v>
      </c>
      <c r="AZ304" s="59">
        <v>538.70519999999999</v>
      </c>
      <c r="BA304" s="59">
        <v>444.36361699999998</v>
      </c>
      <c r="BB304" s="59">
        <v>30.774775999999999</v>
      </c>
      <c r="BC304" s="59">
        <v>139.64047199999999</v>
      </c>
      <c r="BD304" s="59">
        <v>188.98587000000001</v>
      </c>
      <c r="BE304" s="53">
        <v>233.66627500000001</v>
      </c>
      <c r="BF304" s="59">
        <v>652.97363299999995</v>
      </c>
      <c r="BG304" s="59">
        <v>224.533188</v>
      </c>
      <c r="BH304" s="59">
        <v>97.464316999999994</v>
      </c>
      <c r="BI304" s="59">
        <v>47.308776999999999</v>
      </c>
      <c r="BJ304" s="59">
        <v>75.658812999999995</v>
      </c>
      <c r="BK304" s="59">
        <v>73.694755999999998</v>
      </c>
      <c r="BL304" s="59">
        <v>51.555644999999998</v>
      </c>
      <c r="BM304" s="59">
        <v>87.150420999999994</v>
      </c>
      <c r="BN304" s="59">
        <v>38.636100999999996</v>
      </c>
      <c r="BO304" s="59">
        <v>37.888092</v>
      </c>
      <c r="BP304" s="59">
        <v>98.398026000000002</v>
      </c>
      <c r="BQ304" s="59">
        <v>138.791901</v>
      </c>
      <c r="BR304" s="59">
        <v>108.605583</v>
      </c>
      <c r="BS304" s="59">
        <v>66.771614</v>
      </c>
      <c r="BT304" s="59">
        <v>111.318184</v>
      </c>
    </row>
    <row r="305" spans="1:72">
      <c r="A305" s="61">
        <v>294</v>
      </c>
      <c r="B305" s="54">
        <v>45474</v>
      </c>
      <c r="C305" s="58">
        <v>5522.3</v>
      </c>
      <c r="D305" s="55">
        <v>40842.79</v>
      </c>
      <c r="E305" s="55">
        <v>52274.215750042982</v>
      </c>
      <c r="F305" s="59">
        <v>30.702888000000002</v>
      </c>
      <c r="G305" s="59">
        <v>9.4095289999999991</v>
      </c>
      <c r="H305" s="59">
        <v>361.72491500000001</v>
      </c>
      <c r="I305" s="59">
        <v>260.78109699999999</v>
      </c>
      <c r="J305" s="59">
        <v>240.963089</v>
      </c>
      <c r="K305" s="59">
        <v>146.918396</v>
      </c>
      <c r="L305" s="59">
        <v>16.66</v>
      </c>
      <c r="M305" s="59">
        <v>54.872580999999997</v>
      </c>
      <c r="N305" s="59">
        <v>156.92385899999999</v>
      </c>
      <c r="O305" s="59">
        <v>65.304687999999999</v>
      </c>
      <c r="P305" s="59">
        <v>168.42913799999999</v>
      </c>
      <c r="Q305" s="59">
        <v>68.106560000000002</v>
      </c>
      <c r="R305" s="59">
        <v>817.77191200000004</v>
      </c>
      <c r="S305" s="59">
        <v>131.579758</v>
      </c>
      <c r="T305" s="59">
        <v>11.251652</v>
      </c>
      <c r="U305" s="59">
        <v>192.875122</v>
      </c>
      <c r="V305" s="59">
        <v>115.649612</v>
      </c>
      <c r="W305" s="59">
        <v>155.36814899999999</v>
      </c>
      <c r="X305" s="59">
        <v>108.752747</v>
      </c>
      <c r="Y305" s="59">
        <v>47.344109000000003</v>
      </c>
      <c r="Z305" s="59">
        <v>151.764343</v>
      </c>
      <c r="AA305" s="59">
        <v>123.013802</v>
      </c>
      <c r="AB305" s="59">
        <v>207.97662399999999</v>
      </c>
      <c r="AC305" s="59">
        <v>438.5</v>
      </c>
      <c r="AD305" s="59">
        <v>58.265076000000001</v>
      </c>
      <c r="AE305" s="59">
        <v>250.21014400000001</v>
      </c>
      <c r="AF305" s="59">
        <v>43.406917999999997</v>
      </c>
      <c r="AG305" s="59">
        <v>64.494370000000004</v>
      </c>
      <c r="AH305" s="59">
        <v>154.179779</v>
      </c>
      <c r="AI305" s="59">
        <v>110.530838</v>
      </c>
      <c r="AJ305" s="59">
        <v>29.172108000000001</v>
      </c>
      <c r="AK305" s="59">
        <v>117.83635700000001</v>
      </c>
      <c r="AL305" s="59">
        <v>324.92657500000001</v>
      </c>
      <c r="AM305" s="59">
        <v>800.44030799999996</v>
      </c>
      <c r="AN305" s="59">
        <v>57.664164999999997</v>
      </c>
      <c r="AO305" s="59">
        <v>201.559494</v>
      </c>
      <c r="AP305" s="59">
        <v>125.57550000000001</v>
      </c>
      <c r="AQ305" s="59">
        <v>125.371407</v>
      </c>
      <c r="AR305" s="59">
        <v>200.50894199999999</v>
      </c>
      <c r="AS305" s="59">
        <v>292.60931399999998</v>
      </c>
      <c r="AT305" s="59">
        <v>297.67089800000002</v>
      </c>
      <c r="AU305" s="59">
        <v>26.478712000000002</v>
      </c>
      <c r="AV305" s="59">
        <v>228.97593699999999</v>
      </c>
      <c r="AW305" s="59">
        <v>257.32150300000001</v>
      </c>
      <c r="AX305" s="59">
        <v>48.256863000000003</v>
      </c>
      <c r="AY305" s="59">
        <v>272.91644300000002</v>
      </c>
      <c r="AZ305" s="59">
        <v>590.72485400000005</v>
      </c>
      <c r="BA305" s="59">
        <v>415.92913800000002</v>
      </c>
      <c r="BB305" s="59">
        <v>30.546226999999998</v>
      </c>
      <c r="BC305" s="59">
        <v>137.90980500000001</v>
      </c>
      <c r="BD305" s="59">
        <v>198.00140400000001</v>
      </c>
      <c r="BE305" s="53">
        <v>258.57458500000001</v>
      </c>
      <c r="BF305" s="59">
        <v>643.17718500000001</v>
      </c>
      <c r="BG305" s="59">
        <v>228.507599</v>
      </c>
      <c r="BH305" s="59">
        <v>106.254868</v>
      </c>
      <c r="BI305" s="59">
        <v>51.614837999999999</v>
      </c>
      <c r="BJ305" s="59">
        <v>81.462226999999999</v>
      </c>
      <c r="BK305" s="59">
        <v>78.207458000000003</v>
      </c>
      <c r="BL305" s="59">
        <v>56.829666000000003</v>
      </c>
      <c r="BM305" s="59">
        <v>95.044830000000005</v>
      </c>
      <c r="BN305" s="59">
        <v>37.961554999999997</v>
      </c>
      <c r="BO305" s="59">
        <v>39.929558</v>
      </c>
      <c r="BP305" s="59">
        <v>92.848335000000006</v>
      </c>
      <c r="BQ305" s="59">
        <v>150.35704000000001</v>
      </c>
      <c r="BR305" s="59">
        <v>122.94347399999999</v>
      </c>
      <c r="BS305" s="59">
        <v>67.050880000000006</v>
      </c>
      <c r="BT305" s="59">
        <v>112.88356</v>
      </c>
    </row>
    <row r="306" spans="1:72">
      <c r="A306" s="61">
        <v>295</v>
      </c>
      <c r="B306" s="54">
        <v>45505</v>
      </c>
      <c r="C306" s="58">
        <v>5648.4</v>
      </c>
      <c r="D306" s="55">
        <v>41563.08</v>
      </c>
      <c r="E306" s="55">
        <v>53385.025178945478</v>
      </c>
      <c r="F306" s="59">
        <v>31.355314</v>
      </c>
      <c r="G306" s="59">
        <v>9.5356100000000001</v>
      </c>
      <c r="H306" s="59">
        <v>362.05892899999998</v>
      </c>
      <c r="I306" s="59">
        <v>283.63632200000001</v>
      </c>
      <c r="J306" s="59">
        <v>245.080399</v>
      </c>
      <c r="K306" s="59">
        <v>150.053864</v>
      </c>
      <c r="L306" s="59">
        <v>16.5</v>
      </c>
      <c r="M306" s="59">
        <v>58.316299000000001</v>
      </c>
      <c r="N306" s="59">
        <v>168.45370500000001</v>
      </c>
      <c r="O306" s="59">
        <v>70.911461000000003</v>
      </c>
      <c r="P306" s="59">
        <v>168.633972</v>
      </c>
      <c r="Q306" s="59">
        <v>76.629813999999996</v>
      </c>
      <c r="R306" s="59">
        <v>889.05383300000005</v>
      </c>
      <c r="S306" s="59">
        <v>140.942825</v>
      </c>
      <c r="T306" s="59">
        <v>8.7681360000000002</v>
      </c>
      <c r="U306" s="59">
        <v>188.55819700000001</v>
      </c>
      <c r="V306" s="59">
        <v>115.015732</v>
      </c>
      <c r="W306" s="59">
        <v>143.246185</v>
      </c>
      <c r="X306" s="59">
        <v>111.285759</v>
      </c>
      <c r="Y306" s="59">
        <v>43.128337999999999</v>
      </c>
      <c r="Z306" s="59">
        <v>136.570099</v>
      </c>
      <c r="AA306" s="59">
        <v>125.84421500000001</v>
      </c>
      <c r="AB306" s="59">
        <v>220.92202800000001</v>
      </c>
      <c r="AC306" s="59">
        <v>475.92001299999998</v>
      </c>
      <c r="AD306" s="59">
        <v>57.410839000000003</v>
      </c>
      <c r="AE306" s="59">
        <v>256.51916499999999</v>
      </c>
      <c r="AF306" s="59">
        <v>45.679779000000003</v>
      </c>
      <c r="AG306" s="59">
        <v>64.405327</v>
      </c>
      <c r="AH306" s="59">
        <v>162.00349399999999</v>
      </c>
      <c r="AI306" s="59">
        <v>115.728615</v>
      </c>
      <c r="AJ306" s="59">
        <v>28.101713</v>
      </c>
      <c r="AK306" s="59">
        <v>110.860741</v>
      </c>
      <c r="AL306" s="59">
        <v>326.25567599999999</v>
      </c>
      <c r="AM306" s="59">
        <v>955.44860800000004</v>
      </c>
      <c r="AN306" s="59">
        <v>55.32835</v>
      </c>
      <c r="AO306" s="59">
        <v>204.670242</v>
      </c>
      <c r="AP306" s="59">
        <v>132.60496499999999</v>
      </c>
      <c r="AQ306" s="59">
        <v>123.62119300000001</v>
      </c>
      <c r="AR306" s="59">
        <v>209.78935200000001</v>
      </c>
      <c r="AS306" s="59">
        <v>294.715057</v>
      </c>
      <c r="AT306" s="59">
        <v>294.24362200000002</v>
      </c>
      <c r="AU306" s="59">
        <v>28.424809</v>
      </c>
      <c r="AV306" s="59">
        <v>251.29884300000001</v>
      </c>
      <c r="AW306" s="59">
        <v>273.82861300000002</v>
      </c>
      <c r="AX306" s="59">
        <v>52.505276000000002</v>
      </c>
      <c r="AY306" s="59">
        <v>243.78654499999999</v>
      </c>
      <c r="AZ306" s="59">
        <v>531.79675299999997</v>
      </c>
      <c r="BA306" s="59">
        <v>414.726135</v>
      </c>
      <c r="BB306" s="59">
        <v>21.901070000000001</v>
      </c>
      <c r="BC306" s="59">
        <v>140.12399300000001</v>
      </c>
      <c r="BD306" s="59">
        <v>209.58689899999999</v>
      </c>
      <c r="BE306" s="53">
        <v>271.65988199999998</v>
      </c>
      <c r="BF306" s="59">
        <v>627.06506300000001</v>
      </c>
      <c r="BG306" s="59">
        <v>231.92463699999999</v>
      </c>
      <c r="BH306" s="59">
        <v>110.805725</v>
      </c>
      <c r="BI306" s="59">
        <v>53.970627</v>
      </c>
      <c r="BJ306" s="59">
        <v>84.271270999999999</v>
      </c>
      <c r="BK306" s="59">
        <v>80.278396999999998</v>
      </c>
      <c r="BL306" s="59">
        <v>59.706257000000001</v>
      </c>
      <c r="BM306" s="59">
        <v>98.982285000000005</v>
      </c>
      <c r="BN306" s="59">
        <v>39.78257</v>
      </c>
      <c r="BO306" s="59">
        <v>38.598331000000002</v>
      </c>
      <c r="BP306" s="59">
        <v>89.981285</v>
      </c>
      <c r="BQ306" s="59">
        <v>151.23365799999999</v>
      </c>
      <c r="BR306" s="59">
        <v>124.66984600000001</v>
      </c>
      <c r="BS306" s="59">
        <v>72.815246999999999</v>
      </c>
      <c r="BT306" s="59">
        <v>115.077896</v>
      </c>
    </row>
    <row r="307" spans="1:72">
      <c r="A307" s="61">
        <v>296</v>
      </c>
      <c r="B307" s="54">
        <v>45536</v>
      </c>
      <c r="C307" s="58">
        <v>5762.48</v>
      </c>
      <c r="D307" s="55">
        <v>42330.15</v>
      </c>
      <c r="E307" s="55">
        <v>54446.093644941247</v>
      </c>
      <c r="F307" s="59">
        <v>31.978525000000001</v>
      </c>
      <c r="G307" s="59">
        <v>9.6618019999999998</v>
      </c>
      <c r="H307" s="59">
        <v>400.53558299999997</v>
      </c>
      <c r="I307" s="59">
        <v>299.21044899999998</v>
      </c>
      <c r="J307" s="59">
        <v>267.12283300000001</v>
      </c>
      <c r="K307" s="59">
        <v>153.43251000000001</v>
      </c>
      <c r="L307" s="59">
        <v>18.48</v>
      </c>
      <c r="M307" s="59">
        <v>64.543991000000005</v>
      </c>
      <c r="N307" s="59">
        <v>170.08384699999999</v>
      </c>
      <c r="O307" s="59">
        <v>70.314575000000005</v>
      </c>
      <c r="P307" s="59">
        <v>165.87348900000001</v>
      </c>
      <c r="Q307" s="59">
        <v>80.350837999999996</v>
      </c>
      <c r="R307" s="59">
        <v>883.21569799999997</v>
      </c>
      <c r="S307" s="59">
        <v>138.62397799999999</v>
      </c>
      <c r="T307" s="59">
        <v>8.6958490000000008</v>
      </c>
      <c r="U307" s="59">
        <v>188.62205499999999</v>
      </c>
      <c r="V307" s="59">
        <v>115.23390999999999</v>
      </c>
      <c r="W307" s="59">
        <v>144.18365499999999</v>
      </c>
      <c r="X307" s="59">
        <v>103.707825</v>
      </c>
      <c r="Y307" s="59">
        <v>41.128292000000002</v>
      </c>
      <c r="Z307" s="59">
        <v>134.33450300000001</v>
      </c>
      <c r="AA307" s="59">
        <v>120.090271</v>
      </c>
      <c r="AB307" s="59">
        <v>207.222488</v>
      </c>
      <c r="AC307" s="59">
        <v>460.26001000000002</v>
      </c>
      <c r="AD307" s="59">
        <v>55.890438000000003</v>
      </c>
      <c r="AE307" s="59">
        <v>268.96579000000003</v>
      </c>
      <c r="AF307" s="59">
        <v>44.229014999999997</v>
      </c>
      <c r="AG307" s="59">
        <v>64.374770999999996</v>
      </c>
      <c r="AH307" s="59">
        <v>159.49331699999999</v>
      </c>
      <c r="AI307" s="59">
        <v>110.95096599999999</v>
      </c>
      <c r="AJ307" s="59">
        <v>28.033905000000001</v>
      </c>
      <c r="AK307" s="59">
        <v>110.15278600000001</v>
      </c>
      <c r="AL307" s="59">
        <v>317.09197999999998</v>
      </c>
      <c r="AM307" s="59">
        <v>882.95343000000003</v>
      </c>
      <c r="AN307" s="59">
        <v>60.779991000000003</v>
      </c>
      <c r="AO307" s="59">
        <v>204.60235599999999</v>
      </c>
      <c r="AP307" s="59">
        <v>135.309372</v>
      </c>
      <c r="AQ307" s="59">
        <v>132.78187600000001</v>
      </c>
      <c r="AR307" s="59">
        <v>205.3965</v>
      </c>
      <c r="AS307" s="59">
        <v>297.510986</v>
      </c>
      <c r="AT307" s="59">
        <v>269.53375199999999</v>
      </c>
      <c r="AU307" s="59">
        <v>29.12265</v>
      </c>
      <c r="AV307" s="59">
        <v>253.432861</v>
      </c>
      <c r="AW307" s="59">
        <v>292.37838699999998</v>
      </c>
      <c r="AX307" s="59">
        <v>52.564281000000001</v>
      </c>
      <c r="AY307" s="59">
        <v>249.44940199999999</v>
      </c>
      <c r="AZ307" s="59">
        <v>535.868652</v>
      </c>
      <c r="BA307" s="59">
        <v>428.58102400000001</v>
      </c>
      <c r="BB307" s="59">
        <v>23.459999</v>
      </c>
      <c r="BC307" s="59">
        <v>168.99375900000001</v>
      </c>
      <c r="BD307" s="59">
        <v>201.98921200000001</v>
      </c>
      <c r="BE307" s="53">
        <v>272.46725500000002</v>
      </c>
      <c r="BF307" s="59">
        <v>617.85199</v>
      </c>
      <c r="BG307" s="59">
        <v>227.312622</v>
      </c>
      <c r="BH307" s="59">
        <v>113.16398599999999</v>
      </c>
      <c r="BI307" s="59">
        <v>56.467528999999999</v>
      </c>
      <c r="BJ307" s="59">
        <v>88.689094999999995</v>
      </c>
      <c r="BK307" s="59">
        <v>81.694839000000002</v>
      </c>
      <c r="BL307" s="59">
        <v>63.674979999999998</v>
      </c>
      <c r="BM307" s="59">
        <v>102.32295999999999</v>
      </c>
      <c r="BN307" s="59">
        <v>42.762928000000002</v>
      </c>
      <c r="BO307" s="59">
        <v>40.744312000000001</v>
      </c>
      <c r="BP307" s="59">
        <v>95.765656000000007</v>
      </c>
      <c r="BQ307" s="59">
        <v>143.06819200000001</v>
      </c>
      <c r="BR307" s="59">
        <v>123.167801</v>
      </c>
      <c r="BS307" s="59">
        <v>72.406829999999999</v>
      </c>
      <c r="BT307" s="59">
        <v>114.288704</v>
      </c>
    </row>
    <row r="308" spans="1:72">
      <c r="A308" s="61">
        <v>297</v>
      </c>
      <c r="B308" s="54">
        <v>45566</v>
      </c>
      <c r="C308" s="58">
        <v>5705.45</v>
      </c>
      <c r="D308" s="55">
        <v>41763.46</v>
      </c>
      <c r="E308" s="55">
        <v>53998.453922691995</v>
      </c>
      <c r="F308" s="59">
        <v>31.715606999999999</v>
      </c>
      <c r="G308" s="59">
        <v>9.4241519999999994</v>
      </c>
      <c r="H308" s="59">
        <v>389.217377</v>
      </c>
      <c r="I308" s="59">
        <v>288.69647200000003</v>
      </c>
      <c r="J308" s="59">
        <v>258.22695900000002</v>
      </c>
      <c r="K308" s="59">
        <v>147.70315600000001</v>
      </c>
      <c r="L308" s="59">
        <v>22</v>
      </c>
      <c r="M308" s="59">
        <v>57.010058999999998</v>
      </c>
      <c r="N308" s="59">
        <v>162.20813000000001</v>
      </c>
      <c r="O308" s="59">
        <v>64.343552000000003</v>
      </c>
      <c r="P308" s="59">
        <v>163.23457300000001</v>
      </c>
      <c r="Q308" s="59">
        <v>81.544899000000001</v>
      </c>
      <c r="R308" s="59">
        <v>870.92163100000005</v>
      </c>
      <c r="S308" s="59">
        <v>131.81835899999999</v>
      </c>
      <c r="T308" s="59">
        <v>9.181108</v>
      </c>
      <c r="U308" s="59">
        <v>174.65588399999999</v>
      </c>
      <c r="V308" s="59">
        <v>114.801361</v>
      </c>
      <c r="W308" s="59">
        <v>145.70117200000001</v>
      </c>
      <c r="X308" s="59">
        <v>107.90422100000001</v>
      </c>
      <c r="Y308" s="59">
        <v>39.542251999999998</v>
      </c>
      <c r="Z308" s="59">
        <v>133.54809599999999</v>
      </c>
      <c r="AA308" s="59">
        <v>119.14267700000001</v>
      </c>
      <c r="AB308" s="59">
        <v>218.09172100000001</v>
      </c>
      <c r="AC308" s="59">
        <v>450.92001299999998</v>
      </c>
      <c r="AD308" s="59">
        <v>64.230957000000004</v>
      </c>
      <c r="AE308" s="59">
        <v>267.85501099999999</v>
      </c>
      <c r="AF308" s="59">
        <v>47.243724999999998</v>
      </c>
      <c r="AG308" s="59">
        <v>70.354347000000004</v>
      </c>
      <c r="AH308" s="59">
        <v>157.328171</v>
      </c>
      <c r="AI308" s="59">
        <v>100.63803900000001</v>
      </c>
      <c r="AJ308" s="59">
        <v>27.41394</v>
      </c>
      <c r="AK308" s="59">
        <v>131.742661</v>
      </c>
      <c r="AL308" s="59">
        <v>315.074524</v>
      </c>
      <c r="AM308" s="59">
        <v>826.94287099999997</v>
      </c>
      <c r="AN308" s="59">
        <v>54.574401999999999</v>
      </c>
      <c r="AO308" s="59">
        <v>203.582855</v>
      </c>
      <c r="AP308" s="59">
        <v>127.163101</v>
      </c>
      <c r="AQ308" s="59">
        <v>130.561386</v>
      </c>
      <c r="AR308" s="59">
        <v>214.332291</v>
      </c>
      <c r="AS308" s="59">
        <v>287.08529700000003</v>
      </c>
      <c r="AT308" s="59">
        <v>271.02261399999998</v>
      </c>
      <c r="AU308" s="59">
        <v>30.240404000000002</v>
      </c>
      <c r="AV308" s="59">
        <v>244.45451399999999</v>
      </c>
      <c r="AW308" s="59">
        <v>304.93808000000001</v>
      </c>
      <c r="AX308" s="59">
        <v>44.904533000000001</v>
      </c>
      <c r="AY308" s="59">
        <v>272.85736100000003</v>
      </c>
      <c r="AZ308" s="59">
        <v>590.59283400000004</v>
      </c>
      <c r="BA308" s="59">
        <v>404.72674599999999</v>
      </c>
      <c r="BB308" s="59">
        <v>21.52</v>
      </c>
      <c r="BC308" s="59">
        <v>166.45489499999999</v>
      </c>
      <c r="BD308" s="59">
        <v>198.654831</v>
      </c>
      <c r="BE308" s="53">
        <v>286.22387700000002</v>
      </c>
      <c r="BF308" s="59">
        <v>607.20617700000003</v>
      </c>
      <c r="BG308" s="59">
        <v>221.206863</v>
      </c>
      <c r="BH308" s="59">
        <v>113.13453699999999</v>
      </c>
      <c r="BI308" s="59">
        <v>58.167709000000002</v>
      </c>
      <c r="BJ308" s="59">
        <v>89.525031999999996</v>
      </c>
      <c r="BK308" s="59">
        <v>82.053802000000005</v>
      </c>
      <c r="BL308" s="59">
        <v>65.711014000000006</v>
      </c>
      <c r="BM308" s="59">
        <v>99.915488999999994</v>
      </c>
      <c r="BN308" s="59">
        <v>40.115833000000002</v>
      </c>
      <c r="BO308" s="59">
        <v>42.597651999999997</v>
      </c>
      <c r="BP308" s="59">
        <v>95.775611999999995</v>
      </c>
      <c r="BQ308" s="59">
        <v>150.459</v>
      </c>
      <c r="BR308" s="59">
        <v>110.976212</v>
      </c>
      <c r="BS308" s="59">
        <v>69.031311000000002</v>
      </c>
      <c r="BT308" s="59">
        <v>108.524979</v>
      </c>
    </row>
    <row r="309" spans="1:72">
      <c r="A309" s="61">
        <v>298</v>
      </c>
      <c r="B309" s="54">
        <v>45597</v>
      </c>
      <c r="C309" s="58">
        <v>6032.38</v>
      </c>
      <c r="D309" s="55">
        <v>44910.65</v>
      </c>
      <c r="E309" s="55">
        <v>57463.508318848275</v>
      </c>
      <c r="F309" s="59">
        <v>33.750782000000001</v>
      </c>
      <c r="G309" s="59">
        <v>9.5314499999999995</v>
      </c>
      <c r="H309" s="59">
        <v>424.19009399999999</v>
      </c>
      <c r="I309" s="59">
        <v>292.55090300000001</v>
      </c>
      <c r="J309" s="59">
        <v>269.82095299999997</v>
      </c>
      <c r="K309" s="59">
        <v>130.24929800000001</v>
      </c>
      <c r="L309" s="59">
        <v>25.43</v>
      </c>
      <c r="M309" s="59">
        <v>62.739811000000003</v>
      </c>
      <c r="N309" s="59">
        <v>177.06980899999999</v>
      </c>
      <c r="O309" s="59">
        <v>63.131751999999999</v>
      </c>
      <c r="P309" s="59">
        <v>160.649643</v>
      </c>
      <c r="Q309" s="59">
        <v>92.042755</v>
      </c>
      <c r="R309" s="59">
        <v>968.25750700000003</v>
      </c>
      <c r="S309" s="59">
        <v>136.897369</v>
      </c>
      <c r="T309" s="59">
        <v>8.7540809999999993</v>
      </c>
      <c r="U309" s="59">
        <v>173.22975199999999</v>
      </c>
      <c r="V309" s="59">
        <v>115.961365</v>
      </c>
      <c r="W309" s="59">
        <v>158.53642300000001</v>
      </c>
      <c r="X309" s="59">
        <v>106.722137</v>
      </c>
      <c r="Y309" s="59">
        <v>43.361279000000003</v>
      </c>
      <c r="Z309" s="59">
        <v>146.16007999999999</v>
      </c>
      <c r="AA309" s="59">
        <v>131.118484</v>
      </c>
      <c r="AB309" s="59">
        <v>246.916031</v>
      </c>
      <c r="AC309" s="59">
        <v>483.01998900000001</v>
      </c>
      <c r="AD309" s="59">
        <v>75.361557000000005</v>
      </c>
      <c r="AE309" s="59">
        <v>302.95953400000002</v>
      </c>
      <c r="AF309" s="59">
        <v>52.113807999999999</v>
      </c>
      <c r="AG309" s="59">
        <v>82.204230999999993</v>
      </c>
      <c r="AH309" s="59">
        <v>152.55497700000001</v>
      </c>
      <c r="AI309" s="59">
        <v>99.969215000000005</v>
      </c>
      <c r="AJ309" s="59">
        <v>25.389378000000001</v>
      </c>
      <c r="AK309" s="59">
        <v>137.37365700000001</v>
      </c>
      <c r="AL309" s="59">
        <v>278.37686200000002</v>
      </c>
      <c r="AM309" s="59">
        <v>792.66876200000002</v>
      </c>
      <c r="AN309" s="59">
        <v>58.495860999999998</v>
      </c>
      <c r="AO309" s="59">
        <v>230.55502300000001</v>
      </c>
      <c r="AP309" s="59">
        <v>132.171616</v>
      </c>
      <c r="AQ309" s="59">
        <v>132.17806999999999</v>
      </c>
      <c r="AR309" s="59">
        <v>226.615295</v>
      </c>
      <c r="AS309" s="59">
        <v>280.95083599999998</v>
      </c>
      <c r="AT309" s="59">
        <v>299.54504400000002</v>
      </c>
      <c r="AU309" s="59">
        <v>32.000641000000002</v>
      </c>
      <c r="AV309" s="59">
        <v>247.478745</v>
      </c>
      <c r="AW309" s="59">
        <v>330.272919</v>
      </c>
      <c r="AX309" s="59">
        <v>41.445777999999997</v>
      </c>
      <c r="AY309" s="59">
        <v>287.001801</v>
      </c>
      <c r="AZ309" s="59">
        <v>598.23022500000002</v>
      </c>
      <c r="BA309" s="59">
        <v>421.768372</v>
      </c>
      <c r="BB309" s="59">
        <v>24.049999</v>
      </c>
      <c r="BC309" s="59">
        <v>183.72680700000001</v>
      </c>
      <c r="BD309" s="59">
        <v>197.866241</v>
      </c>
      <c r="BE309" s="53">
        <v>303.729401</v>
      </c>
      <c r="BF309" s="59">
        <v>639.54693599999996</v>
      </c>
      <c r="BG309" s="59">
        <v>216.19001800000001</v>
      </c>
      <c r="BH309" s="59">
        <v>114.881561</v>
      </c>
      <c r="BI309" s="59">
        <v>57.405555999999997</v>
      </c>
      <c r="BJ309" s="59">
        <v>87.656447999999997</v>
      </c>
      <c r="BK309" s="59">
        <v>92.191185000000004</v>
      </c>
      <c r="BL309" s="59">
        <v>71.366425000000007</v>
      </c>
      <c r="BM309" s="59">
        <v>98.844397999999998</v>
      </c>
      <c r="BN309" s="59">
        <v>42.879261</v>
      </c>
      <c r="BO309" s="59">
        <v>42.444980999999999</v>
      </c>
      <c r="BP309" s="59">
        <v>116.95178199999999</v>
      </c>
      <c r="BQ309" s="59">
        <v>163.245758</v>
      </c>
      <c r="BR309" s="59">
        <v>114.74943500000001</v>
      </c>
      <c r="BS309" s="59">
        <v>75.201652999999993</v>
      </c>
      <c r="BT309" s="59">
        <v>107.240776</v>
      </c>
    </row>
    <row r="310" spans="1:72">
      <c r="A310" s="61">
        <v>299</v>
      </c>
      <c r="B310" s="54">
        <v>45627</v>
      </c>
      <c r="C310" s="58">
        <v>5881.63</v>
      </c>
      <c r="D310" s="55">
        <v>42544.22</v>
      </c>
      <c r="E310" s="55">
        <v>54247.140008812443</v>
      </c>
      <c r="F310" s="59">
        <v>31.861671000000001</v>
      </c>
      <c r="G310" s="59">
        <v>9.3626839999999998</v>
      </c>
      <c r="H310" s="59">
        <v>386.53698700000001</v>
      </c>
      <c r="I310" s="59">
        <v>286.50244099999998</v>
      </c>
      <c r="J310" s="59">
        <v>244.43641700000001</v>
      </c>
      <c r="K310" s="59">
        <v>134.036911</v>
      </c>
      <c r="L310" s="59">
        <v>24.92</v>
      </c>
      <c r="M310" s="59">
        <v>61.670383000000001</v>
      </c>
      <c r="N310" s="59">
        <v>165.60166899999999</v>
      </c>
      <c r="O310" s="59">
        <v>61.803913000000001</v>
      </c>
      <c r="P310" s="59">
        <v>149.45478800000001</v>
      </c>
      <c r="Q310" s="59">
        <v>89.903380999999996</v>
      </c>
      <c r="R310" s="59">
        <v>914.06774900000005</v>
      </c>
      <c r="S310" s="59">
        <v>128.73361199999999</v>
      </c>
      <c r="T310" s="59">
        <v>9.33</v>
      </c>
      <c r="U310" s="59">
        <v>167.90725699999999</v>
      </c>
      <c r="V310" s="59">
        <v>106.616348</v>
      </c>
      <c r="W310" s="59">
        <v>143.25109900000001</v>
      </c>
      <c r="X310" s="59">
        <v>98.371727000000007</v>
      </c>
      <c r="Y310" s="59">
        <v>37.835037</v>
      </c>
      <c r="Z310" s="59">
        <v>132.08827199999999</v>
      </c>
      <c r="AA310" s="59">
        <v>120.61013</v>
      </c>
      <c r="AB310" s="59">
        <v>237.01843299999999</v>
      </c>
      <c r="AC310" s="59">
        <v>453.27999899999998</v>
      </c>
      <c r="AD310" s="59">
        <v>69.894919999999999</v>
      </c>
      <c r="AE310" s="59">
        <v>295.11413599999997</v>
      </c>
      <c r="AF310" s="59">
        <v>46.774315000000001</v>
      </c>
      <c r="AG310" s="59">
        <v>73.765029999999996</v>
      </c>
      <c r="AH310" s="59">
        <v>143.47155799999999</v>
      </c>
      <c r="AI310" s="59">
        <v>97.844734000000003</v>
      </c>
      <c r="AJ310" s="59">
        <v>26.098537</v>
      </c>
      <c r="AK310" s="59">
        <v>113.307182</v>
      </c>
      <c r="AL310" s="59">
        <v>258.55117799999999</v>
      </c>
      <c r="AM310" s="59">
        <v>770.67175299999997</v>
      </c>
      <c r="AN310" s="59">
        <v>43.874339999999997</v>
      </c>
      <c r="AO310" s="59">
        <v>224.6875</v>
      </c>
      <c r="AP310" s="59">
        <v>128.456345</v>
      </c>
      <c r="AQ310" s="59">
        <v>124.32058000000001</v>
      </c>
      <c r="AR310" s="59">
        <v>200.37114</v>
      </c>
      <c r="AS310" s="59">
        <v>260.65182499999997</v>
      </c>
      <c r="AT310" s="59">
        <v>278.42535400000003</v>
      </c>
      <c r="AU310" s="59">
        <v>33.246642999999999</v>
      </c>
      <c r="AV310" s="59">
        <v>233.103745</v>
      </c>
      <c r="AW310" s="59">
        <v>286.52038599999997</v>
      </c>
      <c r="AX310" s="59">
        <v>37.000335999999997</v>
      </c>
      <c r="AY310" s="59">
        <v>256.659424</v>
      </c>
      <c r="AZ310" s="59">
        <v>514.97650099999998</v>
      </c>
      <c r="BA310" s="59">
        <v>420.65652499999999</v>
      </c>
      <c r="BB310" s="59">
        <v>20.049999</v>
      </c>
      <c r="BC310" s="59">
        <v>165.636414</v>
      </c>
      <c r="BD310" s="59">
        <v>184.55900600000001</v>
      </c>
      <c r="BE310" s="53">
        <v>289.67748999999998</v>
      </c>
      <c r="BF310" s="59">
        <v>626.36193800000001</v>
      </c>
      <c r="BG310" s="59">
        <v>210.647705</v>
      </c>
      <c r="BH310" s="59">
        <v>106.75194500000001</v>
      </c>
      <c r="BI310" s="59">
        <v>53.222988000000001</v>
      </c>
      <c r="BJ310" s="59">
        <v>81.627426</v>
      </c>
      <c r="BK310" s="59">
        <v>86.335121000000001</v>
      </c>
      <c r="BL310" s="59">
        <v>66.409324999999995</v>
      </c>
      <c r="BM310" s="59">
        <v>88.437965000000005</v>
      </c>
      <c r="BN310" s="59">
        <v>38.672569000000003</v>
      </c>
      <c r="BO310" s="59">
        <v>36.882613999999997</v>
      </c>
      <c r="BP310" s="59">
        <v>110.858772</v>
      </c>
      <c r="BQ310" s="59">
        <v>146.088989</v>
      </c>
      <c r="BR310" s="59">
        <v>103.86209100000001</v>
      </c>
      <c r="BS310" s="59">
        <v>70.394874999999999</v>
      </c>
      <c r="BT310" s="59">
        <v>94.904633000000004</v>
      </c>
    </row>
    <row r="311" spans="1:72">
      <c r="A311" s="61">
        <v>300</v>
      </c>
      <c r="B311" s="54">
        <v>45658</v>
      </c>
      <c r="C311" s="58">
        <v>6040.53</v>
      </c>
      <c r="D311" s="55">
        <v>44544.66</v>
      </c>
      <c r="E311" s="55">
        <v>57411.101110933436</v>
      </c>
      <c r="F311" s="59">
        <v>33.720001000000003</v>
      </c>
      <c r="G311" s="59">
        <v>9.4220679999999994</v>
      </c>
      <c r="H311" s="59">
        <v>409.38204999999999</v>
      </c>
      <c r="I311" s="59">
        <v>287.04269399999998</v>
      </c>
      <c r="J311" s="59">
        <v>257.54965199999998</v>
      </c>
      <c r="K311" s="59">
        <v>136.74383499999999</v>
      </c>
      <c r="L311" s="59">
        <v>27.67</v>
      </c>
      <c r="M311" s="59">
        <v>67.175422999999995</v>
      </c>
      <c r="N311" s="59">
        <v>163.96194499999999</v>
      </c>
      <c r="O311" s="59">
        <v>63.014980000000001</v>
      </c>
      <c r="P311" s="59">
        <v>149.36935399999999</v>
      </c>
      <c r="Q311" s="59">
        <v>97.891182000000001</v>
      </c>
      <c r="R311" s="59">
        <v>977.524902</v>
      </c>
      <c r="S311" s="59">
        <v>128.82006799999999</v>
      </c>
      <c r="T311" s="59">
        <v>10.28</v>
      </c>
      <c r="U311" s="59">
        <v>147.97848500000001</v>
      </c>
      <c r="V311" s="59">
        <v>105.882912</v>
      </c>
      <c r="W311" s="59">
        <v>147.553391</v>
      </c>
      <c r="X311" s="59">
        <v>98.034462000000005</v>
      </c>
      <c r="Y311" s="59">
        <v>40.001499000000003</v>
      </c>
      <c r="Z311" s="59">
        <v>138.56071499999999</v>
      </c>
      <c r="AA311" s="59">
        <v>123.768547</v>
      </c>
      <c r="AB311" s="59">
        <v>264.29861499999998</v>
      </c>
      <c r="AC311" s="59">
        <v>468.67001299999998</v>
      </c>
      <c r="AD311" s="59">
        <v>78.412871999999993</v>
      </c>
      <c r="AE311" s="59">
        <v>315.65747099999999</v>
      </c>
      <c r="AF311" s="59">
        <v>47.214686999999998</v>
      </c>
      <c r="AG311" s="59">
        <v>82.446197999999995</v>
      </c>
      <c r="AH311" s="59">
        <v>150.941757</v>
      </c>
      <c r="AI311" s="59">
        <v>97.973602</v>
      </c>
      <c r="AJ311" s="59">
        <v>26.088698999999998</v>
      </c>
      <c r="AK311" s="59">
        <v>117.72968299999999</v>
      </c>
      <c r="AL311" s="59">
        <v>283.13256799999999</v>
      </c>
      <c r="AM311" s="59">
        <v>809.68457000000001</v>
      </c>
      <c r="AN311" s="59">
        <v>55.202109999999998</v>
      </c>
      <c r="AO311" s="59">
        <v>222.529053</v>
      </c>
      <c r="AP311" s="59">
        <v>151.452911</v>
      </c>
      <c r="AQ311" s="59">
        <v>112.618088</v>
      </c>
      <c r="AR311" s="59">
        <v>219.44586200000001</v>
      </c>
      <c r="AS311" s="59">
        <v>254.21198999999999</v>
      </c>
      <c r="AT311" s="59">
        <v>263.43048099999999</v>
      </c>
      <c r="AU311" s="59">
        <v>30.528938</v>
      </c>
      <c r="AV311" s="59">
        <v>249.54437300000001</v>
      </c>
      <c r="AW311" s="59">
        <v>331.19164999999998</v>
      </c>
      <c r="AX311" s="59">
        <v>42.467875999999997</v>
      </c>
      <c r="AY311" s="59">
        <v>273.54187000000002</v>
      </c>
      <c r="AZ311" s="59">
        <v>543.23028599999998</v>
      </c>
      <c r="BA311" s="59">
        <v>414.22943099999998</v>
      </c>
      <c r="BB311" s="59">
        <v>19.43</v>
      </c>
      <c r="BC311" s="59">
        <v>169.035797</v>
      </c>
      <c r="BD311" s="59">
        <v>181.70465100000001</v>
      </c>
      <c r="BE311" s="53">
        <v>301.40396099999998</v>
      </c>
      <c r="BF311" s="59">
        <v>599.46374500000002</v>
      </c>
      <c r="BG311" s="59">
        <v>210.972092</v>
      </c>
      <c r="BH311" s="59">
        <v>110.96296700000001</v>
      </c>
      <c r="BI311" s="59">
        <v>54.932529000000002</v>
      </c>
      <c r="BJ311" s="59">
        <v>83.243706000000003</v>
      </c>
      <c r="BK311" s="59">
        <v>82.177574000000007</v>
      </c>
      <c r="BL311" s="59">
        <v>66.094596999999993</v>
      </c>
      <c r="BM311" s="59">
        <v>92.907927999999998</v>
      </c>
      <c r="BN311" s="59">
        <v>38.092331000000001</v>
      </c>
      <c r="BO311" s="59">
        <v>33.079369</v>
      </c>
      <c r="BP311" s="59">
        <v>113.05999799999999</v>
      </c>
      <c r="BQ311" s="59">
        <v>122.732719</v>
      </c>
      <c r="BR311" s="59">
        <v>118.197548</v>
      </c>
      <c r="BS311" s="59">
        <v>69.286361999999997</v>
      </c>
      <c r="BT311" s="59">
        <v>96.005836000000002</v>
      </c>
    </row>
    <row r="312" spans="1:72">
      <c r="A312" s="61">
        <v>301</v>
      </c>
      <c r="B312" s="54">
        <v>45689</v>
      </c>
      <c r="C312" s="58">
        <v>5954.5</v>
      </c>
      <c r="D312" s="55">
        <v>43840.91</v>
      </c>
      <c r="E312" s="55">
        <v>56287.3963182433</v>
      </c>
      <c r="F312" s="59">
        <v>33.060001</v>
      </c>
      <c r="G312" s="59">
        <v>9.6208130000000001</v>
      </c>
      <c r="H312" s="59">
        <v>394.09903000000003</v>
      </c>
      <c r="I312" s="59">
        <v>306.55999800000001</v>
      </c>
      <c r="J312" s="59">
        <v>247.334778</v>
      </c>
      <c r="K312" s="59">
        <v>123.18942300000001</v>
      </c>
      <c r="L312" s="59">
        <v>23.93</v>
      </c>
      <c r="M312" s="59">
        <v>64.447783999999999</v>
      </c>
      <c r="N312" s="59">
        <v>172.76310699999999</v>
      </c>
      <c r="O312" s="59">
        <v>70.688354000000004</v>
      </c>
      <c r="P312" s="59">
        <v>152.125</v>
      </c>
      <c r="Q312" s="59">
        <v>98.339950999999999</v>
      </c>
      <c r="R312" s="59">
        <v>1046.0897219999999</v>
      </c>
      <c r="S312" s="59">
        <v>140.753525</v>
      </c>
      <c r="T312" s="59">
        <v>10.68</v>
      </c>
      <c r="U312" s="59">
        <v>171.238632</v>
      </c>
      <c r="V312" s="59">
        <v>110.343018</v>
      </c>
      <c r="W312" s="59">
        <v>156.879929</v>
      </c>
      <c r="X312" s="59">
        <v>98.351890999999995</v>
      </c>
      <c r="Y312" s="59">
        <v>41.371955999999997</v>
      </c>
      <c r="Z312" s="59">
        <v>148.43727100000001</v>
      </c>
      <c r="AA312" s="59">
        <v>125.788467</v>
      </c>
      <c r="AB312" s="59">
        <v>263.02984600000002</v>
      </c>
      <c r="AC312" s="59">
        <v>513.830017</v>
      </c>
      <c r="AD312" s="59">
        <v>77.935226</v>
      </c>
      <c r="AE312" s="59">
        <v>299.96417200000002</v>
      </c>
      <c r="AF312" s="59">
        <v>46.345103999999999</v>
      </c>
      <c r="AG312" s="59">
        <v>79.266754000000006</v>
      </c>
      <c r="AH312" s="59">
        <v>163.709564</v>
      </c>
      <c r="AI312" s="59">
        <v>91.459868999999998</v>
      </c>
      <c r="AJ312" s="59">
        <v>26.43</v>
      </c>
      <c r="AK312" s="59">
        <v>133.949997</v>
      </c>
      <c r="AL312" s="59">
        <v>305.59112499999998</v>
      </c>
      <c r="AM312" s="59">
        <v>919.04608199999996</v>
      </c>
      <c r="AN312" s="59">
        <v>65.049392999999995</v>
      </c>
      <c r="AO312" s="59">
        <v>211.756699</v>
      </c>
      <c r="AP312" s="59">
        <v>154.35858200000001</v>
      </c>
      <c r="AQ312" s="59">
        <v>117.35034899999999</v>
      </c>
      <c r="AR312" s="59">
        <v>231.91958600000001</v>
      </c>
      <c r="AS312" s="59">
        <v>251.20607000000001</v>
      </c>
      <c r="AT312" s="59">
        <v>261.47119099999998</v>
      </c>
      <c r="AU312" s="59">
        <v>30.876874999999998</v>
      </c>
      <c r="AV312" s="59">
        <v>268.31579599999998</v>
      </c>
      <c r="AW312" s="59">
        <v>314.23113999999998</v>
      </c>
      <c r="AX312" s="59">
        <v>42.587166000000003</v>
      </c>
      <c r="AY312" s="59">
        <v>246.761414</v>
      </c>
      <c r="AZ312" s="59">
        <v>482.35000600000001</v>
      </c>
      <c r="BA312" s="59">
        <v>396.19555700000001</v>
      </c>
      <c r="BB312" s="59">
        <v>23.73</v>
      </c>
      <c r="BC312" s="59">
        <v>165.46560700000001</v>
      </c>
      <c r="BD312" s="59">
        <v>194.332077</v>
      </c>
      <c r="BE312" s="53">
        <v>313.50945999999999</v>
      </c>
      <c r="BF312" s="59">
        <v>612.76977499999998</v>
      </c>
      <c r="BG312" s="59">
        <v>229.06336999999999</v>
      </c>
      <c r="BH312" s="59">
        <v>116.41252900000001</v>
      </c>
      <c r="BI312" s="59">
        <v>55.950344000000001</v>
      </c>
      <c r="BJ312" s="59">
        <v>89.034576000000001</v>
      </c>
      <c r="BK312" s="59">
        <v>70.920647000000002</v>
      </c>
      <c r="BL312" s="59">
        <v>71.501525999999998</v>
      </c>
      <c r="BM312" s="59">
        <v>100.618866</v>
      </c>
      <c r="BN312" s="59">
        <v>42.418678</v>
      </c>
      <c r="BO312" s="59">
        <v>35.557549000000002</v>
      </c>
      <c r="BP312" s="59">
        <v>113.800003</v>
      </c>
      <c r="BQ312" s="59">
        <v>128.933762</v>
      </c>
      <c r="BR312" s="59">
        <v>122.82633199999999</v>
      </c>
      <c r="BS312" s="59">
        <v>73.449912999999995</v>
      </c>
      <c r="BT312" s="59">
        <v>100.848045</v>
      </c>
    </row>
    <row r="313" spans="1:72">
      <c r="A313" s="61">
        <v>302</v>
      </c>
      <c r="B313" s="54">
        <v>45717</v>
      </c>
      <c r="C313" s="58">
        <v>5611.85</v>
      </c>
      <c r="D313" s="55">
        <v>42001.760000000002</v>
      </c>
      <c r="E313" s="55">
        <v>52967.359430749726</v>
      </c>
      <c r="F313" s="59">
        <v>31.110001</v>
      </c>
      <c r="G313" s="59">
        <v>9.6189350000000005</v>
      </c>
      <c r="H313" s="59">
        <v>364.17889400000001</v>
      </c>
      <c r="I313" s="59">
        <v>310.57681300000002</v>
      </c>
      <c r="J313" s="59">
        <v>232.00567599999999</v>
      </c>
      <c r="K313" s="59">
        <v>104.360001</v>
      </c>
      <c r="L313" s="59">
        <v>19.530000999999999</v>
      </c>
      <c r="M313" s="59">
        <v>67.424294000000003</v>
      </c>
      <c r="N313" s="59">
        <v>169.36428799999999</v>
      </c>
      <c r="O313" s="59">
        <v>71.095352000000005</v>
      </c>
      <c r="P313" s="59">
        <v>148.62593100000001</v>
      </c>
      <c r="Q313" s="59">
        <v>87.549582999999998</v>
      </c>
      <c r="R313" s="59">
        <v>944.54937700000005</v>
      </c>
      <c r="S313" s="59">
        <v>140.96168499999999</v>
      </c>
      <c r="T313" s="59">
        <v>11.17</v>
      </c>
      <c r="U313" s="59">
        <v>171.029999</v>
      </c>
      <c r="V313" s="59">
        <v>118.93</v>
      </c>
      <c r="W313" s="59">
        <v>167.28999300000001</v>
      </c>
      <c r="X313" s="59">
        <v>105.019997</v>
      </c>
      <c r="Y313" s="59">
        <v>41.799999</v>
      </c>
      <c r="Z313" s="59">
        <v>159.190842</v>
      </c>
      <c r="AA313" s="59">
        <v>127.076683</v>
      </c>
      <c r="AB313" s="59">
        <v>243.79832500000001</v>
      </c>
      <c r="AC313" s="59">
        <v>532.580017</v>
      </c>
      <c r="AD313" s="59">
        <v>71.790001000000004</v>
      </c>
      <c r="AE313" s="59">
        <v>268.15976000000001</v>
      </c>
      <c r="AF313" s="59">
        <v>41.720474000000003</v>
      </c>
      <c r="AG313" s="59">
        <v>78.279999000000004</v>
      </c>
      <c r="AH313" s="59">
        <v>165.83999600000001</v>
      </c>
      <c r="AI313" s="59">
        <v>88.991202999999999</v>
      </c>
      <c r="AJ313" s="59">
        <v>25.34</v>
      </c>
      <c r="AK313" s="59">
        <v>130.147141</v>
      </c>
      <c r="AL313" s="59">
        <v>311.54998799999998</v>
      </c>
      <c r="AM313" s="59">
        <v>825.90997300000004</v>
      </c>
      <c r="AN313" s="59">
        <v>67.058670000000006</v>
      </c>
      <c r="AO313" s="59">
        <v>211.75</v>
      </c>
      <c r="AP313" s="59">
        <v>146.86000100000001</v>
      </c>
      <c r="AQ313" s="59">
        <v>109.989998</v>
      </c>
      <c r="AR313" s="59">
        <v>230.65426600000001</v>
      </c>
      <c r="AS313" s="59">
        <v>271.07577500000002</v>
      </c>
      <c r="AT313" s="59">
        <v>242.45509300000001</v>
      </c>
      <c r="AU313" s="59">
        <v>33.382019</v>
      </c>
      <c r="AV313" s="59">
        <v>252.865768</v>
      </c>
      <c r="AW313" s="59">
        <v>293.13000499999998</v>
      </c>
      <c r="AX313" s="59">
        <v>47.995060000000002</v>
      </c>
      <c r="AY313" s="59">
        <v>232.782501</v>
      </c>
      <c r="AZ313" s="59">
        <v>477.348206</v>
      </c>
      <c r="BA313" s="59">
        <v>375.39001500000001</v>
      </c>
      <c r="BB313" s="59">
        <v>22.709999</v>
      </c>
      <c r="BC313" s="59">
        <v>139.30957000000001</v>
      </c>
      <c r="BD313" s="59">
        <v>178.17987099999999</v>
      </c>
      <c r="BE313" s="53">
        <v>303.91061400000001</v>
      </c>
      <c r="BF313" s="59">
        <v>612.91949499999998</v>
      </c>
      <c r="BG313" s="59">
        <v>200.796356</v>
      </c>
      <c r="BH313" s="59">
        <v>121.970001</v>
      </c>
      <c r="BI313" s="59">
        <v>56.07</v>
      </c>
      <c r="BJ313" s="59">
        <v>91.949996999999996</v>
      </c>
      <c r="BK313" s="59">
        <v>70.712547000000001</v>
      </c>
      <c r="BL313" s="59">
        <v>70.202408000000005</v>
      </c>
      <c r="BM313" s="59">
        <v>110.589996</v>
      </c>
      <c r="BN313" s="59">
        <v>44.642955999999998</v>
      </c>
      <c r="BO313" s="59">
        <v>36.568382</v>
      </c>
      <c r="BP313" s="59">
        <v>98.699996999999996</v>
      </c>
      <c r="BQ313" s="59">
        <v>144.520004</v>
      </c>
      <c r="BR313" s="59">
        <v>110.803391</v>
      </c>
      <c r="BS313" s="59">
        <v>70.885063000000002</v>
      </c>
      <c r="BT313" s="59">
        <v>91.232665999999995</v>
      </c>
    </row>
    <row r="314" spans="1:72">
      <c r="A314" s="61">
        <v>303</v>
      </c>
      <c r="B314" s="54">
        <v>45748</v>
      </c>
      <c r="C314" s="58">
        <v>5569.06</v>
      </c>
      <c r="D314" s="55">
        <v>40669.360000000001</v>
      </c>
      <c r="E314" s="55">
        <v>52592.78776135364</v>
      </c>
      <c r="F314" s="59">
        <v>30.889999</v>
      </c>
      <c r="G314" s="59">
        <v>9.66</v>
      </c>
      <c r="H314" s="59">
        <v>360.48998999999998</v>
      </c>
      <c r="I314" s="59">
        <v>319.64999399999999</v>
      </c>
      <c r="J314" s="59">
        <v>222.38642899999999</v>
      </c>
      <c r="K314" s="59">
        <v>96.699996999999996</v>
      </c>
      <c r="L314" s="59">
        <v>18.34</v>
      </c>
      <c r="M314" s="59">
        <v>68.160004000000001</v>
      </c>
      <c r="N314" s="59">
        <v>161.562927</v>
      </c>
      <c r="O314" s="59">
        <v>72.550003000000004</v>
      </c>
      <c r="P314" s="59">
        <v>135.58000200000001</v>
      </c>
      <c r="Q314" s="59">
        <v>97.25</v>
      </c>
      <c r="R314" s="59">
        <v>993.20593299999996</v>
      </c>
      <c r="S314" s="59">
        <v>131.779999</v>
      </c>
      <c r="T314" s="59">
        <v>10.97</v>
      </c>
      <c r="U314" s="59">
        <v>167.19000199999999</v>
      </c>
      <c r="V314" s="59">
        <v>105.629997</v>
      </c>
      <c r="W314" s="59">
        <v>136.05999800000001</v>
      </c>
      <c r="X314" s="59">
        <v>89.120002999999997</v>
      </c>
      <c r="Y314" s="59">
        <v>33.25</v>
      </c>
      <c r="Z314" s="59">
        <v>129.050003</v>
      </c>
      <c r="AA314" s="59">
        <v>109.32914700000001</v>
      </c>
      <c r="AB314" s="59">
        <v>243.12248199999999</v>
      </c>
      <c r="AC314" s="59">
        <v>533.25</v>
      </c>
      <c r="AD314" s="59">
        <v>71.010002</v>
      </c>
      <c r="AE314" s="59">
        <v>265.528503</v>
      </c>
      <c r="AF314" s="59">
        <v>40.340000000000003</v>
      </c>
      <c r="AG314" s="59">
        <v>81.400002000000001</v>
      </c>
      <c r="AH314" s="59">
        <v>156.30999800000001</v>
      </c>
      <c r="AI314" s="59">
        <v>85.199996999999996</v>
      </c>
      <c r="AJ314" s="59">
        <v>24.41</v>
      </c>
      <c r="AK314" s="59">
        <v>134.33999600000001</v>
      </c>
      <c r="AL314" s="59">
        <v>290.92001299999998</v>
      </c>
      <c r="AM314" s="59">
        <v>898.95001200000002</v>
      </c>
      <c r="AN314" s="59">
        <v>66.029281999999995</v>
      </c>
      <c r="AO314" s="59">
        <v>210.5</v>
      </c>
      <c r="AP314" s="59">
        <v>138.91000399999999</v>
      </c>
      <c r="AQ314" s="59">
        <v>95.300003000000004</v>
      </c>
      <c r="AR314" s="59">
        <v>233.36000100000001</v>
      </c>
      <c r="AS314" s="59">
        <v>270.61834700000003</v>
      </c>
      <c r="AT314" s="59">
        <v>210.33000200000001</v>
      </c>
      <c r="AU314" s="59">
        <v>27.959999</v>
      </c>
      <c r="AV314" s="59">
        <v>251.429993</v>
      </c>
      <c r="AW314" s="59">
        <v>269.44464099999999</v>
      </c>
      <c r="AX314" s="59">
        <v>52.68</v>
      </c>
      <c r="AY314" s="59">
        <v>262.32998700000002</v>
      </c>
      <c r="AZ314" s="59">
        <v>523.97997999999995</v>
      </c>
      <c r="BA314" s="59">
        <v>395.26001000000002</v>
      </c>
      <c r="BB314" s="59">
        <v>20.100000000000001</v>
      </c>
      <c r="BC314" s="59">
        <v>140.216309</v>
      </c>
      <c r="BD314" s="59">
        <v>158.696091</v>
      </c>
      <c r="BE314" s="53">
        <v>300.60000600000001</v>
      </c>
      <c r="BF314" s="59">
        <v>626.37591599999996</v>
      </c>
      <c r="BG314" s="59">
        <v>194.91999799999999</v>
      </c>
      <c r="BH314" s="59">
        <v>122.019997</v>
      </c>
      <c r="BI314" s="59">
        <v>54.380001</v>
      </c>
      <c r="BJ314" s="59">
        <v>91.889999000000003</v>
      </c>
      <c r="BK314" s="59">
        <v>74.269997000000004</v>
      </c>
      <c r="BL314" s="59">
        <v>70.699996999999996</v>
      </c>
      <c r="BM314" s="59">
        <v>112.75</v>
      </c>
      <c r="BN314" s="59">
        <v>43.363506000000001</v>
      </c>
      <c r="BO314" s="59">
        <v>33.892646999999997</v>
      </c>
      <c r="BP314" s="59">
        <v>90.949996999999996</v>
      </c>
      <c r="BQ314" s="59">
        <v>145.08999600000001</v>
      </c>
      <c r="BR314" s="59">
        <v>102.199997</v>
      </c>
      <c r="BS314" s="59">
        <v>70.260002</v>
      </c>
      <c r="BT314" s="59">
        <v>72.660004000000001</v>
      </c>
    </row>
    <row r="315" spans="1:72">
      <c r="A315" s="61">
        <v>304</v>
      </c>
      <c r="B315" s="54">
        <v>45778</v>
      </c>
      <c r="C315" s="58">
        <v>5631.79</v>
      </c>
      <c r="D315" s="55">
        <v>41113.97</v>
      </c>
      <c r="E315" s="55">
        <v>52984.385260941999</v>
      </c>
      <c r="F315" s="59">
        <v>31.120000999999998</v>
      </c>
      <c r="G315" s="59">
        <v>9.59</v>
      </c>
      <c r="H315" s="59">
        <v>362.75</v>
      </c>
      <c r="I315" s="59">
        <v>318.13000499999998</v>
      </c>
      <c r="J315" s="59">
        <v>223.509995</v>
      </c>
      <c r="K315" s="59">
        <v>95.489998</v>
      </c>
      <c r="L315" s="59">
        <v>19.690000999999999</v>
      </c>
      <c r="M315" s="59">
        <v>69.760002</v>
      </c>
      <c r="N315" s="59">
        <v>159.28999300000001</v>
      </c>
      <c r="O315" s="59">
        <v>72.400002000000001</v>
      </c>
      <c r="P315" s="59">
        <v>131.91999799999999</v>
      </c>
      <c r="Q315" s="59">
        <v>98.830001999999993</v>
      </c>
      <c r="R315" s="59">
        <v>1005.839478</v>
      </c>
      <c r="S315" s="59">
        <v>133.58999600000001</v>
      </c>
      <c r="T315" s="59">
        <v>11.05</v>
      </c>
      <c r="U315" s="59">
        <v>168.66999799999999</v>
      </c>
      <c r="V315" s="59">
        <v>104.610001</v>
      </c>
      <c r="W315" s="59">
        <v>135.78999300000001</v>
      </c>
      <c r="X315" s="59">
        <v>87.709998999999996</v>
      </c>
      <c r="Y315" s="59">
        <v>33.5</v>
      </c>
      <c r="Z315" s="59">
        <v>129.08999600000001</v>
      </c>
      <c r="AA315" s="59">
        <v>107.970001</v>
      </c>
      <c r="AB315" s="59">
        <v>249.38999899999999</v>
      </c>
      <c r="AC315" s="59">
        <v>518.21997099999999</v>
      </c>
      <c r="AD315" s="59">
        <v>73.180000000000007</v>
      </c>
      <c r="AE315" s="59">
        <v>276.23998999999998</v>
      </c>
      <c r="AF315" s="59">
        <v>41.299999</v>
      </c>
      <c r="AG315" s="59">
        <v>84.010002</v>
      </c>
      <c r="AH315" s="59">
        <v>157.300003</v>
      </c>
      <c r="AI315" s="59">
        <v>79.120002999999997</v>
      </c>
      <c r="AJ315" s="59">
        <v>22.790001</v>
      </c>
      <c r="AK315" s="59">
        <v>132.03836100000001</v>
      </c>
      <c r="AL315" s="59">
        <v>275.83999599999999</v>
      </c>
      <c r="AM315" s="59">
        <v>776.71997099999999</v>
      </c>
      <c r="AN315" s="59">
        <v>66.779999000000004</v>
      </c>
      <c r="AO315" s="59">
        <v>214.61000100000001</v>
      </c>
      <c r="AP315" s="59">
        <v>138.63999899999999</v>
      </c>
      <c r="AQ315" s="59">
        <v>93.959998999999996</v>
      </c>
      <c r="AR315" s="59">
        <v>235.509995</v>
      </c>
      <c r="AS315" s="59">
        <v>269.45001200000002</v>
      </c>
      <c r="AT315" s="59">
        <v>215.55999800000001</v>
      </c>
      <c r="AU315" s="59">
        <v>30.280000999999999</v>
      </c>
      <c r="AV315" s="59">
        <v>254.33000200000001</v>
      </c>
      <c r="AW315" s="59">
        <v>264.60998499999999</v>
      </c>
      <c r="AX315" s="59">
        <v>53.990001999999997</v>
      </c>
      <c r="AY315" s="59">
        <v>265.83999599999999</v>
      </c>
      <c r="AZ315" s="59">
        <v>534.46002199999998</v>
      </c>
      <c r="BA315" s="59">
        <v>433.35000600000001</v>
      </c>
      <c r="BB315" s="59">
        <v>20.309999000000001</v>
      </c>
      <c r="BC315" s="59">
        <v>149.36999499999999</v>
      </c>
      <c r="BD315" s="59">
        <v>164.78999300000001</v>
      </c>
      <c r="BE315" s="53">
        <v>305.17999300000002</v>
      </c>
      <c r="BF315" s="59">
        <v>641.14001499999995</v>
      </c>
      <c r="BG315" s="59">
        <v>199.86000100000001</v>
      </c>
      <c r="BH315" s="59">
        <v>122.599998</v>
      </c>
      <c r="BI315" s="59">
        <v>55.150002000000001</v>
      </c>
      <c r="BJ315" s="59">
        <v>92.110000999999997</v>
      </c>
      <c r="BK315" s="59">
        <v>75.860000999999997</v>
      </c>
      <c r="BL315" s="59">
        <v>71.360000999999997</v>
      </c>
      <c r="BM315" s="59">
        <v>111.040001</v>
      </c>
      <c r="BN315" s="59">
        <v>43.889999000000003</v>
      </c>
      <c r="BO315" s="59">
        <v>34.389999000000003</v>
      </c>
      <c r="BP315" s="59">
        <v>102.089996</v>
      </c>
      <c r="BQ315" s="59">
        <v>155.5</v>
      </c>
      <c r="BR315" s="59">
        <v>105.040001</v>
      </c>
      <c r="BS315" s="59">
        <v>70.559997999999993</v>
      </c>
      <c r="BT315" s="59">
        <v>71.889999000000003</v>
      </c>
    </row>
    <row r="316" spans="1:72">
      <c r="A316" s="61">
        <v>305</v>
      </c>
      <c r="B316" s="69">
        <v>45809</v>
      </c>
      <c r="C316" s="58">
        <v>5657.79</v>
      </c>
      <c r="D316" s="55">
        <v>41252.35</v>
      </c>
      <c r="E316" s="55">
        <v>53205.719350858555</v>
      </c>
      <c r="F316" s="59">
        <v>31.25</v>
      </c>
      <c r="G316" s="59">
        <v>9.6</v>
      </c>
      <c r="H316" s="59">
        <v>363.23998999999998</v>
      </c>
      <c r="I316" s="59">
        <v>315.82998700000002</v>
      </c>
      <c r="J316" s="59">
        <v>223.475403</v>
      </c>
      <c r="K316" s="59">
        <v>96.763496000000004</v>
      </c>
      <c r="L316" s="59">
        <v>20.240299</v>
      </c>
      <c r="M316" s="59">
        <v>69.948700000000002</v>
      </c>
      <c r="N316" s="59">
        <v>158.979996</v>
      </c>
      <c r="O316" s="59">
        <v>72.120002999999997</v>
      </c>
      <c r="P316" s="59">
        <v>132</v>
      </c>
      <c r="Q316" s="59">
        <v>98.194999999999993</v>
      </c>
      <c r="R316" s="59">
        <v>1001.080017</v>
      </c>
      <c r="S316" s="59">
        <v>133.96000699999999</v>
      </c>
      <c r="T316" s="59">
        <v>11.09</v>
      </c>
      <c r="U316" s="59">
        <v>168.66000399999999</v>
      </c>
      <c r="V316" s="59">
        <v>106.129997</v>
      </c>
      <c r="W316" s="59">
        <v>137.38000500000001</v>
      </c>
      <c r="X316" s="59">
        <v>90.055000000000007</v>
      </c>
      <c r="Y316" s="59">
        <v>34.57</v>
      </c>
      <c r="Z316" s="59">
        <v>131.16999799999999</v>
      </c>
      <c r="AA316" s="59">
        <v>110.68</v>
      </c>
      <c r="AB316" s="59">
        <v>253.220001</v>
      </c>
      <c r="AC316" s="59">
        <v>518.47997999999995</v>
      </c>
      <c r="AD316" s="59">
        <v>73.029999000000004</v>
      </c>
      <c r="AE316" s="59">
        <v>281.36999500000002</v>
      </c>
      <c r="AF316" s="59">
        <v>41.98</v>
      </c>
      <c r="AG316" s="59">
        <v>84.079802999999998</v>
      </c>
      <c r="AH316" s="59">
        <v>155.91999799999999</v>
      </c>
      <c r="AI316" s="59">
        <v>77.879997000000003</v>
      </c>
      <c r="AJ316" s="59">
        <v>22.9023</v>
      </c>
      <c r="AK316" s="59">
        <v>119.311638</v>
      </c>
      <c r="AL316" s="59">
        <v>269.69000199999999</v>
      </c>
      <c r="AM316" s="59">
        <v>742.76000999999997</v>
      </c>
      <c r="AN316" s="59">
        <v>67.089995999999999</v>
      </c>
      <c r="AO316" s="59">
        <v>214.509995</v>
      </c>
      <c r="AP316" s="59">
        <v>139.95500200000001</v>
      </c>
      <c r="AQ316" s="59">
        <v>95.388701999999995</v>
      </c>
      <c r="AR316" s="59">
        <v>236.58999600000001</v>
      </c>
      <c r="AS316" s="59">
        <v>271.74850500000002</v>
      </c>
      <c r="AT316" s="59">
        <v>217.720001</v>
      </c>
      <c r="AU316" s="59">
        <v>31.049999</v>
      </c>
      <c r="AV316" s="59">
        <v>255.820007</v>
      </c>
      <c r="AW316" s="59">
        <v>267.75500499999998</v>
      </c>
      <c r="AX316" s="59">
        <v>53.77</v>
      </c>
      <c r="AY316" s="59">
        <v>267.60998499999999</v>
      </c>
      <c r="AZ316" s="59">
        <v>537.98999000000003</v>
      </c>
      <c r="BA316" s="59">
        <v>436.13000499999998</v>
      </c>
      <c r="BB316" s="59">
        <v>20.67</v>
      </c>
      <c r="BC316" s="59">
        <v>149.403503</v>
      </c>
      <c r="BD316" s="59">
        <v>164.820007</v>
      </c>
      <c r="BE316" s="53">
        <v>306.47000100000002</v>
      </c>
      <c r="BF316" s="59">
        <v>646.10998500000005</v>
      </c>
      <c r="BG316" s="59">
        <v>201.395004</v>
      </c>
      <c r="BH316" s="59">
        <v>121.16999800000001</v>
      </c>
      <c r="BI316" s="59">
        <v>54.810001</v>
      </c>
      <c r="BJ316" s="59">
        <v>91.209998999999996</v>
      </c>
      <c r="BK316" s="59">
        <v>75.889999000000003</v>
      </c>
      <c r="BL316" s="59">
        <v>70.709998999999996</v>
      </c>
      <c r="BM316" s="59">
        <v>108.889999</v>
      </c>
      <c r="BN316" s="59">
        <v>43.68</v>
      </c>
      <c r="BO316" s="59">
        <v>34.317799000000001</v>
      </c>
      <c r="BP316" s="59">
        <v>104.279999</v>
      </c>
      <c r="BQ316" s="59">
        <v>153.93499800000001</v>
      </c>
      <c r="BR316" s="59">
        <v>104.290001</v>
      </c>
      <c r="BS316" s="59">
        <v>70.364998</v>
      </c>
      <c r="BT316" s="59">
        <v>73.180000000000007</v>
      </c>
    </row>
    <row r="317" spans="1:72">
      <c r="A317" s="61" t="s">
        <v>45</v>
      </c>
      <c r="B317" s="54"/>
      <c r="C317" s="58"/>
      <c r="D317" s="55"/>
      <c r="E317" s="55" t="s">
        <v>45</v>
      </c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59"/>
      <c r="BJ317" s="59"/>
      <c r="BK317" s="59"/>
      <c r="BL317" s="59"/>
      <c r="BM317" s="59"/>
      <c r="BN317" s="59"/>
      <c r="BO317" s="59"/>
      <c r="BP317" s="59"/>
      <c r="BQ317" s="59"/>
      <c r="BR317" s="59"/>
      <c r="BS317" s="59"/>
      <c r="BT317" s="59"/>
    </row>
    <row r="318" spans="1:72">
      <c r="A318" s="61" t="s">
        <v>45</v>
      </c>
      <c r="B318" s="54"/>
      <c r="C318" s="58"/>
      <c r="D318" s="55"/>
      <c r="E318" s="55" t="s">
        <v>45</v>
      </c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59"/>
      <c r="BJ318" s="59"/>
      <c r="BK318" s="59"/>
      <c r="BL318" s="59"/>
      <c r="BM318" s="59"/>
      <c r="BN318" s="59"/>
      <c r="BO318" s="59"/>
      <c r="BP318" s="59"/>
      <c r="BQ318" s="59"/>
      <c r="BR318" s="59"/>
      <c r="BS318" s="59"/>
      <c r="BT318" s="59"/>
    </row>
    <row r="319" spans="1:72">
      <c r="A319" s="61" t="s">
        <v>45</v>
      </c>
      <c r="B319" s="54"/>
      <c r="C319" s="58"/>
      <c r="D319" s="55"/>
      <c r="E319" s="55" t="s">
        <v>45</v>
      </c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59"/>
      <c r="BJ319" s="59"/>
      <c r="BK319" s="59"/>
      <c r="BL319" s="59"/>
      <c r="BM319" s="59"/>
      <c r="BN319" s="59"/>
      <c r="BO319" s="59"/>
      <c r="BP319" s="59"/>
      <c r="BQ319" s="59"/>
      <c r="BR319" s="59"/>
      <c r="BS319" s="59"/>
      <c r="BT319" s="59"/>
    </row>
    <row r="320" spans="1:72">
      <c r="A320" s="61" t="s">
        <v>45</v>
      </c>
      <c r="B320" s="54"/>
      <c r="C320" s="58"/>
      <c r="D320" s="55"/>
      <c r="E320" s="55" t="s">
        <v>45</v>
      </c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  <c r="BL320" s="59"/>
      <c r="BM320" s="59"/>
      <c r="BN320" s="59"/>
      <c r="BO320" s="59"/>
      <c r="BP320" s="59"/>
      <c r="BQ320" s="59"/>
      <c r="BR320" s="59"/>
      <c r="BS320" s="59"/>
      <c r="BT320" s="59"/>
    </row>
    <row r="321" spans="1:72">
      <c r="A321" s="61" t="s">
        <v>45</v>
      </c>
      <c r="B321" s="54"/>
      <c r="C321" s="58"/>
      <c r="D321" s="55"/>
      <c r="E321" s="55" t="s">
        <v>45</v>
      </c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  <c r="BJ321" s="59"/>
      <c r="BK321" s="59"/>
      <c r="BL321" s="59"/>
      <c r="BM321" s="59"/>
      <c r="BN321" s="59"/>
      <c r="BO321" s="59"/>
      <c r="BP321" s="59"/>
      <c r="BQ321" s="59"/>
      <c r="BR321" s="59"/>
      <c r="BS321" s="59"/>
      <c r="BT321" s="59"/>
    </row>
    <row r="322" spans="1:72">
      <c r="A322" s="61" t="s">
        <v>45</v>
      </c>
      <c r="B322" s="54"/>
      <c r="C322" s="58"/>
      <c r="D322" s="55"/>
      <c r="E322" s="55" t="s">
        <v>45</v>
      </c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59"/>
      <c r="BJ322" s="59"/>
      <c r="BK322" s="59"/>
      <c r="BL322" s="59"/>
      <c r="BM322" s="59"/>
      <c r="BN322" s="59"/>
      <c r="BO322" s="59"/>
      <c r="BP322" s="59"/>
      <c r="BQ322" s="59"/>
      <c r="BR322" s="59"/>
      <c r="BS322" s="59"/>
      <c r="BT322" s="59"/>
    </row>
    <row r="323" spans="1:72">
      <c r="D323" s="55"/>
      <c r="E323" s="55"/>
      <c r="F323" s="55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</row>
    <row r="324" spans="1:72">
      <c r="D324" s="55"/>
      <c r="E324" s="55"/>
      <c r="F324" s="55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/>
      <c r="BA324" s="58"/>
      <c r="BB324" s="58"/>
      <c r="BC324" s="58"/>
      <c r="BD324" s="58"/>
      <c r="BE324" s="58"/>
      <c r="BF324" s="58"/>
      <c r="BG324" s="58"/>
      <c r="BH324" s="58"/>
      <c r="BI324" s="58"/>
      <c r="BJ324" s="58"/>
      <c r="BK324" s="58"/>
      <c r="BL324" s="58"/>
      <c r="BM324" s="58"/>
      <c r="BN324" s="58"/>
      <c r="BO324" s="58"/>
      <c r="BP324" s="58"/>
      <c r="BQ324" s="58"/>
      <c r="BR324" s="58"/>
      <c r="BS324" s="58"/>
      <c r="BT324" s="58"/>
    </row>
    <row r="325" spans="1:72">
      <c r="D325" s="55"/>
      <c r="E325" s="55"/>
      <c r="F325" s="55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/>
      <c r="BA325" s="58"/>
      <c r="BB325" s="58"/>
      <c r="BC325" s="58"/>
      <c r="BD325" s="58"/>
      <c r="BE325" s="58"/>
      <c r="BF325" s="58"/>
      <c r="BG325" s="58"/>
      <c r="BH325" s="58"/>
      <c r="BI325" s="58"/>
      <c r="BJ325" s="58"/>
      <c r="BK325" s="58"/>
      <c r="BL325" s="58"/>
      <c r="BM325" s="58"/>
      <c r="BN325" s="58"/>
      <c r="BO325" s="58"/>
      <c r="BP325" s="58"/>
      <c r="BQ325" s="58"/>
      <c r="BR325" s="58"/>
      <c r="BS325" s="58"/>
      <c r="BT325" s="58"/>
    </row>
    <row r="326" spans="1:72">
      <c r="D326" s="55"/>
      <c r="E326" s="55"/>
      <c r="F326" s="55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58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/>
      <c r="BA326" s="58"/>
      <c r="BB326" s="58"/>
      <c r="BC326" s="58"/>
      <c r="BD326" s="58"/>
      <c r="BE326" s="58"/>
      <c r="BF326" s="58"/>
      <c r="BG326" s="58"/>
      <c r="BH326" s="58"/>
      <c r="BI326" s="58"/>
      <c r="BJ326" s="58"/>
      <c r="BK326" s="58"/>
      <c r="BL326" s="58"/>
      <c r="BM326" s="58"/>
      <c r="BN326" s="58"/>
      <c r="BO326" s="58"/>
      <c r="BP326" s="58"/>
      <c r="BQ326" s="58"/>
      <c r="BR326" s="58"/>
      <c r="BS326" s="58"/>
      <c r="BT326" s="58"/>
    </row>
    <row r="327" spans="1:72">
      <c r="D327" s="55"/>
      <c r="E327" s="55"/>
      <c r="F327" s="55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/>
      <c r="BA327" s="58"/>
      <c r="BB327" s="58"/>
      <c r="BC327" s="58"/>
      <c r="BD327" s="58"/>
      <c r="BE327" s="58"/>
      <c r="BF327" s="58"/>
      <c r="BG327" s="58"/>
      <c r="BH327" s="58"/>
      <c r="BI327" s="58"/>
      <c r="BJ327" s="58"/>
      <c r="BK327" s="58"/>
      <c r="BL327" s="58"/>
      <c r="BM327" s="58"/>
      <c r="BN327" s="58"/>
      <c r="BO327" s="58"/>
      <c r="BP327" s="58"/>
      <c r="BQ327" s="58"/>
      <c r="BR327" s="58"/>
      <c r="BS327" s="58"/>
      <c r="BT327" s="58"/>
    </row>
    <row r="328" spans="1:72">
      <c r="D328" s="55"/>
      <c r="E328" s="55"/>
      <c r="F328" s="55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58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/>
      <c r="BA328" s="58"/>
      <c r="BB328" s="58"/>
      <c r="BC328" s="58"/>
      <c r="BD328" s="58"/>
      <c r="BE328" s="58"/>
      <c r="BF328" s="58"/>
      <c r="BG328" s="58"/>
      <c r="BH328" s="58"/>
      <c r="BI328" s="58"/>
      <c r="BJ328" s="58"/>
      <c r="BK328" s="58"/>
      <c r="BL328" s="58"/>
      <c r="BM328" s="58"/>
      <c r="BN328" s="58"/>
      <c r="BO328" s="58"/>
      <c r="BP328" s="58"/>
      <c r="BQ328" s="58"/>
      <c r="BR328" s="58"/>
      <c r="BS328" s="58"/>
      <c r="BT328" s="58"/>
    </row>
    <row r="329" spans="1:72">
      <c r="D329" s="55"/>
      <c r="E329" s="55"/>
      <c r="F329" s="55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  <c r="BD329" s="58"/>
      <c r="BE329" s="58"/>
      <c r="BF329" s="58"/>
      <c r="BG329" s="58"/>
      <c r="BH329" s="58"/>
      <c r="BI329" s="58"/>
      <c r="BJ329" s="58"/>
      <c r="BK329" s="58"/>
      <c r="BL329" s="58"/>
      <c r="BM329" s="58"/>
      <c r="BN329" s="58"/>
      <c r="BO329" s="58"/>
      <c r="BP329" s="58"/>
      <c r="BQ329" s="58"/>
      <c r="BR329" s="58"/>
      <c r="BS329" s="58"/>
      <c r="BT329" s="58"/>
    </row>
    <row r="330" spans="1:72">
      <c r="D330" s="55"/>
      <c r="E330" s="55"/>
      <c r="F330" s="55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  <c r="BC330" s="58"/>
      <c r="BD330" s="58"/>
      <c r="BE330" s="58"/>
      <c r="BF330" s="58"/>
      <c r="BG330" s="58"/>
      <c r="BH330" s="58"/>
      <c r="BI330" s="58"/>
      <c r="BJ330" s="58"/>
      <c r="BK330" s="58"/>
      <c r="BL330" s="58"/>
      <c r="BM330" s="58"/>
      <c r="BN330" s="58"/>
      <c r="BO330" s="58"/>
      <c r="BP330" s="58"/>
      <c r="BQ330" s="58"/>
      <c r="BR330" s="58"/>
      <c r="BS330" s="58"/>
      <c r="BT330" s="58"/>
    </row>
    <row r="331" spans="1:72">
      <c r="D331" s="55"/>
      <c r="E331" s="55"/>
      <c r="F331" s="55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  <c r="BF331" s="58"/>
      <c r="BG331" s="58"/>
      <c r="BH331" s="58"/>
      <c r="BI331" s="58"/>
      <c r="BJ331" s="58"/>
      <c r="BK331" s="58"/>
      <c r="BL331" s="58"/>
      <c r="BM331" s="58"/>
      <c r="BN331" s="58"/>
      <c r="BO331" s="58"/>
      <c r="BP331" s="58"/>
      <c r="BQ331" s="58"/>
      <c r="BR331" s="58"/>
      <c r="BS331" s="58"/>
      <c r="BT331" s="58"/>
    </row>
    <row r="332" spans="1:72">
      <c r="D332" s="55"/>
      <c r="E332" s="55"/>
      <c r="F332" s="55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/>
      <c r="BA332" s="58"/>
      <c r="BB332" s="58"/>
      <c r="BC332" s="58"/>
      <c r="BD332" s="58"/>
      <c r="BE332" s="58"/>
      <c r="BF332" s="58"/>
      <c r="BG332" s="58"/>
      <c r="BH332" s="58"/>
      <c r="BI332" s="58"/>
      <c r="BJ332" s="58"/>
      <c r="BK332" s="58"/>
      <c r="BL332" s="58"/>
      <c r="BM332" s="58"/>
      <c r="BN332" s="58"/>
      <c r="BO332" s="58"/>
      <c r="BP332" s="58"/>
      <c r="BQ332" s="58"/>
      <c r="BR332" s="58"/>
      <c r="BS332" s="58"/>
      <c r="BT332" s="58"/>
    </row>
    <row r="333" spans="1:72">
      <c r="D333" s="55"/>
      <c r="E333" s="55"/>
      <c r="F333" s="55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58"/>
      <c r="AQ333" s="58"/>
      <c r="AR333" s="58"/>
      <c r="AS333" s="58"/>
      <c r="AT333" s="58"/>
      <c r="AU333" s="58"/>
      <c r="AV333" s="58"/>
      <c r="AW333" s="58"/>
      <c r="AX333" s="58"/>
      <c r="AY333" s="58"/>
      <c r="AZ333" s="58"/>
      <c r="BA333" s="58"/>
      <c r="BB333" s="58"/>
      <c r="BC333" s="58"/>
      <c r="BD333" s="58"/>
      <c r="BE333" s="58"/>
      <c r="BF333" s="58"/>
      <c r="BG333" s="58"/>
      <c r="BH333" s="58"/>
      <c r="BI333" s="58"/>
      <c r="BJ333" s="58"/>
      <c r="BK333" s="58"/>
      <c r="BL333" s="58"/>
      <c r="BM333" s="58"/>
      <c r="BN333" s="58"/>
      <c r="BO333" s="58"/>
      <c r="BP333" s="58"/>
      <c r="BQ333" s="58"/>
      <c r="BR333" s="58"/>
      <c r="BS333" s="58"/>
      <c r="BT333" s="58"/>
    </row>
    <row r="334" spans="1:72">
      <c r="D334" s="55"/>
      <c r="E334" s="55"/>
      <c r="F334" s="55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  <c r="AP334" s="58"/>
      <c r="AQ334" s="58"/>
      <c r="AR334" s="58"/>
      <c r="AS334" s="58"/>
      <c r="AT334" s="58"/>
      <c r="AU334" s="58"/>
      <c r="AV334" s="58"/>
      <c r="AW334" s="58"/>
      <c r="AX334" s="58"/>
      <c r="AY334" s="58"/>
      <c r="AZ334" s="58"/>
      <c r="BA334" s="58"/>
      <c r="BB334" s="58"/>
      <c r="BC334" s="58"/>
      <c r="BD334" s="58"/>
      <c r="BE334" s="58"/>
      <c r="BF334" s="58"/>
      <c r="BG334" s="58"/>
      <c r="BH334" s="58"/>
      <c r="BI334" s="58"/>
      <c r="BJ334" s="58"/>
      <c r="BK334" s="58"/>
      <c r="BL334" s="58"/>
      <c r="BM334" s="58"/>
      <c r="BN334" s="58"/>
      <c r="BO334" s="58"/>
      <c r="BP334" s="58"/>
      <c r="BQ334" s="58"/>
      <c r="BR334" s="58"/>
      <c r="BS334" s="58"/>
      <c r="BT334" s="58"/>
    </row>
    <row r="335" spans="1:72">
      <c r="D335" s="55"/>
      <c r="E335" s="55"/>
      <c r="F335" s="55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  <c r="AP335" s="58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/>
      <c r="BA335" s="58"/>
      <c r="BB335" s="58"/>
      <c r="BC335" s="58"/>
      <c r="BD335" s="58"/>
      <c r="BE335" s="58"/>
      <c r="BF335" s="58"/>
      <c r="BG335" s="58"/>
      <c r="BH335" s="58"/>
      <c r="BI335" s="58"/>
      <c r="BJ335" s="58"/>
      <c r="BK335" s="58"/>
      <c r="BL335" s="58"/>
      <c r="BM335" s="58"/>
      <c r="BN335" s="58"/>
      <c r="BO335" s="58"/>
      <c r="BP335" s="58"/>
      <c r="BQ335" s="58"/>
      <c r="BR335" s="58"/>
      <c r="BS335" s="58"/>
      <c r="BT335" s="58"/>
    </row>
    <row r="336" spans="1:72">
      <c r="D336" s="55"/>
      <c r="E336" s="55"/>
      <c r="F336" s="55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8"/>
      <c r="BA336" s="58"/>
      <c r="BB336" s="58"/>
      <c r="BC336" s="58"/>
      <c r="BD336" s="58"/>
      <c r="BE336" s="58"/>
      <c r="BF336" s="58"/>
      <c r="BG336" s="58"/>
      <c r="BH336" s="58"/>
      <c r="BI336" s="58"/>
      <c r="BJ336" s="58"/>
      <c r="BK336" s="58"/>
      <c r="BL336" s="58"/>
      <c r="BM336" s="58"/>
      <c r="BN336" s="58"/>
      <c r="BO336" s="58"/>
      <c r="BP336" s="58"/>
      <c r="BQ336" s="58"/>
      <c r="BR336" s="58"/>
      <c r="BS336" s="58"/>
      <c r="BT336" s="58"/>
    </row>
    <row r="337" spans="4:72">
      <c r="D337" s="55"/>
      <c r="E337" s="55"/>
      <c r="F337" s="55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8"/>
      <c r="BK337" s="58"/>
      <c r="BL337" s="58"/>
      <c r="BM337" s="58"/>
      <c r="BN337" s="58"/>
      <c r="BO337" s="58"/>
      <c r="BP337" s="58"/>
      <c r="BQ337" s="58"/>
      <c r="BR337" s="58"/>
      <c r="BS337" s="58"/>
      <c r="BT337" s="58"/>
    </row>
    <row r="338" spans="4:72">
      <c r="D338" s="55"/>
      <c r="E338" s="55"/>
      <c r="F338" s="55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/>
      <c r="BA338" s="58"/>
      <c r="BB338" s="58"/>
      <c r="BC338" s="58"/>
      <c r="BD338" s="58"/>
      <c r="BE338" s="58"/>
      <c r="BF338" s="58"/>
      <c r="BG338" s="58"/>
      <c r="BH338" s="58"/>
      <c r="BI338" s="58"/>
      <c r="BJ338" s="58"/>
      <c r="BK338" s="58"/>
      <c r="BL338" s="58"/>
      <c r="BM338" s="58"/>
      <c r="BN338" s="58"/>
      <c r="BO338" s="58"/>
      <c r="BP338" s="58"/>
      <c r="BQ338" s="58"/>
      <c r="BR338" s="58"/>
      <c r="BS338" s="58"/>
      <c r="BT338" s="58"/>
    </row>
    <row r="339" spans="4:72">
      <c r="D339" s="55"/>
      <c r="E339" s="55"/>
      <c r="F339" s="55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  <c r="BC339" s="58"/>
      <c r="BD339" s="58"/>
      <c r="BE339" s="58"/>
      <c r="BF339" s="58"/>
      <c r="BG339" s="58"/>
      <c r="BH339" s="58"/>
      <c r="BI339" s="58"/>
      <c r="BJ339" s="58"/>
      <c r="BK339" s="58"/>
      <c r="BL339" s="58"/>
      <c r="BM339" s="58"/>
      <c r="BN339" s="58"/>
      <c r="BO339" s="58"/>
      <c r="BP339" s="58"/>
      <c r="BQ339" s="58"/>
      <c r="BR339" s="58"/>
      <c r="BS339" s="58"/>
      <c r="BT339" s="58"/>
    </row>
    <row r="340" spans="4:72">
      <c r="D340" s="55"/>
      <c r="E340" s="55"/>
      <c r="F340" s="55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/>
      <c r="BA340" s="58"/>
      <c r="BB340" s="58"/>
      <c r="BC340" s="58"/>
      <c r="BD340" s="58"/>
      <c r="BE340" s="58"/>
      <c r="BF340" s="58"/>
      <c r="BG340" s="58"/>
      <c r="BH340" s="58"/>
      <c r="BK340" s="58"/>
      <c r="BL340" s="58"/>
      <c r="BM340" s="58"/>
      <c r="BN340" s="58"/>
      <c r="BO340" s="58"/>
      <c r="BP340" s="58"/>
      <c r="BQ340" s="58"/>
      <c r="BR340" s="58"/>
      <c r="BS340" s="58"/>
      <c r="BT340" s="58"/>
    </row>
    <row r="341" spans="4:72">
      <c r="D341" s="55"/>
      <c r="E341" s="55"/>
      <c r="F341" s="55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58"/>
      <c r="AQ341" s="58"/>
      <c r="AR341" s="58"/>
      <c r="AS341" s="58"/>
      <c r="AT341" s="58"/>
      <c r="AU341" s="58"/>
      <c r="AV341" s="58"/>
      <c r="AW341" s="58"/>
      <c r="AX341" s="58"/>
      <c r="AY341" s="58"/>
      <c r="AZ341" s="58"/>
      <c r="BA341" s="58"/>
      <c r="BB341" s="58"/>
      <c r="BC341" s="58"/>
      <c r="BD341" s="58"/>
      <c r="BE341" s="58"/>
      <c r="BF341" s="58"/>
      <c r="BG341" s="58"/>
      <c r="BH341" s="58"/>
      <c r="BI341" s="58"/>
      <c r="BJ341" s="58"/>
      <c r="BK341" s="58"/>
      <c r="BL341" s="58"/>
      <c r="BM341" s="58"/>
      <c r="BN341" s="58"/>
      <c r="BO341" s="58"/>
      <c r="BP341" s="58"/>
      <c r="BQ341" s="58"/>
      <c r="BR341" s="58"/>
      <c r="BS341" s="58"/>
      <c r="BT341" s="58"/>
    </row>
    <row r="342" spans="4:72">
      <c r="D342" s="55"/>
      <c r="E342" s="55"/>
      <c r="F342" s="55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58"/>
      <c r="AQ342" s="58"/>
      <c r="AR342" s="58"/>
      <c r="AS342" s="58"/>
      <c r="AT342" s="58"/>
      <c r="AU342" s="58"/>
      <c r="AV342" s="58"/>
      <c r="AW342" s="58"/>
      <c r="AX342" s="58"/>
      <c r="AY342" s="58"/>
      <c r="AZ342" s="58"/>
      <c r="BA342" s="58"/>
      <c r="BB342" s="58"/>
      <c r="BC342" s="58"/>
      <c r="BD342" s="58"/>
      <c r="BE342" s="58"/>
      <c r="BF342" s="58"/>
      <c r="BG342" s="58"/>
      <c r="BH342" s="58"/>
      <c r="BI342" s="58"/>
      <c r="BJ342" s="58"/>
      <c r="BK342" s="58"/>
      <c r="BL342" s="58"/>
      <c r="BM342" s="58"/>
      <c r="BN342" s="58"/>
      <c r="BO342" s="58"/>
      <c r="BP342" s="58"/>
      <c r="BQ342" s="58"/>
      <c r="BR342" s="58"/>
      <c r="BS342" s="58"/>
      <c r="BT342" s="58"/>
    </row>
    <row r="343" spans="4:72">
      <c r="D343" s="55"/>
      <c r="E343" s="55"/>
      <c r="F343" s="55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58"/>
      <c r="AQ343" s="58"/>
      <c r="AR343" s="58"/>
      <c r="AS343" s="58"/>
      <c r="AT343" s="58"/>
      <c r="AU343" s="58"/>
      <c r="AV343" s="58"/>
      <c r="AW343" s="58"/>
      <c r="AX343" s="58"/>
      <c r="AY343" s="58"/>
      <c r="AZ343" s="58"/>
      <c r="BA343" s="58"/>
      <c r="BB343" s="58"/>
      <c r="BC343" s="58"/>
      <c r="BD343" s="58"/>
      <c r="BE343" s="58"/>
      <c r="BF343" s="58"/>
      <c r="BG343" s="58"/>
      <c r="BH343" s="58"/>
      <c r="BI343" s="58"/>
      <c r="BJ343" s="58"/>
      <c r="BK343" s="58"/>
      <c r="BL343" s="58"/>
      <c r="BM343" s="58"/>
      <c r="BN343" s="58"/>
      <c r="BO343" s="58"/>
      <c r="BP343" s="58"/>
      <c r="BQ343" s="58"/>
      <c r="BR343" s="58"/>
      <c r="BS343" s="58"/>
      <c r="BT343" s="58"/>
    </row>
    <row r="344" spans="4:72">
      <c r="D344" s="55"/>
      <c r="E344" s="55"/>
      <c r="F344" s="55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  <c r="BC344" s="58"/>
      <c r="BD344" s="58"/>
      <c r="BE344" s="58"/>
      <c r="BF344" s="58"/>
      <c r="BG344" s="58"/>
      <c r="BH344" s="58"/>
      <c r="BI344" s="58"/>
      <c r="BJ344" s="58"/>
      <c r="BK344" s="58"/>
      <c r="BL344" s="58"/>
      <c r="BM344" s="58"/>
      <c r="BN344" s="58"/>
      <c r="BO344" s="58"/>
      <c r="BP344" s="58"/>
      <c r="BQ344" s="58"/>
      <c r="BR344" s="58"/>
      <c r="BS344" s="58"/>
      <c r="BT344" s="58"/>
    </row>
    <row r="345" spans="4:72">
      <c r="D345" s="55"/>
      <c r="E345" s="55"/>
      <c r="F345" s="55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  <c r="AV345" s="58"/>
      <c r="AW345" s="58"/>
      <c r="AX345" s="58"/>
      <c r="AY345" s="58"/>
      <c r="AZ345" s="58"/>
      <c r="BA345" s="58"/>
      <c r="BB345" s="58"/>
      <c r="BC345" s="58"/>
      <c r="BD345" s="58"/>
      <c r="BE345" s="58"/>
      <c r="BF345" s="58"/>
      <c r="BG345" s="58"/>
      <c r="BH345" s="58"/>
      <c r="BI345" s="58"/>
      <c r="BJ345" s="58"/>
      <c r="BK345" s="58"/>
      <c r="BL345" s="58"/>
      <c r="BM345" s="58"/>
      <c r="BN345" s="58"/>
      <c r="BO345" s="58"/>
      <c r="BP345" s="58"/>
      <c r="BQ345" s="58"/>
      <c r="BR345" s="58"/>
      <c r="BS345" s="58"/>
      <c r="BT345" s="58"/>
    </row>
    <row r="346" spans="4:72">
      <c r="D346" s="55"/>
      <c r="E346" s="55"/>
      <c r="F346" s="55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58"/>
      <c r="AQ346" s="58"/>
      <c r="AR346" s="58"/>
      <c r="AS346" s="58"/>
      <c r="AT346" s="58"/>
      <c r="AU346" s="58"/>
      <c r="AV346" s="58"/>
      <c r="AW346" s="58"/>
      <c r="AX346" s="58"/>
      <c r="AY346" s="58"/>
      <c r="AZ346" s="58"/>
      <c r="BA346" s="58"/>
      <c r="BB346" s="58"/>
      <c r="BC346" s="58"/>
      <c r="BD346" s="58"/>
      <c r="BE346" s="58"/>
      <c r="BF346" s="58"/>
      <c r="BG346" s="58"/>
      <c r="BH346" s="58"/>
      <c r="BI346" s="58"/>
      <c r="BJ346" s="58"/>
      <c r="BK346" s="58"/>
      <c r="BL346" s="58"/>
      <c r="BM346" s="58"/>
      <c r="BN346" s="58"/>
      <c r="BO346" s="58"/>
      <c r="BP346" s="58"/>
      <c r="BQ346" s="58"/>
      <c r="BR346" s="58"/>
      <c r="BS346" s="58"/>
      <c r="BT346" s="58"/>
    </row>
    <row r="347" spans="4:72">
      <c r="D347" s="55"/>
      <c r="E347" s="55"/>
      <c r="F347" s="55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  <c r="AV347" s="58"/>
      <c r="AW347" s="58"/>
      <c r="AX347" s="58"/>
      <c r="AY347" s="58"/>
      <c r="AZ347" s="58"/>
      <c r="BA347" s="58"/>
      <c r="BB347" s="58"/>
      <c r="BC347" s="58"/>
      <c r="BD347" s="58"/>
      <c r="BE347" s="58"/>
      <c r="BF347" s="58"/>
      <c r="BG347" s="58"/>
      <c r="BH347" s="58"/>
      <c r="BI347" s="58"/>
      <c r="BJ347" s="58"/>
      <c r="BK347" s="58"/>
      <c r="BL347" s="58"/>
      <c r="BM347" s="58"/>
      <c r="BN347" s="58"/>
      <c r="BO347" s="58"/>
      <c r="BP347" s="58"/>
      <c r="BQ347" s="58"/>
      <c r="BR347" s="58"/>
      <c r="BS347" s="58"/>
      <c r="BT347" s="58"/>
    </row>
    <row r="348" spans="4:72">
      <c r="D348" s="55"/>
      <c r="E348" s="55"/>
      <c r="F348" s="55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  <c r="BF348" s="58"/>
      <c r="BG348" s="58"/>
      <c r="BH348" s="58"/>
      <c r="BI348" s="58"/>
      <c r="BJ348" s="58"/>
      <c r="BK348" s="58"/>
      <c r="BL348" s="58"/>
      <c r="BM348" s="58"/>
      <c r="BN348" s="58"/>
      <c r="BO348" s="58"/>
      <c r="BP348" s="58"/>
      <c r="BQ348" s="58"/>
      <c r="BR348" s="58"/>
      <c r="BS348" s="58"/>
      <c r="BT348" s="58"/>
    </row>
    <row r="349" spans="4:72">
      <c r="D349" s="55"/>
      <c r="E349" s="55"/>
      <c r="F349" s="55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L349" s="58"/>
      <c r="BM349" s="58"/>
      <c r="BN349" s="58"/>
      <c r="BO349" s="58"/>
      <c r="BP349" s="58"/>
      <c r="BQ349" s="58"/>
      <c r="BR349" s="58"/>
      <c r="BS349" s="58"/>
      <c r="BT349" s="58"/>
    </row>
    <row r="350" spans="4:72">
      <c r="D350" s="55"/>
      <c r="E350" s="55"/>
      <c r="F350" s="55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58"/>
      <c r="AQ350" s="58"/>
      <c r="AR350" s="58"/>
      <c r="AS350" s="58"/>
      <c r="AT350" s="58"/>
      <c r="AU350" s="58"/>
      <c r="AV350" s="58"/>
      <c r="AW350" s="58"/>
      <c r="AX350" s="58"/>
      <c r="AY350" s="58"/>
      <c r="AZ350" s="58"/>
      <c r="BA350" s="58"/>
      <c r="BB350" s="58"/>
      <c r="BC350" s="58"/>
      <c r="BD350" s="58"/>
      <c r="BE350" s="58"/>
      <c r="BF350" s="58"/>
      <c r="BG350" s="58"/>
      <c r="BH350" s="58"/>
      <c r="BI350" s="58"/>
      <c r="BJ350" s="58"/>
      <c r="BK350" s="58"/>
      <c r="BL350" s="58"/>
      <c r="BM350" s="58"/>
      <c r="BN350" s="58"/>
      <c r="BO350" s="58"/>
      <c r="BP350" s="58"/>
      <c r="BQ350" s="58"/>
      <c r="BR350" s="58"/>
      <c r="BS350" s="58"/>
      <c r="BT350" s="58"/>
    </row>
    <row r="351" spans="4:72">
      <c r="D351" s="55"/>
      <c r="E351" s="55"/>
      <c r="F351" s="55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  <c r="BC351" s="58"/>
      <c r="BD351" s="58"/>
      <c r="BE351" s="58"/>
      <c r="BF351" s="58"/>
      <c r="BG351" s="58"/>
      <c r="BH351" s="58"/>
      <c r="BI351" s="58"/>
      <c r="BJ351" s="58"/>
      <c r="BK351" s="58"/>
      <c r="BL351" s="58"/>
      <c r="BM351" s="58"/>
      <c r="BN351" s="58"/>
      <c r="BO351" s="58"/>
      <c r="BP351" s="58"/>
      <c r="BQ351" s="58"/>
      <c r="BR351" s="58"/>
      <c r="BS351" s="58"/>
      <c r="BT351" s="58"/>
    </row>
    <row r="352" spans="4:72">
      <c r="D352" s="55"/>
      <c r="E352" s="55"/>
      <c r="F352" s="55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  <c r="BC352" s="58"/>
      <c r="BD352" s="58"/>
      <c r="BE352" s="58"/>
      <c r="BF352" s="58"/>
      <c r="BG352" s="58"/>
      <c r="BH352" s="58"/>
      <c r="BI352" s="58"/>
      <c r="BJ352" s="58"/>
      <c r="BK352" s="58"/>
      <c r="BL352" s="58"/>
      <c r="BM352" s="58"/>
      <c r="BN352" s="58"/>
      <c r="BO352" s="58"/>
      <c r="BP352" s="58"/>
      <c r="BQ352" s="58"/>
      <c r="BR352" s="58"/>
      <c r="BS352" s="58"/>
      <c r="BT352" s="58"/>
    </row>
    <row r="353" spans="4:72">
      <c r="D353" s="55"/>
      <c r="E353" s="55"/>
      <c r="F353" s="55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58"/>
      <c r="AQ353" s="58"/>
      <c r="AR353" s="58"/>
      <c r="AS353" s="58"/>
      <c r="AT353" s="58"/>
      <c r="AU353" s="58"/>
      <c r="AV353" s="58"/>
      <c r="AW353" s="58"/>
      <c r="AX353" s="58"/>
      <c r="AY353" s="58"/>
      <c r="AZ353" s="58"/>
      <c r="BA353" s="58"/>
      <c r="BB353" s="58"/>
      <c r="BC353" s="58"/>
      <c r="BD353" s="58"/>
      <c r="BE353" s="58"/>
      <c r="BF353" s="58"/>
      <c r="BG353" s="58"/>
      <c r="BH353" s="58"/>
      <c r="BI353" s="58"/>
      <c r="BJ353" s="58"/>
      <c r="BK353" s="58"/>
      <c r="BL353" s="58"/>
      <c r="BM353" s="58"/>
      <c r="BN353" s="58"/>
      <c r="BO353" s="58"/>
      <c r="BP353" s="58"/>
      <c r="BQ353" s="58"/>
      <c r="BR353" s="58"/>
      <c r="BS353" s="58"/>
      <c r="BT353" s="58"/>
    </row>
    <row r="354" spans="4:72">
      <c r="D354" s="55"/>
      <c r="E354" s="55"/>
      <c r="F354" s="55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58"/>
      <c r="AQ354" s="58"/>
      <c r="AR354" s="58"/>
      <c r="AS354" s="58"/>
      <c r="AT354" s="58"/>
      <c r="AU354" s="58"/>
      <c r="AV354" s="58"/>
      <c r="AW354" s="58"/>
      <c r="AX354" s="58"/>
      <c r="AY354" s="58"/>
      <c r="AZ354" s="58"/>
      <c r="BA354" s="58"/>
      <c r="BB354" s="58"/>
      <c r="BC354" s="58"/>
      <c r="BD354" s="58"/>
      <c r="BE354" s="58"/>
      <c r="BF354" s="58"/>
      <c r="BG354" s="58"/>
      <c r="BH354" s="58"/>
      <c r="BI354" s="58"/>
      <c r="BJ354" s="58"/>
      <c r="BK354" s="58"/>
      <c r="BL354" s="58"/>
      <c r="BM354" s="58"/>
      <c r="BN354" s="58"/>
      <c r="BO354" s="58"/>
      <c r="BP354" s="58"/>
      <c r="BQ354" s="58"/>
      <c r="BR354" s="58"/>
      <c r="BS354" s="58"/>
      <c r="BT354" s="58"/>
    </row>
    <row r="355" spans="4:72">
      <c r="D355" s="55"/>
      <c r="E355" s="55"/>
      <c r="F355" s="55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  <c r="BD355" s="58"/>
      <c r="BE355" s="58"/>
      <c r="BF355" s="58"/>
      <c r="BG355" s="58"/>
      <c r="BH355" s="58"/>
      <c r="BI355" s="58"/>
      <c r="BJ355" s="58"/>
      <c r="BK355" s="58"/>
      <c r="BL355" s="58"/>
      <c r="BM355" s="58"/>
      <c r="BN355" s="58"/>
      <c r="BO355" s="58"/>
      <c r="BP355" s="58"/>
      <c r="BQ355" s="58"/>
      <c r="BR355" s="58"/>
      <c r="BS355" s="58"/>
      <c r="BT355" s="58"/>
    </row>
    <row r="356" spans="4:72">
      <c r="D356" s="55"/>
      <c r="E356" s="55"/>
      <c r="F356" s="55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58"/>
      <c r="AQ356" s="58"/>
      <c r="AR356" s="58"/>
      <c r="AS356" s="58"/>
      <c r="AT356" s="58"/>
      <c r="AU356" s="58"/>
      <c r="AV356" s="58"/>
      <c r="AW356" s="58"/>
      <c r="AX356" s="58"/>
      <c r="AY356" s="58"/>
      <c r="AZ356" s="58"/>
      <c r="BA356" s="58"/>
      <c r="BB356" s="58"/>
      <c r="BC356" s="58"/>
      <c r="BD356" s="58"/>
      <c r="BE356" s="58"/>
      <c r="BF356" s="58"/>
      <c r="BG356" s="58"/>
      <c r="BH356" s="58"/>
      <c r="BI356" s="58"/>
      <c r="BJ356" s="58"/>
      <c r="BK356" s="58"/>
      <c r="BL356" s="58"/>
      <c r="BM356" s="58"/>
      <c r="BN356" s="58"/>
      <c r="BO356" s="58"/>
      <c r="BP356" s="58"/>
      <c r="BQ356" s="58"/>
      <c r="BR356" s="58"/>
      <c r="BS356" s="58"/>
      <c r="BT356" s="58"/>
    </row>
    <row r="357" spans="4:72">
      <c r="D357" s="55"/>
      <c r="E357" s="55"/>
      <c r="F357" s="55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58"/>
      <c r="AQ357" s="58"/>
      <c r="AR357" s="58"/>
      <c r="AS357" s="58"/>
      <c r="AT357" s="58"/>
      <c r="AU357" s="58"/>
      <c r="AV357" s="58"/>
      <c r="AW357" s="58"/>
      <c r="AX357" s="58"/>
      <c r="AY357" s="58"/>
      <c r="AZ357" s="58"/>
      <c r="BA357" s="58"/>
      <c r="BB357" s="58"/>
      <c r="BC357" s="58"/>
      <c r="BD357" s="58"/>
      <c r="BE357" s="58"/>
      <c r="BF357" s="58"/>
      <c r="BG357" s="58"/>
      <c r="BH357" s="58"/>
      <c r="BI357" s="58"/>
      <c r="BJ357" s="58"/>
      <c r="BK357" s="58"/>
      <c r="BL357" s="58"/>
      <c r="BM357" s="58"/>
      <c r="BN357" s="58"/>
      <c r="BO357" s="58"/>
      <c r="BP357" s="58"/>
      <c r="BQ357" s="58"/>
      <c r="BR357" s="58"/>
      <c r="BS357" s="58"/>
      <c r="BT357" s="58"/>
    </row>
    <row r="358" spans="4:72">
      <c r="D358" s="55"/>
      <c r="E358" s="55"/>
      <c r="F358" s="55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58"/>
      <c r="AP358" s="58"/>
      <c r="AQ358" s="58"/>
      <c r="AR358" s="58"/>
      <c r="AS358" s="58"/>
      <c r="AT358" s="58"/>
      <c r="AU358" s="58"/>
      <c r="AV358" s="58"/>
      <c r="AW358" s="58"/>
      <c r="AX358" s="58"/>
      <c r="AY358" s="58"/>
      <c r="AZ358" s="58"/>
      <c r="BA358" s="58"/>
      <c r="BB358" s="58"/>
      <c r="BC358" s="58"/>
      <c r="BD358" s="58"/>
      <c r="BE358" s="58"/>
      <c r="BF358" s="58"/>
      <c r="BG358" s="58"/>
      <c r="BH358" s="58"/>
      <c r="BI358" s="58"/>
      <c r="BJ358" s="58"/>
      <c r="BK358" s="58"/>
      <c r="BL358" s="58"/>
      <c r="BM358" s="58"/>
      <c r="BN358" s="58"/>
      <c r="BO358" s="58"/>
      <c r="BP358" s="58"/>
      <c r="BQ358" s="58"/>
      <c r="BR358" s="58"/>
      <c r="BS358" s="58"/>
      <c r="BT358" s="58"/>
    </row>
    <row r="359" spans="4:72">
      <c r="D359" s="55"/>
      <c r="E359" s="55"/>
      <c r="F359" s="55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  <c r="AP359" s="58"/>
      <c r="AQ359" s="58"/>
      <c r="AR359" s="58"/>
      <c r="AS359" s="58"/>
      <c r="AT359" s="58"/>
      <c r="AU359" s="58"/>
      <c r="AV359" s="58"/>
      <c r="AW359" s="58"/>
      <c r="AX359" s="58"/>
      <c r="AY359" s="58"/>
      <c r="AZ359" s="58"/>
      <c r="BA359" s="58"/>
      <c r="BB359" s="58"/>
      <c r="BC359" s="58"/>
      <c r="BD359" s="58"/>
      <c r="BE359" s="58"/>
      <c r="BF359" s="58"/>
      <c r="BG359" s="58"/>
      <c r="BH359" s="58"/>
      <c r="BI359" s="58"/>
      <c r="BJ359" s="58"/>
      <c r="BK359" s="58"/>
      <c r="BL359" s="58"/>
      <c r="BM359" s="58"/>
      <c r="BN359" s="58"/>
      <c r="BO359" s="58"/>
      <c r="BP359" s="58"/>
      <c r="BQ359" s="58"/>
      <c r="BR359" s="58"/>
      <c r="BS359" s="58"/>
      <c r="BT359" s="58"/>
    </row>
    <row r="360" spans="4:72">
      <c r="D360" s="55"/>
      <c r="E360" s="55"/>
      <c r="F360" s="55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  <c r="BD360" s="58"/>
      <c r="BE360" s="58"/>
      <c r="BF360" s="58"/>
      <c r="BG360" s="58"/>
      <c r="BH360" s="58"/>
      <c r="BI360" s="58"/>
      <c r="BJ360" s="58"/>
      <c r="BK360" s="58"/>
      <c r="BL360" s="58"/>
      <c r="BM360" s="58"/>
      <c r="BN360" s="58"/>
      <c r="BO360" s="58"/>
      <c r="BP360" s="58"/>
      <c r="BQ360" s="58"/>
      <c r="BR360" s="58"/>
      <c r="BS360" s="58"/>
      <c r="BT360" s="58"/>
    </row>
    <row r="361" spans="4:72">
      <c r="D361" s="55"/>
      <c r="E361" s="55"/>
      <c r="F361" s="55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  <c r="BC361" s="58"/>
      <c r="BD361" s="58"/>
      <c r="BE361" s="58"/>
      <c r="BF361" s="58"/>
      <c r="BG361" s="58"/>
      <c r="BH361" s="58"/>
      <c r="BI361" s="58"/>
      <c r="BJ361" s="58"/>
      <c r="BK361" s="58"/>
      <c r="BL361" s="58"/>
      <c r="BM361" s="58"/>
      <c r="BN361" s="58"/>
      <c r="BO361" s="58"/>
      <c r="BP361" s="58"/>
      <c r="BQ361" s="58"/>
      <c r="BR361" s="58"/>
      <c r="BS361" s="58"/>
      <c r="BT361" s="58"/>
    </row>
    <row r="362" spans="4:72">
      <c r="D362" s="55"/>
      <c r="E362" s="55"/>
      <c r="F362" s="55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58"/>
      <c r="AP362" s="58"/>
      <c r="AQ362" s="58"/>
      <c r="AR362" s="58"/>
      <c r="AS362" s="58"/>
      <c r="AT362" s="58"/>
      <c r="AU362" s="58"/>
      <c r="AV362" s="58"/>
      <c r="AW362" s="58"/>
      <c r="AX362" s="58"/>
      <c r="AY362" s="58"/>
      <c r="AZ362" s="58"/>
      <c r="BA362" s="58"/>
      <c r="BB362" s="58"/>
      <c r="BC362" s="58"/>
      <c r="BD362" s="58"/>
      <c r="BE362" s="58"/>
      <c r="BF362" s="58"/>
      <c r="BG362" s="58"/>
      <c r="BH362" s="58"/>
      <c r="BI362" s="58"/>
      <c r="BJ362" s="58"/>
      <c r="BK362" s="58"/>
      <c r="BL362" s="58"/>
      <c r="BM362" s="58"/>
      <c r="BN362" s="58"/>
      <c r="BO362" s="58"/>
      <c r="BP362" s="58"/>
      <c r="BQ362" s="58"/>
      <c r="BR362" s="58"/>
      <c r="BS362" s="58"/>
      <c r="BT362" s="58"/>
    </row>
    <row r="363" spans="4:72">
      <c r="D363" s="55"/>
      <c r="E363" s="55"/>
      <c r="F363" s="55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  <c r="BC363" s="58"/>
      <c r="BD363" s="58"/>
      <c r="BE363" s="58"/>
      <c r="BF363" s="58"/>
      <c r="BG363" s="58"/>
      <c r="BH363" s="58"/>
      <c r="BI363" s="58"/>
      <c r="BJ363" s="58"/>
      <c r="BK363" s="58"/>
      <c r="BL363" s="58"/>
      <c r="BM363" s="58"/>
      <c r="BN363" s="58"/>
      <c r="BO363" s="58"/>
      <c r="BP363" s="58"/>
      <c r="BQ363" s="58"/>
      <c r="BR363" s="58"/>
      <c r="BS363" s="58"/>
      <c r="BT363" s="58"/>
    </row>
    <row r="364" spans="4:72">
      <c r="D364" s="55"/>
      <c r="E364" s="55"/>
      <c r="F364" s="55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  <c r="AQ364" s="58"/>
      <c r="AR364" s="58"/>
      <c r="AS364" s="58"/>
      <c r="AT364" s="58"/>
      <c r="AU364" s="58"/>
      <c r="AV364" s="58"/>
      <c r="AW364" s="58"/>
      <c r="AX364" s="58"/>
      <c r="AY364" s="58"/>
      <c r="AZ364" s="58"/>
      <c r="BA364" s="58"/>
      <c r="BB364" s="58"/>
      <c r="BC364" s="58"/>
      <c r="BD364" s="58"/>
      <c r="BE364" s="58"/>
      <c r="BF364" s="58"/>
      <c r="BG364" s="58"/>
      <c r="BH364" s="58"/>
      <c r="BI364" s="58"/>
      <c r="BJ364" s="58"/>
      <c r="BK364" s="58"/>
      <c r="BL364" s="58"/>
      <c r="BM364" s="58"/>
      <c r="BN364" s="58"/>
      <c r="BO364" s="58"/>
      <c r="BP364" s="58"/>
      <c r="BQ364" s="58"/>
      <c r="BR364" s="58"/>
      <c r="BS364" s="58"/>
      <c r="BT364" s="58"/>
    </row>
    <row r="365" spans="4:72">
      <c r="D365" s="55"/>
      <c r="E365" s="55"/>
      <c r="F365" s="55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  <c r="BD365" s="58"/>
      <c r="BE365" s="58"/>
      <c r="BF365" s="58"/>
      <c r="BG365" s="58"/>
      <c r="BH365" s="58"/>
      <c r="BI365" s="58"/>
      <c r="BJ365" s="58"/>
      <c r="BK365" s="58"/>
      <c r="BL365" s="58"/>
      <c r="BM365" s="58"/>
      <c r="BN365" s="58"/>
      <c r="BO365" s="58"/>
      <c r="BP365" s="58"/>
      <c r="BQ365" s="58"/>
      <c r="BR365" s="58"/>
      <c r="BS365" s="58"/>
      <c r="BT365" s="58"/>
    </row>
    <row r="366" spans="4:72">
      <c r="D366" s="55"/>
      <c r="E366" s="55"/>
      <c r="F366" s="55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58"/>
      <c r="BE366" s="58"/>
      <c r="BF366" s="58"/>
      <c r="BG366" s="58"/>
      <c r="BH366" s="58"/>
      <c r="BI366" s="58"/>
      <c r="BJ366" s="58"/>
      <c r="BK366" s="58"/>
      <c r="BL366" s="58"/>
      <c r="BM366" s="58"/>
      <c r="BN366" s="58"/>
      <c r="BO366" s="58"/>
      <c r="BP366" s="58"/>
      <c r="BQ366" s="58"/>
      <c r="BR366" s="58"/>
      <c r="BS366" s="58"/>
      <c r="BT366" s="58"/>
    </row>
    <row r="367" spans="4:72">
      <c r="D367" s="55"/>
      <c r="E367" s="55"/>
      <c r="F367" s="55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  <c r="BC367" s="58"/>
      <c r="BD367" s="58"/>
      <c r="BE367" s="58"/>
      <c r="BF367" s="58"/>
      <c r="BG367" s="58"/>
      <c r="BH367" s="58"/>
      <c r="BI367" s="58"/>
      <c r="BJ367" s="58"/>
      <c r="BK367" s="58"/>
      <c r="BL367" s="58"/>
      <c r="BM367" s="58"/>
      <c r="BN367" s="58"/>
      <c r="BO367" s="58"/>
      <c r="BP367" s="58"/>
      <c r="BQ367" s="58"/>
      <c r="BR367" s="58"/>
      <c r="BS367" s="58"/>
      <c r="BT367" s="58"/>
    </row>
    <row r="368" spans="4:72">
      <c r="D368" s="55"/>
      <c r="E368" s="55"/>
      <c r="F368" s="55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  <c r="AQ368" s="58"/>
      <c r="AR368" s="58"/>
      <c r="AS368" s="58"/>
      <c r="AT368" s="58"/>
      <c r="AU368" s="58"/>
      <c r="AV368" s="58"/>
      <c r="AW368" s="58"/>
      <c r="AX368" s="58"/>
      <c r="AY368" s="58"/>
      <c r="AZ368" s="58"/>
      <c r="BA368" s="58"/>
      <c r="BB368" s="58"/>
      <c r="BC368" s="58"/>
      <c r="BD368" s="58"/>
      <c r="BE368" s="58"/>
      <c r="BF368" s="58"/>
      <c r="BG368" s="58"/>
      <c r="BH368" s="58"/>
      <c r="BI368" s="58"/>
      <c r="BJ368" s="58"/>
      <c r="BK368" s="58"/>
      <c r="BL368" s="58"/>
      <c r="BM368" s="58"/>
      <c r="BN368" s="58"/>
      <c r="BO368" s="58"/>
      <c r="BP368" s="58"/>
      <c r="BQ368" s="58"/>
      <c r="BR368" s="58"/>
      <c r="BS368" s="58"/>
      <c r="BT368" s="58"/>
    </row>
    <row r="369" spans="4:72">
      <c r="D369" s="55"/>
      <c r="E369" s="55"/>
      <c r="F369" s="55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/>
      <c r="AX369" s="58"/>
      <c r="AY369" s="58"/>
      <c r="AZ369" s="58"/>
      <c r="BA369" s="58"/>
      <c r="BB369" s="58"/>
      <c r="BC369" s="58"/>
      <c r="BD369" s="58"/>
      <c r="BE369" s="58"/>
      <c r="BF369" s="58"/>
      <c r="BG369" s="58"/>
      <c r="BH369" s="58"/>
      <c r="BI369" s="58"/>
      <c r="BJ369" s="58"/>
      <c r="BK369" s="58"/>
      <c r="BL369" s="58"/>
      <c r="BM369" s="58"/>
      <c r="BN369" s="58"/>
      <c r="BO369" s="58"/>
      <c r="BP369" s="58"/>
      <c r="BQ369" s="58"/>
      <c r="BR369" s="58"/>
      <c r="BS369" s="58"/>
      <c r="BT369" s="58"/>
    </row>
    <row r="370" spans="4:72">
      <c r="D370" s="55"/>
      <c r="E370" s="55"/>
      <c r="F370" s="55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  <c r="AQ370" s="58"/>
      <c r="AR370" s="58"/>
      <c r="AS370" s="58"/>
      <c r="AT370" s="58"/>
      <c r="AU370" s="58"/>
      <c r="AV370" s="58"/>
      <c r="AW370" s="58"/>
      <c r="AX370" s="58"/>
      <c r="AY370" s="58"/>
      <c r="AZ370" s="58"/>
      <c r="BA370" s="58"/>
      <c r="BB370" s="58"/>
      <c r="BC370" s="58"/>
      <c r="BD370" s="58"/>
      <c r="BE370" s="58"/>
      <c r="BF370" s="58"/>
      <c r="BG370" s="58"/>
      <c r="BH370" s="58"/>
      <c r="BI370" s="58"/>
      <c r="BJ370" s="58"/>
      <c r="BK370" s="58"/>
      <c r="BL370" s="58"/>
      <c r="BM370" s="58"/>
      <c r="BN370" s="58"/>
      <c r="BO370" s="58"/>
      <c r="BP370" s="58"/>
      <c r="BQ370" s="58"/>
      <c r="BR370" s="58"/>
      <c r="BS370" s="58"/>
      <c r="BT370" s="58"/>
    </row>
    <row r="371" spans="4:72">
      <c r="D371" s="55"/>
      <c r="E371" s="55"/>
      <c r="F371" s="55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  <c r="BC371" s="58"/>
      <c r="BD371" s="58"/>
      <c r="BE371" s="58"/>
      <c r="BF371" s="58"/>
      <c r="BG371" s="58"/>
      <c r="BH371" s="58"/>
      <c r="BI371" s="58"/>
      <c r="BJ371" s="58"/>
      <c r="BK371" s="58"/>
      <c r="BL371" s="58"/>
      <c r="BM371" s="58"/>
      <c r="BN371" s="58"/>
      <c r="BO371" s="58"/>
      <c r="BP371" s="58"/>
      <c r="BQ371" s="58"/>
      <c r="BR371" s="58"/>
      <c r="BS371" s="58"/>
      <c r="BT371" s="58"/>
    </row>
    <row r="372" spans="4:72">
      <c r="D372" s="55"/>
      <c r="E372" s="55"/>
      <c r="F372" s="55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/>
      <c r="AR372" s="58"/>
      <c r="AS372" s="58"/>
      <c r="AT372" s="58"/>
      <c r="AU372" s="58"/>
      <c r="AV372" s="58"/>
      <c r="AW372" s="58"/>
      <c r="AX372" s="58"/>
      <c r="AY372" s="58"/>
      <c r="AZ372" s="58"/>
      <c r="BA372" s="58"/>
      <c r="BB372" s="58"/>
      <c r="BC372" s="58"/>
      <c r="BD372" s="58"/>
      <c r="BE372" s="58"/>
      <c r="BF372" s="58"/>
      <c r="BG372" s="58"/>
      <c r="BH372" s="58"/>
      <c r="BI372" s="58"/>
      <c r="BJ372" s="58"/>
      <c r="BK372" s="58"/>
      <c r="BL372" s="58"/>
      <c r="BM372" s="58"/>
      <c r="BN372" s="58"/>
      <c r="BO372" s="58"/>
      <c r="BP372" s="58"/>
      <c r="BQ372" s="58"/>
      <c r="BR372" s="58"/>
      <c r="BS372" s="58"/>
      <c r="BT372" s="58"/>
    </row>
    <row r="373" spans="4:72">
      <c r="D373" s="55"/>
      <c r="E373" s="55"/>
      <c r="F373" s="55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  <c r="AQ373" s="58"/>
      <c r="AR373" s="58"/>
      <c r="AS373" s="58"/>
      <c r="AT373" s="58"/>
      <c r="AU373" s="58"/>
      <c r="AV373" s="58"/>
      <c r="AW373" s="58"/>
      <c r="AX373" s="58"/>
      <c r="AY373" s="58"/>
      <c r="AZ373" s="58"/>
      <c r="BA373" s="58"/>
      <c r="BB373" s="58"/>
      <c r="BC373" s="58"/>
      <c r="BD373" s="58"/>
      <c r="BE373" s="58"/>
      <c r="BF373" s="58"/>
      <c r="BG373" s="58"/>
      <c r="BH373" s="58"/>
      <c r="BI373" s="58"/>
      <c r="BJ373" s="58"/>
      <c r="BK373" s="58"/>
      <c r="BL373" s="58"/>
      <c r="BM373" s="58"/>
      <c r="BN373" s="58"/>
      <c r="BO373" s="58"/>
      <c r="BP373" s="58"/>
      <c r="BQ373" s="58"/>
      <c r="BR373" s="58"/>
      <c r="BS373" s="58"/>
      <c r="BT373" s="58"/>
    </row>
    <row r="374" spans="4:72">
      <c r="D374" s="55"/>
      <c r="E374" s="55"/>
      <c r="F374" s="55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58"/>
      <c r="AQ374" s="58"/>
      <c r="AR374" s="58"/>
      <c r="AS374" s="58"/>
      <c r="AT374" s="58"/>
      <c r="AU374" s="58"/>
      <c r="AV374" s="58"/>
      <c r="AW374" s="58"/>
      <c r="AX374" s="58"/>
      <c r="AY374" s="58"/>
      <c r="AZ374" s="58"/>
      <c r="BA374" s="58"/>
      <c r="BB374" s="58"/>
      <c r="BC374" s="58"/>
      <c r="BD374" s="58"/>
      <c r="BE374" s="58"/>
      <c r="BF374" s="58"/>
      <c r="BG374" s="58"/>
      <c r="BH374" s="58"/>
      <c r="BI374" s="58"/>
      <c r="BJ374" s="58"/>
      <c r="BK374" s="58"/>
      <c r="BL374" s="58"/>
      <c r="BM374" s="58"/>
      <c r="BN374" s="58"/>
      <c r="BO374" s="58"/>
      <c r="BP374" s="58"/>
      <c r="BQ374" s="58"/>
      <c r="BR374" s="58"/>
      <c r="BS374" s="58"/>
      <c r="BT374" s="58"/>
    </row>
    <row r="375" spans="4:72">
      <c r="D375" s="55"/>
      <c r="E375" s="55"/>
      <c r="F375" s="55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58"/>
      <c r="AR375" s="58"/>
      <c r="AS375" s="58"/>
      <c r="AT375" s="58"/>
      <c r="AU375" s="58"/>
      <c r="AV375" s="58"/>
      <c r="AW375" s="58"/>
      <c r="AX375" s="58"/>
      <c r="AY375" s="58"/>
      <c r="AZ375" s="58"/>
      <c r="BA375" s="58"/>
      <c r="BB375" s="58"/>
      <c r="BC375" s="58"/>
      <c r="BD375" s="58"/>
      <c r="BE375" s="58"/>
      <c r="BF375" s="58"/>
      <c r="BG375" s="58"/>
      <c r="BH375" s="58"/>
      <c r="BI375" s="58"/>
      <c r="BJ375" s="58"/>
      <c r="BK375" s="58"/>
      <c r="BL375" s="58"/>
      <c r="BM375" s="58"/>
      <c r="BN375" s="58"/>
      <c r="BO375" s="58"/>
      <c r="BP375" s="58"/>
      <c r="BQ375" s="58"/>
      <c r="BR375" s="58"/>
      <c r="BS375" s="58"/>
      <c r="BT375" s="58"/>
    </row>
    <row r="376" spans="4:72">
      <c r="D376" s="55"/>
      <c r="E376" s="55"/>
      <c r="F376" s="55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  <c r="BC376" s="58"/>
      <c r="BD376" s="58"/>
      <c r="BE376" s="58"/>
      <c r="BF376" s="58"/>
      <c r="BG376" s="58"/>
      <c r="BH376" s="58"/>
      <c r="BI376" s="58"/>
      <c r="BJ376" s="58"/>
      <c r="BK376" s="58"/>
      <c r="BL376" s="58"/>
      <c r="BM376" s="58"/>
      <c r="BN376" s="58"/>
      <c r="BO376" s="58"/>
      <c r="BP376" s="58"/>
      <c r="BQ376" s="58"/>
      <c r="BR376" s="58"/>
      <c r="BS376" s="58"/>
      <c r="BT376" s="58"/>
    </row>
    <row r="377" spans="4:72">
      <c r="D377" s="55"/>
      <c r="E377" s="55"/>
      <c r="F377" s="55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58"/>
      <c r="AQ377" s="58"/>
      <c r="AR377" s="58"/>
      <c r="AS377" s="58"/>
      <c r="AT377" s="58"/>
      <c r="AU377" s="58"/>
      <c r="AV377" s="58"/>
      <c r="AW377" s="58"/>
      <c r="AX377" s="58"/>
      <c r="AY377" s="58"/>
      <c r="AZ377" s="58"/>
      <c r="BA377" s="58"/>
      <c r="BB377" s="58"/>
      <c r="BC377" s="58"/>
      <c r="BD377" s="58"/>
      <c r="BE377" s="58"/>
      <c r="BF377" s="58"/>
      <c r="BG377" s="58"/>
      <c r="BH377" s="58"/>
      <c r="BI377" s="58"/>
      <c r="BJ377" s="58"/>
      <c r="BK377" s="58"/>
      <c r="BL377" s="58"/>
      <c r="BM377" s="58"/>
      <c r="BN377" s="58"/>
      <c r="BO377" s="58"/>
      <c r="BP377" s="58"/>
      <c r="BQ377" s="58"/>
      <c r="BR377" s="58"/>
      <c r="BS377" s="58"/>
      <c r="BT377" s="58"/>
    </row>
    <row r="378" spans="4:72">
      <c r="D378" s="55"/>
      <c r="E378" s="55"/>
      <c r="F378" s="55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58"/>
      <c r="AQ378" s="58"/>
      <c r="AR378" s="58"/>
      <c r="AS378" s="58"/>
      <c r="AT378" s="58"/>
      <c r="AU378" s="58"/>
      <c r="AV378" s="58"/>
      <c r="AW378" s="58"/>
      <c r="AX378" s="58"/>
      <c r="AY378" s="58"/>
      <c r="AZ378" s="58"/>
      <c r="BA378" s="58"/>
      <c r="BB378" s="58"/>
      <c r="BC378" s="58"/>
      <c r="BD378" s="58"/>
      <c r="BE378" s="58"/>
      <c r="BF378" s="58"/>
      <c r="BG378" s="58"/>
      <c r="BH378" s="58"/>
      <c r="BI378" s="58"/>
      <c r="BJ378" s="58"/>
      <c r="BK378" s="58"/>
      <c r="BL378" s="58"/>
      <c r="BM378" s="58"/>
      <c r="BN378" s="58"/>
      <c r="BO378" s="58"/>
      <c r="BP378" s="58"/>
      <c r="BQ378" s="58"/>
      <c r="BR378" s="58"/>
      <c r="BS378" s="58"/>
      <c r="BT378" s="58"/>
    </row>
    <row r="379" spans="4:72">
      <c r="D379" s="55"/>
      <c r="E379" s="55"/>
      <c r="F379" s="55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58"/>
      <c r="AQ379" s="58"/>
      <c r="AR379" s="58"/>
      <c r="AS379" s="58"/>
      <c r="AT379" s="58"/>
      <c r="AU379" s="58"/>
      <c r="AV379" s="58"/>
      <c r="AW379" s="58"/>
      <c r="AX379" s="58"/>
      <c r="AY379" s="58"/>
      <c r="AZ379" s="58"/>
      <c r="BA379" s="58"/>
      <c r="BB379" s="58"/>
      <c r="BC379" s="58"/>
      <c r="BD379" s="58"/>
      <c r="BE379" s="58"/>
      <c r="BF379" s="58"/>
      <c r="BG379" s="58"/>
      <c r="BH379" s="58"/>
      <c r="BI379" s="58"/>
      <c r="BJ379" s="58"/>
      <c r="BK379" s="58"/>
      <c r="BL379" s="58"/>
      <c r="BM379" s="58"/>
      <c r="BN379" s="58"/>
      <c r="BO379" s="58"/>
      <c r="BP379" s="58"/>
      <c r="BQ379" s="58"/>
      <c r="BR379" s="58"/>
      <c r="BS379" s="58"/>
      <c r="BT379" s="58"/>
    </row>
    <row r="380" spans="4:72">
      <c r="D380" s="55"/>
      <c r="E380" s="55"/>
      <c r="F380" s="55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58"/>
      <c r="AQ380" s="58"/>
      <c r="AR380" s="58"/>
      <c r="AS380" s="58"/>
      <c r="AT380" s="58"/>
      <c r="AU380" s="58"/>
      <c r="AV380" s="58"/>
      <c r="AW380" s="58"/>
      <c r="AX380" s="58"/>
      <c r="AY380" s="58"/>
      <c r="AZ380" s="58"/>
      <c r="BA380" s="58"/>
      <c r="BB380" s="58"/>
      <c r="BC380" s="58"/>
      <c r="BD380" s="58"/>
      <c r="BE380" s="58"/>
      <c r="BF380" s="58"/>
      <c r="BG380" s="58"/>
      <c r="BH380" s="58"/>
      <c r="BI380" s="58"/>
      <c r="BJ380" s="58"/>
      <c r="BK380" s="58"/>
      <c r="BL380" s="58"/>
      <c r="BM380" s="58"/>
      <c r="BN380" s="58"/>
      <c r="BO380" s="58"/>
      <c r="BP380" s="58"/>
      <c r="BQ380" s="58"/>
      <c r="BR380" s="58"/>
      <c r="BS380" s="58"/>
      <c r="BT380" s="58"/>
    </row>
    <row r="381" spans="4:72">
      <c r="D381" s="55"/>
      <c r="E381" s="55"/>
      <c r="F381" s="55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58"/>
      <c r="AQ381" s="58"/>
      <c r="AR381" s="58"/>
      <c r="AS381" s="58"/>
      <c r="AT381" s="58"/>
      <c r="AU381" s="58"/>
      <c r="AV381" s="58"/>
      <c r="AW381" s="58"/>
      <c r="AX381" s="58"/>
      <c r="AY381" s="58"/>
      <c r="AZ381" s="58"/>
      <c r="BA381" s="58"/>
      <c r="BB381" s="58"/>
      <c r="BC381" s="58"/>
      <c r="BD381" s="58"/>
      <c r="BE381" s="58"/>
      <c r="BF381" s="58"/>
      <c r="BG381" s="58"/>
      <c r="BH381" s="58"/>
      <c r="BI381" s="58"/>
      <c r="BJ381" s="58"/>
      <c r="BK381" s="58"/>
      <c r="BL381" s="58"/>
      <c r="BM381" s="58"/>
      <c r="BN381" s="58"/>
      <c r="BO381" s="58"/>
      <c r="BP381" s="58"/>
      <c r="BQ381" s="58"/>
      <c r="BR381" s="58"/>
      <c r="BS381" s="58"/>
      <c r="BT381" s="58"/>
    </row>
    <row r="382" spans="4:72">
      <c r="D382" s="55"/>
      <c r="E382" s="55"/>
      <c r="F382" s="55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58"/>
      <c r="AQ382" s="58"/>
      <c r="AR382" s="58"/>
      <c r="AS382" s="58"/>
      <c r="AT382" s="58"/>
      <c r="AU382" s="58"/>
      <c r="AV382" s="58"/>
      <c r="AW382" s="58"/>
      <c r="AX382" s="58"/>
      <c r="AY382" s="58"/>
      <c r="AZ382" s="58"/>
      <c r="BA382" s="58"/>
      <c r="BB382" s="58"/>
      <c r="BC382" s="58"/>
      <c r="BD382" s="58"/>
      <c r="BE382" s="58"/>
      <c r="BF382" s="58"/>
      <c r="BG382" s="58"/>
      <c r="BH382" s="58"/>
      <c r="BI382" s="58"/>
      <c r="BJ382" s="58"/>
      <c r="BK382" s="58"/>
      <c r="BL382" s="58"/>
      <c r="BM382" s="58"/>
      <c r="BN382" s="58"/>
      <c r="BO382" s="58"/>
      <c r="BP382" s="58"/>
      <c r="BQ382" s="58"/>
      <c r="BR382" s="58"/>
      <c r="BS382" s="58"/>
      <c r="BT382" s="58"/>
    </row>
    <row r="383" spans="4:72">
      <c r="D383" s="55"/>
      <c r="E383" s="55"/>
      <c r="F383" s="55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  <c r="BF383" s="58"/>
      <c r="BG383" s="58"/>
      <c r="BH383" s="58"/>
      <c r="BI383" s="58"/>
      <c r="BJ383" s="58"/>
      <c r="BK383" s="58"/>
      <c r="BL383" s="58"/>
      <c r="BM383" s="58"/>
      <c r="BN383" s="58"/>
      <c r="BO383" s="58"/>
      <c r="BP383" s="58"/>
      <c r="BQ383" s="58"/>
      <c r="BR383" s="58"/>
      <c r="BS383" s="58"/>
      <c r="BT383" s="58"/>
    </row>
    <row r="384" spans="4:72">
      <c r="D384" s="55"/>
      <c r="E384" s="55"/>
      <c r="F384" s="55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58"/>
      <c r="AP384" s="58"/>
      <c r="AQ384" s="58"/>
      <c r="AR384" s="58"/>
      <c r="AS384" s="58"/>
      <c r="AT384" s="58"/>
      <c r="AU384" s="58"/>
      <c r="AV384" s="58"/>
      <c r="AW384" s="58"/>
      <c r="AX384" s="58"/>
      <c r="AY384" s="58"/>
      <c r="AZ384" s="58"/>
      <c r="BA384" s="58"/>
      <c r="BB384" s="58"/>
      <c r="BC384" s="58"/>
      <c r="BD384" s="58"/>
      <c r="BE384" s="58"/>
      <c r="BF384" s="58"/>
      <c r="BG384" s="58"/>
      <c r="BH384" s="58"/>
      <c r="BI384" s="58"/>
      <c r="BJ384" s="58"/>
      <c r="BK384" s="58"/>
      <c r="BL384" s="58"/>
      <c r="BM384" s="58"/>
      <c r="BN384" s="58"/>
      <c r="BO384" s="58"/>
      <c r="BP384" s="58"/>
      <c r="BQ384" s="58"/>
      <c r="BR384" s="58"/>
      <c r="BS384" s="58"/>
      <c r="BT384" s="58"/>
    </row>
    <row r="385" spans="4:72">
      <c r="D385" s="55"/>
      <c r="E385" s="55"/>
      <c r="F385" s="55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58"/>
      <c r="AP385" s="58"/>
      <c r="AQ385" s="58"/>
      <c r="AR385" s="58"/>
      <c r="AS385" s="58"/>
      <c r="AT385" s="58"/>
      <c r="AU385" s="58"/>
      <c r="AV385" s="58"/>
      <c r="AW385" s="58"/>
      <c r="AX385" s="58"/>
      <c r="AY385" s="58"/>
      <c r="AZ385" s="58"/>
      <c r="BA385" s="58"/>
      <c r="BB385" s="58"/>
      <c r="BC385" s="58"/>
      <c r="BD385" s="58"/>
      <c r="BE385" s="58"/>
      <c r="BF385" s="58"/>
      <c r="BG385" s="58"/>
      <c r="BH385" s="58"/>
      <c r="BI385" s="58"/>
      <c r="BJ385" s="58"/>
      <c r="BK385" s="58"/>
      <c r="BL385" s="58"/>
      <c r="BM385" s="58"/>
      <c r="BN385" s="58"/>
      <c r="BO385" s="58"/>
      <c r="BP385" s="58"/>
      <c r="BQ385" s="58"/>
      <c r="BR385" s="58"/>
      <c r="BS385" s="58"/>
      <c r="BT385" s="58"/>
    </row>
    <row r="386" spans="4:72">
      <c r="D386" s="55"/>
      <c r="E386" s="55"/>
      <c r="F386" s="55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58"/>
      <c r="AQ386" s="58"/>
      <c r="AR386" s="58"/>
      <c r="AS386" s="58"/>
      <c r="AT386" s="58"/>
      <c r="AU386" s="58"/>
      <c r="AV386" s="58"/>
      <c r="AW386" s="58"/>
      <c r="AX386" s="58"/>
      <c r="AY386" s="58"/>
      <c r="AZ386" s="58"/>
      <c r="BA386" s="58"/>
      <c r="BB386" s="58"/>
      <c r="BC386" s="58"/>
      <c r="BD386" s="58"/>
      <c r="BE386" s="58"/>
      <c r="BF386" s="58"/>
      <c r="BG386" s="58"/>
      <c r="BH386" s="58"/>
      <c r="BI386" s="58"/>
      <c r="BJ386" s="58"/>
      <c r="BK386" s="58"/>
      <c r="BL386" s="58"/>
      <c r="BM386" s="58"/>
      <c r="BN386" s="58"/>
      <c r="BO386" s="58"/>
      <c r="BP386" s="58"/>
      <c r="BQ386" s="58"/>
      <c r="BR386" s="58"/>
      <c r="BS386" s="58"/>
      <c r="BT386" s="58"/>
    </row>
    <row r="387" spans="4:72">
      <c r="D387" s="55"/>
      <c r="E387" s="55"/>
      <c r="F387" s="55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58"/>
      <c r="AQ387" s="58"/>
      <c r="AR387" s="58"/>
      <c r="AS387" s="58"/>
      <c r="AT387" s="58"/>
      <c r="AU387" s="58"/>
      <c r="AV387" s="58"/>
      <c r="AW387" s="58"/>
      <c r="AX387" s="58"/>
      <c r="AY387" s="58"/>
      <c r="AZ387" s="58"/>
      <c r="BA387" s="58"/>
      <c r="BB387" s="58"/>
      <c r="BC387" s="58"/>
      <c r="BD387" s="58"/>
      <c r="BE387" s="58"/>
      <c r="BF387" s="58"/>
      <c r="BG387" s="58"/>
      <c r="BH387" s="58"/>
      <c r="BI387" s="58"/>
      <c r="BJ387" s="58"/>
      <c r="BK387" s="58"/>
      <c r="BL387" s="58"/>
      <c r="BM387" s="58"/>
      <c r="BN387" s="58"/>
      <c r="BO387" s="58"/>
      <c r="BP387" s="58"/>
      <c r="BQ387" s="58"/>
      <c r="BR387" s="58"/>
      <c r="BS387" s="58"/>
      <c r="BT387" s="58"/>
    </row>
    <row r="388" spans="4:72">
      <c r="D388" s="55"/>
      <c r="E388" s="55"/>
      <c r="F388" s="55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58"/>
      <c r="AQ388" s="58"/>
      <c r="AR388" s="58"/>
      <c r="AS388" s="58"/>
      <c r="AT388" s="58"/>
      <c r="AU388" s="58"/>
      <c r="AV388" s="58"/>
      <c r="AW388" s="58"/>
      <c r="AX388" s="58"/>
      <c r="AY388" s="58"/>
      <c r="AZ388" s="58"/>
      <c r="BA388" s="58"/>
      <c r="BB388" s="58"/>
      <c r="BC388" s="58"/>
      <c r="BD388" s="58"/>
      <c r="BE388" s="58"/>
      <c r="BF388" s="58"/>
      <c r="BG388" s="58"/>
      <c r="BH388" s="58"/>
      <c r="BI388" s="58"/>
      <c r="BJ388" s="58"/>
      <c r="BK388" s="58"/>
      <c r="BL388" s="58"/>
      <c r="BM388" s="58"/>
      <c r="BN388" s="58"/>
      <c r="BO388" s="58"/>
      <c r="BP388" s="58"/>
      <c r="BQ388" s="58"/>
      <c r="BR388" s="58"/>
      <c r="BS388" s="58"/>
      <c r="BT388" s="58"/>
    </row>
    <row r="389" spans="4:72">
      <c r="D389" s="55"/>
      <c r="E389" s="55"/>
      <c r="F389" s="55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58"/>
      <c r="AQ389" s="58"/>
      <c r="AR389" s="58"/>
      <c r="AS389" s="58"/>
      <c r="AT389" s="58"/>
      <c r="AU389" s="58"/>
      <c r="AV389" s="58"/>
      <c r="AW389" s="58"/>
      <c r="AX389" s="58"/>
      <c r="AY389" s="58"/>
      <c r="AZ389" s="58"/>
      <c r="BA389" s="58"/>
      <c r="BB389" s="58"/>
      <c r="BC389" s="58"/>
      <c r="BD389" s="58"/>
      <c r="BE389" s="58"/>
      <c r="BF389" s="58"/>
      <c r="BG389" s="58"/>
      <c r="BH389" s="58"/>
      <c r="BI389" s="58"/>
      <c r="BJ389" s="58"/>
      <c r="BK389" s="58"/>
      <c r="BL389" s="58"/>
      <c r="BM389" s="58"/>
      <c r="BN389" s="58"/>
      <c r="BO389" s="58"/>
      <c r="BP389" s="58"/>
      <c r="BQ389" s="58"/>
      <c r="BR389" s="58"/>
      <c r="BS389" s="58"/>
      <c r="BT389" s="58"/>
    </row>
    <row r="390" spans="4:72">
      <c r="D390" s="55"/>
      <c r="E390" s="55"/>
      <c r="F390" s="55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58"/>
      <c r="AQ390" s="58"/>
      <c r="AR390" s="58"/>
      <c r="AS390" s="58"/>
      <c r="AT390" s="58"/>
      <c r="AU390" s="58"/>
      <c r="AV390" s="58"/>
      <c r="AW390" s="58"/>
      <c r="AX390" s="58"/>
      <c r="AY390" s="58"/>
      <c r="AZ390" s="58"/>
      <c r="BA390" s="58"/>
      <c r="BB390" s="58"/>
      <c r="BC390" s="58"/>
      <c r="BD390" s="58"/>
      <c r="BE390" s="58"/>
      <c r="BF390" s="58"/>
      <c r="BG390" s="58"/>
      <c r="BH390" s="58"/>
      <c r="BI390" s="58"/>
      <c r="BJ390" s="58"/>
      <c r="BK390" s="58"/>
      <c r="BL390" s="58"/>
      <c r="BM390" s="58"/>
      <c r="BN390" s="58"/>
      <c r="BO390" s="58"/>
      <c r="BP390" s="58"/>
      <c r="BQ390" s="58"/>
      <c r="BR390" s="58"/>
      <c r="BS390" s="58"/>
      <c r="BT390" s="58"/>
    </row>
    <row r="391" spans="4:72">
      <c r="D391" s="55"/>
      <c r="E391" s="55"/>
      <c r="F391" s="55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58"/>
      <c r="AQ391" s="58"/>
      <c r="AR391" s="58"/>
      <c r="AS391" s="58"/>
      <c r="AT391" s="58"/>
      <c r="AU391" s="58"/>
      <c r="AV391" s="58"/>
      <c r="AW391" s="58"/>
      <c r="AX391" s="58"/>
      <c r="AY391" s="58"/>
      <c r="AZ391" s="58"/>
      <c r="BA391" s="58"/>
      <c r="BB391" s="58"/>
      <c r="BC391" s="58"/>
      <c r="BD391" s="58"/>
      <c r="BE391" s="58"/>
      <c r="BF391" s="58"/>
      <c r="BG391" s="58"/>
      <c r="BH391" s="58"/>
      <c r="BI391" s="58"/>
      <c r="BJ391" s="58"/>
      <c r="BK391" s="58"/>
      <c r="BL391" s="58"/>
      <c r="BM391" s="58"/>
      <c r="BN391" s="58"/>
      <c r="BO391" s="58"/>
      <c r="BP391" s="58"/>
      <c r="BQ391" s="58"/>
      <c r="BR391" s="58"/>
      <c r="BS391" s="58"/>
      <c r="BT391" s="58"/>
    </row>
    <row r="392" spans="4:72">
      <c r="D392" s="55"/>
      <c r="E392" s="55"/>
      <c r="F392" s="55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  <c r="AP392" s="58"/>
      <c r="AQ392" s="58"/>
      <c r="AR392" s="58"/>
      <c r="AS392" s="58"/>
      <c r="AT392" s="58"/>
      <c r="AU392" s="58"/>
      <c r="AV392" s="58"/>
      <c r="AW392" s="58"/>
      <c r="AX392" s="58"/>
      <c r="AY392" s="58"/>
      <c r="AZ392" s="58"/>
      <c r="BA392" s="58"/>
      <c r="BB392" s="58"/>
      <c r="BC392" s="58"/>
      <c r="BD392" s="58"/>
      <c r="BE392" s="58"/>
      <c r="BF392" s="58"/>
      <c r="BG392" s="58"/>
      <c r="BH392" s="58"/>
      <c r="BI392" s="58"/>
      <c r="BJ392" s="58"/>
      <c r="BK392" s="58"/>
      <c r="BL392" s="58"/>
      <c r="BM392" s="58"/>
      <c r="BN392" s="58"/>
      <c r="BO392" s="58"/>
      <c r="BP392" s="58"/>
      <c r="BQ392" s="58"/>
      <c r="BR392" s="58"/>
      <c r="BS392" s="58"/>
      <c r="BT392" s="58"/>
    </row>
    <row r="393" spans="4:72">
      <c r="D393" s="55"/>
      <c r="E393" s="55"/>
      <c r="F393" s="55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58"/>
      <c r="AQ393" s="58"/>
      <c r="AR393" s="58"/>
      <c r="AS393" s="58"/>
      <c r="AT393" s="58"/>
      <c r="AU393" s="58"/>
      <c r="AV393" s="58"/>
      <c r="AW393" s="58"/>
      <c r="AX393" s="58"/>
      <c r="AY393" s="58"/>
      <c r="AZ393" s="58"/>
      <c r="BA393" s="58"/>
      <c r="BB393" s="58"/>
      <c r="BC393" s="58"/>
      <c r="BD393" s="58"/>
      <c r="BE393" s="58"/>
      <c r="BF393" s="58"/>
      <c r="BG393" s="58"/>
      <c r="BH393" s="58"/>
      <c r="BI393" s="58"/>
      <c r="BJ393" s="58"/>
      <c r="BK393" s="58"/>
      <c r="BL393" s="58"/>
      <c r="BM393" s="58"/>
      <c r="BN393" s="58"/>
      <c r="BO393" s="58"/>
      <c r="BP393" s="58"/>
      <c r="BQ393" s="58"/>
      <c r="BR393" s="58"/>
      <c r="BS393" s="58"/>
      <c r="BT393" s="58"/>
    </row>
    <row r="394" spans="4:72">
      <c r="D394" s="55"/>
      <c r="E394" s="55"/>
      <c r="F394" s="55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58"/>
      <c r="AQ394" s="58"/>
      <c r="AR394" s="58"/>
      <c r="AS394" s="58"/>
      <c r="AT394" s="58"/>
      <c r="AU394" s="58"/>
      <c r="AV394" s="58"/>
      <c r="AW394" s="58"/>
      <c r="AX394" s="58"/>
      <c r="AY394" s="58"/>
      <c r="AZ394" s="58"/>
      <c r="BA394" s="58"/>
      <c r="BB394" s="58"/>
      <c r="BC394" s="58"/>
      <c r="BD394" s="58"/>
      <c r="BE394" s="58"/>
      <c r="BF394" s="58"/>
      <c r="BG394" s="58"/>
      <c r="BH394" s="58"/>
      <c r="BI394" s="58"/>
      <c r="BJ394" s="58"/>
      <c r="BK394" s="58"/>
      <c r="BL394" s="58"/>
      <c r="BM394" s="58"/>
      <c r="BN394" s="58"/>
      <c r="BO394" s="58"/>
      <c r="BP394" s="58"/>
      <c r="BQ394" s="58"/>
      <c r="BR394" s="58"/>
      <c r="BS394" s="58"/>
      <c r="BT394" s="58"/>
    </row>
    <row r="395" spans="4:72">
      <c r="D395" s="55"/>
      <c r="E395" s="55"/>
      <c r="F395" s="55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/>
      <c r="AP395" s="58"/>
      <c r="AQ395" s="58"/>
      <c r="AR395" s="58"/>
      <c r="AS395" s="58"/>
      <c r="AT395" s="58"/>
      <c r="AU395" s="58"/>
      <c r="AV395" s="58"/>
      <c r="AW395" s="58"/>
      <c r="AX395" s="58"/>
      <c r="AY395" s="58"/>
      <c r="AZ395" s="58"/>
      <c r="BA395" s="58"/>
      <c r="BB395" s="58"/>
      <c r="BC395" s="58"/>
      <c r="BD395" s="58"/>
      <c r="BE395" s="58"/>
      <c r="BF395" s="58"/>
      <c r="BG395" s="58"/>
      <c r="BH395" s="58"/>
      <c r="BI395" s="58"/>
      <c r="BJ395" s="58"/>
      <c r="BK395" s="58"/>
      <c r="BL395" s="58"/>
      <c r="BM395" s="58"/>
      <c r="BN395" s="58"/>
      <c r="BO395" s="58"/>
      <c r="BP395" s="58"/>
      <c r="BQ395" s="58"/>
      <c r="BR395" s="58"/>
      <c r="BS395" s="58"/>
      <c r="BT395" s="58"/>
    </row>
    <row r="396" spans="4:72">
      <c r="D396" s="55"/>
      <c r="E396" s="55"/>
      <c r="F396" s="55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58"/>
      <c r="AQ396" s="58"/>
      <c r="AR396" s="58"/>
      <c r="AS396" s="58"/>
      <c r="AT396" s="58"/>
      <c r="AU396" s="58"/>
      <c r="AV396" s="58"/>
      <c r="AW396" s="58"/>
      <c r="AX396" s="58"/>
      <c r="AY396" s="58"/>
      <c r="AZ396" s="58"/>
      <c r="BA396" s="58"/>
      <c r="BB396" s="58"/>
      <c r="BC396" s="58"/>
      <c r="BD396" s="58"/>
      <c r="BE396" s="58"/>
      <c r="BF396" s="58"/>
      <c r="BG396" s="58"/>
      <c r="BH396" s="58"/>
      <c r="BI396" s="58"/>
      <c r="BJ396" s="58"/>
      <c r="BK396" s="58"/>
      <c r="BL396" s="58"/>
      <c r="BM396" s="58"/>
      <c r="BN396" s="58"/>
      <c r="BO396" s="58"/>
      <c r="BP396" s="58"/>
      <c r="BQ396" s="58"/>
      <c r="BR396" s="58"/>
      <c r="BS396" s="58"/>
      <c r="BT396" s="58"/>
    </row>
    <row r="397" spans="4:72">
      <c r="D397" s="55"/>
      <c r="E397" s="55"/>
      <c r="F397" s="55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58"/>
      <c r="AQ397" s="58"/>
      <c r="AR397" s="58"/>
      <c r="AS397" s="58"/>
      <c r="AT397" s="58"/>
      <c r="AU397" s="58"/>
      <c r="AV397" s="58"/>
      <c r="AW397" s="58"/>
      <c r="AX397" s="58"/>
      <c r="AY397" s="58"/>
      <c r="AZ397" s="58"/>
      <c r="BA397" s="58"/>
      <c r="BB397" s="58"/>
      <c r="BC397" s="58"/>
      <c r="BD397" s="58"/>
      <c r="BE397" s="58"/>
      <c r="BF397" s="58"/>
      <c r="BG397" s="58"/>
      <c r="BH397" s="58"/>
      <c r="BI397" s="58"/>
      <c r="BJ397" s="58"/>
      <c r="BK397" s="58"/>
      <c r="BL397" s="58"/>
      <c r="BM397" s="58"/>
      <c r="BN397" s="58"/>
      <c r="BO397" s="58"/>
      <c r="BP397" s="58"/>
      <c r="BQ397" s="58"/>
      <c r="BR397" s="58"/>
      <c r="BS397" s="58"/>
      <c r="BT397" s="58"/>
    </row>
    <row r="398" spans="4:72">
      <c r="D398" s="55"/>
      <c r="E398" s="55"/>
      <c r="F398" s="55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58"/>
      <c r="AQ398" s="58"/>
      <c r="AR398" s="58"/>
      <c r="AS398" s="58"/>
      <c r="AT398" s="58"/>
      <c r="AU398" s="58"/>
      <c r="AV398" s="58"/>
      <c r="AW398" s="58"/>
      <c r="AX398" s="58"/>
      <c r="AY398" s="58"/>
      <c r="AZ398" s="58"/>
      <c r="BA398" s="58"/>
      <c r="BB398" s="58"/>
      <c r="BC398" s="58"/>
      <c r="BD398" s="58"/>
      <c r="BF398" s="58"/>
      <c r="BG398" s="58"/>
      <c r="BH398" s="58"/>
      <c r="BI398" s="58"/>
      <c r="BJ398" s="58"/>
      <c r="BK398" s="58"/>
      <c r="BL398" s="58"/>
      <c r="BM398" s="58"/>
      <c r="BN398" s="58"/>
      <c r="BO398" s="58"/>
      <c r="BP398" s="58"/>
      <c r="BQ398" s="58"/>
      <c r="BR398" s="58"/>
      <c r="BS398" s="58"/>
      <c r="BT398" s="58"/>
    </row>
    <row r="399" spans="4:72">
      <c r="D399" s="55"/>
      <c r="E399" s="55"/>
      <c r="F399" s="55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58"/>
      <c r="AQ399" s="58"/>
      <c r="AR399" s="58"/>
      <c r="AS399" s="58"/>
      <c r="AT399" s="58"/>
      <c r="AU399" s="58"/>
      <c r="AV399" s="58"/>
      <c r="AW399" s="58"/>
      <c r="AX399" s="58"/>
      <c r="AY399" s="58"/>
      <c r="AZ399" s="58"/>
      <c r="BA399" s="58"/>
      <c r="BB399" s="58"/>
      <c r="BC399" s="58"/>
      <c r="BD399" s="58"/>
      <c r="BF399" s="58"/>
      <c r="BG399" s="58"/>
      <c r="BH399" s="58"/>
      <c r="BI399" s="58"/>
      <c r="BJ399" s="58"/>
      <c r="BK399" s="58"/>
      <c r="BL399" s="58"/>
      <c r="BM399" s="58"/>
      <c r="BN399" s="58"/>
      <c r="BO399" s="58"/>
      <c r="BP399" s="58"/>
      <c r="BQ399" s="58"/>
      <c r="BR399" s="58"/>
      <c r="BS399" s="58"/>
      <c r="BT399" s="58"/>
    </row>
    <row r="400" spans="4:72">
      <c r="D400" s="55"/>
      <c r="E400" s="55"/>
      <c r="F400" s="55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F400" s="58"/>
      <c r="BG400" s="58"/>
      <c r="BH400" s="58"/>
      <c r="BI400" s="58"/>
      <c r="BJ400" s="58"/>
      <c r="BK400" s="58"/>
      <c r="BL400" s="58"/>
      <c r="BM400" s="58"/>
      <c r="BN400" s="58"/>
      <c r="BO400" s="58"/>
      <c r="BP400" s="58"/>
      <c r="BQ400" s="58"/>
      <c r="BR400" s="58"/>
      <c r="BS400" s="58"/>
      <c r="BT400" s="58"/>
    </row>
    <row r="401" spans="4:72">
      <c r="D401" s="55"/>
      <c r="E401" s="55"/>
      <c r="F401" s="55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Q401" s="58"/>
      <c r="AR401" s="58"/>
      <c r="AS401" s="58"/>
      <c r="AT401" s="58"/>
      <c r="AU401" s="58"/>
      <c r="AV401" s="58"/>
      <c r="AW401" s="58"/>
      <c r="AX401" s="58"/>
      <c r="AY401" s="58"/>
      <c r="AZ401" s="58"/>
      <c r="BA401" s="58"/>
      <c r="BB401" s="58"/>
      <c r="BC401" s="58"/>
      <c r="BD401" s="58"/>
      <c r="BF401" s="58"/>
      <c r="BG401" s="58"/>
      <c r="BH401" s="58"/>
      <c r="BI401" s="58"/>
      <c r="BJ401" s="58"/>
      <c r="BK401" s="58"/>
      <c r="BL401" s="58"/>
      <c r="BM401" s="58"/>
      <c r="BN401" s="58"/>
      <c r="BO401" s="58"/>
      <c r="BP401" s="58"/>
      <c r="BQ401" s="58"/>
      <c r="BR401" s="58"/>
      <c r="BS401" s="58"/>
      <c r="BT401" s="58"/>
    </row>
    <row r="402" spans="4:72">
      <c r="D402" s="55"/>
      <c r="E402" s="55"/>
      <c r="F402" s="55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58"/>
      <c r="AQ402" s="58"/>
      <c r="AR402" s="58"/>
      <c r="AS402" s="58"/>
      <c r="AT402" s="58"/>
      <c r="AU402" s="58"/>
      <c r="AV402" s="58"/>
      <c r="AW402" s="58"/>
      <c r="AX402" s="58"/>
      <c r="AY402" s="58"/>
      <c r="AZ402" s="58"/>
      <c r="BA402" s="58"/>
      <c r="BB402" s="58"/>
      <c r="BC402" s="58"/>
      <c r="BD402" s="58"/>
      <c r="BF402" s="58"/>
      <c r="BG402" s="58"/>
      <c r="BH402" s="58"/>
      <c r="BI402" s="58"/>
      <c r="BJ402" s="58"/>
      <c r="BK402" s="58"/>
      <c r="BL402" s="58"/>
      <c r="BM402" s="58"/>
      <c r="BN402" s="58"/>
      <c r="BO402" s="58"/>
      <c r="BP402" s="58"/>
      <c r="BQ402" s="58"/>
      <c r="BR402" s="58"/>
      <c r="BS402" s="58"/>
      <c r="BT402" s="58"/>
    </row>
    <row r="403" spans="4:72">
      <c r="D403" s="55"/>
      <c r="E403" s="55"/>
      <c r="F403" s="55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58"/>
      <c r="AQ403" s="58"/>
      <c r="AR403" s="58"/>
      <c r="AS403" s="58"/>
      <c r="AT403" s="58"/>
      <c r="AU403" s="58"/>
      <c r="AV403" s="58"/>
      <c r="AW403" s="58"/>
      <c r="AX403" s="58"/>
      <c r="AY403" s="58"/>
      <c r="AZ403" s="58"/>
      <c r="BA403" s="58"/>
      <c r="BB403" s="58"/>
      <c r="BC403" s="58"/>
      <c r="BD403" s="58"/>
      <c r="BF403" s="58"/>
      <c r="BG403" s="58"/>
      <c r="BH403" s="58"/>
      <c r="BI403" s="58"/>
      <c r="BJ403" s="58"/>
      <c r="BK403" s="58"/>
      <c r="BL403" s="58"/>
      <c r="BM403" s="58"/>
      <c r="BN403" s="58"/>
      <c r="BO403" s="58"/>
      <c r="BP403" s="58"/>
      <c r="BQ403" s="58"/>
      <c r="BR403" s="58"/>
      <c r="BS403" s="58"/>
      <c r="BT403" s="58"/>
    </row>
    <row r="404" spans="4:72">
      <c r="D404" s="55"/>
      <c r="E404" s="55"/>
      <c r="F404" s="55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58"/>
      <c r="AQ404" s="58"/>
      <c r="AR404" s="58"/>
      <c r="AS404" s="58"/>
      <c r="AT404" s="58"/>
      <c r="AU404" s="58"/>
      <c r="AV404" s="58"/>
      <c r="AW404" s="58"/>
      <c r="AX404" s="58"/>
      <c r="AY404" s="58"/>
      <c r="AZ404" s="58"/>
      <c r="BA404" s="58"/>
      <c r="BB404" s="58"/>
      <c r="BC404" s="58"/>
      <c r="BD404" s="58"/>
      <c r="BF404" s="58"/>
      <c r="BG404" s="58"/>
      <c r="BH404" s="58"/>
      <c r="BI404" s="58"/>
      <c r="BJ404" s="58"/>
      <c r="BK404" s="58"/>
      <c r="BL404" s="58"/>
      <c r="BM404" s="58"/>
      <c r="BN404" s="58"/>
      <c r="BO404" s="58"/>
      <c r="BP404" s="58"/>
      <c r="BQ404" s="58"/>
      <c r="BR404" s="58"/>
      <c r="BS404" s="58"/>
      <c r="BT404" s="58"/>
    </row>
    <row r="405" spans="4:72">
      <c r="D405" s="55"/>
      <c r="E405" s="55"/>
      <c r="F405" s="55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58"/>
      <c r="AQ405" s="58"/>
      <c r="AR405" s="58"/>
      <c r="AS405" s="58"/>
      <c r="AT405" s="58"/>
      <c r="AU405" s="58"/>
      <c r="AV405" s="58"/>
      <c r="AW405" s="58"/>
      <c r="AX405" s="58"/>
      <c r="AY405" s="58"/>
      <c r="AZ405" s="58"/>
      <c r="BA405" s="58"/>
      <c r="BB405" s="58"/>
      <c r="BC405" s="58"/>
      <c r="BD405" s="58"/>
      <c r="BF405" s="58"/>
      <c r="BG405" s="58"/>
      <c r="BH405" s="58"/>
      <c r="BI405" s="58"/>
      <c r="BJ405" s="58"/>
      <c r="BK405" s="58"/>
      <c r="BL405" s="58"/>
      <c r="BM405" s="58"/>
      <c r="BN405" s="58"/>
      <c r="BO405" s="58"/>
      <c r="BP405" s="58"/>
      <c r="BQ405" s="58"/>
      <c r="BR405" s="58"/>
      <c r="BS405" s="58"/>
      <c r="BT405" s="58"/>
    </row>
    <row r="406" spans="4:72">
      <c r="D406" s="55"/>
      <c r="E406" s="55"/>
      <c r="F406" s="55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58"/>
      <c r="AP406" s="58"/>
      <c r="AQ406" s="58"/>
      <c r="AR406" s="58"/>
      <c r="AS406" s="58"/>
      <c r="AT406" s="58"/>
      <c r="AU406" s="58"/>
      <c r="AV406" s="58"/>
      <c r="AW406" s="58"/>
      <c r="AX406" s="58"/>
      <c r="AY406" s="58"/>
      <c r="AZ406" s="58"/>
      <c r="BA406" s="58"/>
      <c r="BB406" s="58"/>
      <c r="BC406" s="58"/>
      <c r="BD406" s="58"/>
      <c r="BF406" s="58"/>
      <c r="BG406" s="58"/>
      <c r="BH406" s="58"/>
      <c r="BI406" s="58"/>
      <c r="BJ406" s="58"/>
      <c r="BK406" s="58"/>
      <c r="BL406" s="58"/>
      <c r="BM406" s="58"/>
      <c r="BN406" s="58"/>
      <c r="BO406" s="58"/>
      <c r="BP406" s="58"/>
      <c r="BQ406" s="58"/>
      <c r="BR406" s="58"/>
      <c r="BS406" s="58"/>
      <c r="BT406" s="58"/>
    </row>
    <row r="407" spans="4:72">
      <c r="D407" s="55"/>
      <c r="E407" s="55"/>
      <c r="F407" s="55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58"/>
      <c r="AP407" s="58"/>
      <c r="AQ407" s="58"/>
      <c r="AR407" s="58"/>
      <c r="AS407" s="58"/>
      <c r="AT407" s="58"/>
      <c r="AU407" s="58"/>
      <c r="AV407" s="58"/>
      <c r="AW407" s="58"/>
      <c r="AX407" s="58"/>
      <c r="AY407" s="58"/>
      <c r="AZ407" s="58"/>
      <c r="BA407" s="58"/>
      <c r="BB407" s="58"/>
      <c r="BC407" s="58"/>
      <c r="BD407" s="58"/>
      <c r="BF407" s="58"/>
      <c r="BG407" s="58"/>
      <c r="BH407" s="58"/>
      <c r="BI407" s="58"/>
      <c r="BJ407" s="58"/>
      <c r="BK407" s="58"/>
      <c r="BL407" s="58"/>
      <c r="BM407" s="58"/>
      <c r="BN407" s="58"/>
      <c r="BO407" s="58"/>
      <c r="BP407" s="58"/>
      <c r="BQ407" s="58"/>
      <c r="BR407" s="58"/>
      <c r="BS407" s="58"/>
      <c r="BT407" s="58"/>
    </row>
    <row r="408" spans="4:72">
      <c r="D408" s="55"/>
      <c r="E408" s="55"/>
      <c r="F408" s="55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58"/>
      <c r="AP408" s="58"/>
      <c r="AQ408" s="58"/>
      <c r="AR408" s="58"/>
      <c r="AS408" s="58"/>
      <c r="AT408" s="58"/>
      <c r="AU408" s="58"/>
      <c r="AV408" s="58"/>
      <c r="AW408" s="58"/>
      <c r="AX408" s="58"/>
      <c r="AY408" s="58"/>
      <c r="AZ408" s="58"/>
      <c r="BA408" s="58"/>
      <c r="BB408" s="58"/>
      <c r="BC408" s="58"/>
      <c r="BD408" s="58"/>
      <c r="BF408" s="58"/>
      <c r="BG408" s="58"/>
      <c r="BH408" s="58"/>
      <c r="BI408" s="58"/>
      <c r="BJ408" s="58"/>
      <c r="BK408" s="58"/>
      <c r="BL408" s="58"/>
      <c r="BM408" s="58"/>
      <c r="BN408" s="58"/>
      <c r="BO408" s="58"/>
      <c r="BP408" s="58"/>
      <c r="BQ408" s="58"/>
      <c r="BR408" s="58"/>
      <c r="BS408" s="58"/>
      <c r="BT408" s="58"/>
    </row>
    <row r="409" spans="4:72">
      <c r="D409" s="55"/>
      <c r="E409" s="55"/>
      <c r="F409" s="55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58"/>
      <c r="AP409" s="58"/>
      <c r="AQ409" s="58"/>
      <c r="AR409" s="58"/>
      <c r="AS409" s="58"/>
      <c r="AT409" s="58"/>
      <c r="AU409" s="58"/>
      <c r="AV409" s="58"/>
      <c r="AW409" s="58"/>
      <c r="AX409" s="58"/>
      <c r="AY409" s="58"/>
      <c r="AZ409" s="58"/>
      <c r="BA409" s="58"/>
      <c r="BB409" s="58"/>
      <c r="BC409" s="58"/>
      <c r="BD409" s="58"/>
      <c r="BF409" s="58"/>
      <c r="BG409" s="58"/>
      <c r="BH409" s="58"/>
      <c r="BI409" s="58"/>
      <c r="BJ409" s="58"/>
      <c r="BK409" s="58"/>
      <c r="BL409" s="58"/>
      <c r="BM409" s="58"/>
      <c r="BN409" s="58"/>
      <c r="BO409" s="58"/>
      <c r="BP409" s="58"/>
      <c r="BQ409" s="58"/>
      <c r="BR409" s="58"/>
      <c r="BS409" s="58"/>
      <c r="BT409" s="58"/>
    </row>
    <row r="410" spans="4:72">
      <c r="D410" s="55"/>
      <c r="E410" s="55"/>
      <c r="F410" s="55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58"/>
      <c r="AP410" s="58"/>
      <c r="AQ410" s="58"/>
      <c r="AR410" s="58"/>
      <c r="AS410" s="58"/>
      <c r="AT410" s="58"/>
      <c r="AU410" s="58"/>
      <c r="AV410" s="58"/>
      <c r="AW410" s="58"/>
      <c r="AX410" s="58"/>
      <c r="AY410" s="58"/>
      <c r="AZ410" s="58"/>
      <c r="BA410" s="58"/>
      <c r="BB410" s="58"/>
      <c r="BC410" s="58"/>
      <c r="BD410" s="58"/>
      <c r="BF410" s="58"/>
      <c r="BG410" s="58"/>
      <c r="BH410" s="58"/>
      <c r="BI410" s="58"/>
      <c r="BJ410" s="58"/>
      <c r="BK410" s="58"/>
      <c r="BL410" s="58"/>
      <c r="BM410" s="58"/>
      <c r="BN410" s="58"/>
      <c r="BO410" s="58"/>
      <c r="BP410" s="58"/>
      <c r="BQ410" s="58"/>
      <c r="BR410" s="58"/>
      <c r="BS410" s="58"/>
      <c r="BT410" s="58"/>
    </row>
    <row r="411" spans="4:72">
      <c r="D411" s="55"/>
      <c r="E411" s="55"/>
      <c r="F411" s="55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  <c r="AP411" s="58"/>
      <c r="AQ411" s="58"/>
      <c r="AR411" s="58"/>
      <c r="AS411" s="58"/>
      <c r="AT411" s="58"/>
      <c r="AU411" s="58"/>
      <c r="AV411" s="58"/>
      <c r="AW411" s="58"/>
      <c r="AX411" s="58"/>
      <c r="AY411" s="58"/>
      <c r="AZ411" s="58"/>
      <c r="BA411" s="58"/>
      <c r="BB411" s="58"/>
      <c r="BC411" s="58"/>
      <c r="BD411" s="58"/>
      <c r="BF411" s="58"/>
      <c r="BG411" s="58"/>
      <c r="BH411" s="58"/>
      <c r="BI411" s="58"/>
      <c r="BJ411" s="58"/>
      <c r="BK411" s="58"/>
      <c r="BL411" s="58"/>
      <c r="BM411" s="58"/>
      <c r="BN411" s="58"/>
      <c r="BO411" s="58"/>
      <c r="BP411" s="58"/>
      <c r="BQ411" s="58"/>
      <c r="BR411" s="58"/>
      <c r="BS411" s="58"/>
      <c r="BT411" s="58"/>
    </row>
    <row r="412" spans="4:72">
      <c r="D412" s="55"/>
      <c r="E412" s="55"/>
      <c r="F412" s="55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  <c r="AP412" s="58"/>
      <c r="AQ412" s="58"/>
      <c r="AR412" s="58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  <c r="BD412" s="58"/>
      <c r="BF412" s="58"/>
      <c r="BG412" s="58"/>
      <c r="BH412" s="58"/>
      <c r="BI412" s="58"/>
      <c r="BJ412" s="58"/>
      <c r="BK412" s="58"/>
      <c r="BL412" s="58"/>
      <c r="BM412" s="58"/>
      <c r="BN412" s="58"/>
      <c r="BO412" s="58"/>
      <c r="BP412" s="58"/>
      <c r="BQ412" s="58"/>
      <c r="BR412" s="58"/>
      <c r="BS412" s="58"/>
      <c r="BT412" s="58"/>
    </row>
    <row r="413" spans="4:72">
      <c r="D413" s="55"/>
      <c r="E413" s="55"/>
      <c r="F413" s="55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58"/>
      <c r="AQ413" s="58"/>
      <c r="AR413" s="58"/>
      <c r="AS413" s="58"/>
      <c r="AT413" s="58"/>
      <c r="AU413" s="58"/>
      <c r="AV413" s="58"/>
      <c r="AW413" s="58"/>
      <c r="AX413" s="58"/>
      <c r="AY413" s="58"/>
      <c r="AZ413" s="58"/>
      <c r="BA413" s="58"/>
      <c r="BB413" s="58"/>
      <c r="BC413" s="58"/>
      <c r="BD413" s="58"/>
      <c r="BF413" s="58"/>
      <c r="BG413" s="58"/>
      <c r="BH413" s="58"/>
      <c r="BI413" s="58"/>
      <c r="BJ413" s="58"/>
      <c r="BK413" s="58"/>
      <c r="BL413" s="58"/>
      <c r="BM413" s="58"/>
      <c r="BN413" s="58"/>
      <c r="BO413" s="58"/>
      <c r="BP413" s="58"/>
      <c r="BQ413" s="58"/>
      <c r="BR413" s="58"/>
      <c r="BS413" s="58"/>
      <c r="BT413" s="58"/>
    </row>
    <row r="414" spans="4:72">
      <c r="D414" s="55"/>
      <c r="E414" s="55"/>
      <c r="F414" s="55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  <c r="AP414" s="58"/>
      <c r="AQ414" s="58"/>
      <c r="AR414" s="58"/>
      <c r="AS414" s="58"/>
      <c r="AT414" s="58"/>
      <c r="AU414" s="58"/>
      <c r="AV414" s="58"/>
      <c r="AW414" s="58"/>
      <c r="AX414" s="58"/>
      <c r="AY414" s="58"/>
      <c r="AZ414" s="58"/>
      <c r="BA414" s="58"/>
      <c r="BB414" s="58"/>
      <c r="BC414" s="58"/>
      <c r="BD414" s="58"/>
      <c r="BF414" s="58"/>
      <c r="BG414" s="58"/>
      <c r="BH414" s="58"/>
      <c r="BI414" s="58"/>
      <c r="BJ414" s="58"/>
      <c r="BK414" s="58"/>
      <c r="BL414" s="58"/>
      <c r="BM414" s="58"/>
      <c r="BN414" s="58"/>
      <c r="BO414" s="58"/>
      <c r="BP414" s="58"/>
      <c r="BQ414" s="58"/>
      <c r="BR414" s="58"/>
      <c r="BS414" s="58"/>
      <c r="BT414" s="58"/>
    </row>
    <row r="415" spans="4:72">
      <c r="D415" s="55"/>
      <c r="E415" s="55"/>
      <c r="F415" s="55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58"/>
      <c r="AQ415" s="58"/>
      <c r="AR415" s="58"/>
      <c r="AS415" s="58"/>
      <c r="AT415" s="58"/>
      <c r="AU415" s="58"/>
      <c r="AV415" s="58"/>
      <c r="AW415" s="58"/>
      <c r="AX415" s="58"/>
      <c r="AY415" s="58"/>
      <c r="AZ415" s="58"/>
      <c r="BA415" s="58"/>
      <c r="BB415" s="58"/>
      <c r="BC415" s="58"/>
      <c r="BD415" s="58"/>
      <c r="BF415" s="58"/>
      <c r="BG415" s="58"/>
      <c r="BH415" s="58"/>
      <c r="BI415" s="58"/>
      <c r="BJ415" s="58"/>
      <c r="BK415" s="58"/>
      <c r="BL415" s="58"/>
      <c r="BM415" s="58"/>
      <c r="BN415" s="58"/>
      <c r="BO415" s="58"/>
      <c r="BP415" s="58"/>
      <c r="BQ415" s="58"/>
      <c r="BR415" s="58"/>
      <c r="BS415" s="58"/>
      <c r="BT415" s="58"/>
    </row>
    <row r="416" spans="4:72">
      <c r="D416" s="55"/>
      <c r="E416" s="55"/>
      <c r="F416" s="55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58"/>
      <c r="AP416" s="58"/>
      <c r="AQ416" s="58"/>
      <c r="AR416" s="58"/>
      <c r="AS416" s="58"/>
      <c r="AT416" s="58"/>
      <c r="AU416" s="58"/>
      <c r="AV416" s="58"/>
      <c r="AW416" s="58"/>
      <c r="AX416" s="58"/>
      <c r="AY416" s="58"/>
      <c r="AZ416" s="58"/>
      <c r="BA416" s="58"/>
      <c r="BB416" s="58"/>
      <c r="BC416" s="58"/>
      <c r="BD416" s="58"/>
      <c r="BF416" s="58"/>
      <c r="BG416" s="58"/>
      <c r="BH416" s="58"/>
      <c r="BI416" s="58"/>
      <c r="BJ416" s="58"/>
      <c r="BK416" s="58"/>
      <c r="BL416" s="58"/>
      <c r="BM416" s="58"/>
      <c r="BN416" s="58"/>
      <c r="BO416" s="58"/>
      <c r="BP416" s="58"/>
      <c r="BQ416" s="58"/>
      <c r="BR416" s="58"/>
      <c r="BS416" s="58"/>
      <c r="BT416" s="58"/>
    </row>
    <row r="417" spans="4:72">
      <c r="D417" s="55"/>
      <c r="E417" s="55"/>
      <c r="F417" s="55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58"/>
      <c r="AQ417" s="58"/>
      <c r="AR417" s="58"/>
      <c r="AS417" s="58"/>
      <c r="AT417" s="58"/>
      <c r="AU417" s="58"/>
      <c r="AV417" s="58"/>
      <c r="AW417" s="58"/>
      <c r="AX417" s="58"/>
      <c r="AY417" s="58"/>
      <c r="AZ417" s="58"/>
      <c r="BA417" s="58"/>
      <c r="BB417" s="58"/>
      <c r="BC417" s="58"/>
      <c r="BD417" s="58"/>
      <c r="BF417" s="58"/>
      <c r="BG417" s="58"/>
      <c r="BH417" s="58"/>
      <c r="BI417" s="58"/>
      <c r="BJ417" s="58"/>
      <c r="BK417" s="58"/>
      <c r="BL417" s="58"/>
      <c r="BM417" s="58"/>
      <c r="BN417" s="58"/>
      <c r="BO417" s="58"/>
      <c r="BP417" s="58"/>
      <c r="BQ417" s="58"/>
      <c r="BR417" s="58"/>
      <c r="BS417" s="58"/>
      <c r="BT417" s="58"/>
    </row>
    <row r="418" spans="4:72">
      <c r="D418" s="55"/>
      <c r="E418" s="55"/>
      <c r="F418" s="55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F418" s="58"/>
      <c r="BG418" s="58"/>
      <c r="BH418" s="58"/>
      <c r="BI418" s="58"/>
      <c r="BJ418" s="58"/>
      <c r="BK418" s="58"/>
      <c r="BL418" s="58"/>
      <c r="BM418" s="58"/>
      <c r="BN418" s="58"/>
      <c r="BO418" s="58"/>
      <c r="BP418" s="58"/>
      <c r="BQ418" s="58"/>
      <c r="BR418" s="58"/>
      <c r="BS418" s="58"/>
      <c r="BT418" s="58"/>
    </row>
    <row r="419" spans="4:72">
      <c r="D419" s="55"/>
      <c r="E419" s="55"/>
      <c r="F419" s="55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58"/>
      <c r="AQ419" s="58"/>
      <c r="AR419" s="58"/>
      <c r="AS419" s="58"/>
      <c r="AT419" s="58"/>
      <c r="AU419" s="58"/>
      <c r="AV419" s="58"/>
      <c r="AW419" s="58"/>
      <c r="AX419" s="58"/>
      <c r="AY419" s="58"/>
      <c r="AZ419" s="58"/>
      <c r="BA419" s="58"/>
      <c r="BB419" s="58"/>
      <c r="BC419" s="58"/>
      <c r="BD419" s="58"/>
      <c r="BF419" s="58"/>
      <c r="BG419" s="58"/>
      <c r="BH419" s="58"/>
      <c r="BI419" s="58"/>
      <c r="BJ419" s="58"/>
      <c r="BK419" s="58"/>
      <c r="BL419" s="58"/>
      <c r="BM419" s="58"/>
      <c r="BN419" s="58"/>
      <c r="BO419" s="58"/>
      <c r="BP419" s="58"/>
      <c r="BQ419" s="58"/>
      <c r="BR419" s="58"/>
      <c r="BS419" s="58"/>
      <c r="BT419" s="58"/>
    </row>
    <row r="420" spans="4:72">
      <c r="D420" s="55"/>
      <c r="E420" s="55"/>
      <c r="F420" s="55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58"/>
      <c r="AQ420" s="58"/>
      <c r="AR420" s="58"/>
      <c r="AS420" s="58"/>
      <c r="AT420" s="58"/>
      <c r="AU420" s="58"/>
      <c r="AV420" s="58"/>
      <c r="AW420" s="58"/>
      <c r="AX420" s="58"/>
      <c r="AY420" s="58"/>
      <c r="AZ420" s="58"/>
      <c r="BA420" s="58"/>
      <c r="BB420" s="58"/>
      <c r="BC420" s="58"/>
      <c r="BD420" s="58"/>
      <c r="BF420" s="58"/>
      <c r="BG420" s="58"/>
      <c r="BH420" s="58"/>
      <c r="BI420" s="58"/>
      <c r="BJ420" s="58"/>
      <c r="BK420" s="58"/>
      <c r="BL420" s="58"/>
      <c r="BM420" s="58"/>
      <c r="BN420" s="58"/>
      <c r="BO420" s="58"/>
      <c r="BP420" s="58"/>
      <c r="BQ420" s="58"/>
      <c r="BR420" s="58"/>
      <c r="BS420" s="58"/>
      <c r="BT420" s="58"/>
    </row>
    <row r="421" spans="4:72">
      <c r="D421" s="55"/>
      <c r="E421" s="55"/>
      <c r="F421" s="55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58"/>
      <c r="AQ421" s="58"/>
      <c r="AR421" s="58"/>
      <c r="AS421" s="58"/>
      <c r="AT421" s="58"/>
      <c r="AU421" s="58"/>
      <c r="AV421" s="58"/>
      <c r="AW421" s="58"/>
      <c r="AX421" s="58"/>
      <c r="AY421" s="58"/>
      <c r="AZ421" s="58"/>
      <c r="BA421" s="58"/>
      <c r="BB421" s="58"/>
      <c r="BC421" s="58"/>
      <c r="BD421" s="58"/>
      <c r="BF421" s="58"/>
      <c r="BG421" s="58"/>
      <c r="BH421" s="58"/>
      <c r="BI421" s="58"/>
      <c r="BJ421" s="58"/>
      <c r="BK421" s="58"/>
      <c r="BL421" s="58"/>
      <c r="BM421" s="58"/>
      <c r="BN421" s="58"/>
      <c r="BO421" s="58"/>
      <c r="BP421" s="58"/>
      <c r="BQ421" s="58"/>
      <c r="BR421" s="58"/>
      <c r="BS421" s="58"/>
      <c r="BT421" s="58"/>
    </row>
    <row r="422" spans="4:72">
      <c r="D422" s="55"/>
      <c r="E422" s="55"/>
      <c r="F422" s="55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  <c r="AP422" s="58"/>
      <c r="AQ422" s="58"/>
      <c r="AR422" s="58"/>
      <c r="AS422" s="58"/>
      <c r="AT422" s="58"/>
      <c r="AU422" s="58"/>
      <c r="AV422" s="58"/>
      <c r="AW422" s="58"/>
      <c r="AX422" s="58"/>
      <c r="AY422" s="58"/>
      <c r="AZ422" s="58"/>
      <c r="BA422" s="58"/>
      <c r="BB422" s="58"/>
      <c r="BC422" s="58"/>
      <c r="BD422" s="58"/>
      <c r="BF422" s="58"/>
      <c r="BG422" s="58"/>
      <c r="BH422" s="58"/>
      <c r="BI422" s="58"/>
      <c r="BJ422" s="58"/>
      <c r="BK422" s="58"/>
      <c r="BL422" s="58"/>
      <c r="BM422" s="58"/>
      <c r="BN422" s="58"/>
      <c r="BO422" s="58"/>
      <c r="BP422" s="58"/>
      <c r="BQ422" s="58"/>
      <c r="BR422" s="58"/>
      <c r="BS422" s="58"/>
      <c r="BT422" s="58"/>
    </row>
    <row r="423" spans="4:72">
      <c r="D423" s="55"/>
      <c r="E423" s="55"/>
      <c r="F423" s="55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58"/>
      <c r="AQ423" s="58"/>
      <c r="AR423" s="58"/>
      <c r="AS423" s="58"/>
      <c r="AT423" s="58"/>
      <c r="AU423" s="58"/>
      <c r="AV423" s="58"/>
      <c r="AW423" s="58"/>
      <c r="AX423" s="58"/>
      <c r="AY423" s="58"/>
      <c r="AZ423" s="58"/>
      <c r="BA423" s="58"/>
      <c r="BB423" s="58"/>
      <c r="BC423" s="58"/>
      <c r="BD423" s="58"/>
      <c r="BF423" s="58"/>
      <c r="BG423" s="58"/>
      <c r="BH423" s="58"/>
      <c r="BI423" s="58"/>
      <c r="BJ423" s="58"/>
      <c r="BK423" s="58"/>
      <c r="BL423" s="58"/>
      <c r="BM423" s="58"/>
      <c r="BN423" s="58"/>
      <c r="BO423" s="58"/>
      <c r="BP423" s="58"/>
      <c r="BQ423" s="58"/>
      <c r="BR423" s="58"/>
      <c r="BS423" s="58"/>
      <c r="BT423" s="58"/>
    </row>
    <row r="424" spans="4:72">
      <c r="D424" s="55"/>
      <c r="E424" s="55"/>
      <c r="F424" s="55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  <c r="AM424" s="58"/>
      <c r="AN424" s="58"/>
      <c r="AO424" s="58"/>
      <c r="AP424" s="58"/>
      <c r="AQ424" s="58"/>
      <c r="AR424" s="58"/>
      <c r="AS424" s="58"/>
      <c r="AT424" s="58"/>
      <c r="AU424" s="58"/>
      <c r="AV424" s="58"/>
      <c r="AW424" s="58"/>
      <c r="AX424" s="58"/>
      <c r="AY424" s="58"/>
      <c r="AZ424" s="58"/>
      <c r="BA424" s="58"/>
      <c r="BB424" s="58"/>
      <c r="BC424" s="58"/>
      <c r="BD424" s="58"/>
      <c r="BF424" s="58"/>
      <c r="BG424" s="58"/>
      <c r="BH424" s="58"/>
      <c r="BI424" s="58"/>
      <c r="BJ424" s="58"/>
      <c r="BK424" s="58"/>
      <c r="BL424" s="58"/>
      <c r="BM424" s="58"/>
      <c r="BN424" s="58"/>
      <c r="BO424" s="58"/>
      <c r="BP424" s="58"/>
      <c r="BQ424" s="58"/>
      <c r="BR424" s="58"/>
      <c r="BS424" s="58"/>
      <c r="BT424" s="58"/>
    </row>
    <row r="425" spans="4:72">
      <c r="D425" s="55"/>
      <c r="E425" s="55"/>
      <c r="F425" s="55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58"/>
      <c r="AQ425" s="58"/>
      <c r="AR425" s="58"/>
      <c r="AS425" s="58"/>
      <c r="AT425" s="58"/>
      <c r="AU425" s="58"/>
      <c r="AV425" s="58"/>
      <c r="AW425" s="58"/>
      <c r="AX425" s="58"/>
      <c r="AY425" s="58"/>
      <c r="AZ425" s="58"/>
      <c r="BA425" s="58"/>
      <c r="BB425" s="58"/>
      <c r="BC425" s="58"/>
      <c r="BD425" s="58"/>
      <c r="BF425" s="58"/>
      <c r="BG425" s="58"/>
      <c r="BH425" s="58"/>
      <c r="BI425" s="58"/>
      <c r="BJ425" s="58"/>
      <c r="BK425" s="58"/>
      <c r="BL425" s="58"/>
      <c r="BM425" s="58"/>
      <c r="BN425" s="58"/>
      <c r="BO425" s="58"/>
      <c r="BP425" s="58"/>
      <c r="BQ425" s="58"/>
      <c r="BR425" s="58"/>
      <c r="BS425" s="58"/>
      <c r="BT425" s="58"/>
    </row>
    <row r="426" spans="4:72">
      <c r="D426" s="55"/>
      <c r="E426" s="55"/>
      <c r="F426" s="55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  <c r="AP426" s="58"/>
      <c r="AQ426" s="58"/>
      <c r="AR426" s="58"/>
      <c r="AS426" s="58"/>
      <c r="AT426" s="58"/>
      <c r="AU426" s="58"/>
      <c r="AV426" s="58"/>
      <c r="AW426" s="58"/>
      <c r="AX426" s="58"/>
      <c r="AY426" s="58"/>
      <c r="AZ426" s="58"/>
      <c r="BA426" s="58"/>
      <c r="BB426" s="58"/>
      <c r="BC426" s="58"/>
      <c r="BD426" s="58"/>
      <c r="BF426" s="58"/>
      <c r="BG426" s="58"/>
      <c r="BH426" s="58"/>
      <c r="BI426" s="58"/>
      <c r="BJ426" s="58"/>
      <c r="BK426" s="58"/>
      <c r="BL426" s="58"/>
      <c r="BM426" s="58"/>
      <c r="BN426" s="58"/>
      <c r="BO426" s="58"/>
      <c r="BP426" s="58"/>
      <c r="BQ426" s="58"/>
      <c r="BR426" s="58"/>
      <c r="BS426" s="58"/>
      <c r="BT426" s="58"/>
    </row>
    <row r="427" spans="4:72">
      <c r="D427" s="55"/>
      <c r="E427" s="55"/>
      <c r="F427" s="55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58"/>
      <c r="AQ427" s="58"/>
      <c r="AR427" s="58"/>
      <c r="AS427" s="58"/>
      <c r="AT427" s="58"/>
      <c r="AU427" s="58"/>
      <c r="AV427" s="58"/>
      <c r="AW427" s="58"/>
      <c r="AX427" s="58"/>
      <c r="AY427" s="58"/>
      <c r="AZ427" s="58"/>
      <c r="BA427" s="58"/>
      <c r="BB427" s="58"/>
      <c r="BC427" s="58"/>
      <c r="BD427" s="58"/>
      <c r="BF427" s="58"/>
      <c r="BG427" s="58"/>
      <c r="BH427" s="58"/>
      <c r="BI427" s="58"/>
      <c r="BJ427" s="58"/>
      <c r="BK427" s="58"/>
      <c r="BL427" s="58"/>
      <c r="BM427" s="58"/>
      <c r="BN427" s="58"/>
      <c r="BO427" s="58"/>
      <c r="BP427" s="58"/>
      <c r="BQ427" s="58"/>
      <c r="BR427" s="58"/>
      <c r="BS427" s="58"/>
      <c r="BT427" s="58"/>
    </row>
    <row r="428" spans="4:72">
      <c r="D428" s="55"/>
      <c r="E428" s="55"/>
      <c r="F428" s="55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58"/>
      <c r="AP428" s="58"/>
      <c r="AQ428" s="58"/>
      <c r="AR428" s="58"/>
      <c r="AS428" s="58"/>
      <c r="AT428" s="58"/>
      <c r="AU428" s="58"/>
      <c r="AV428" s="58"/>
      <c r="AW428" s="58"/>
      <c r="AX428" s="58"/>
      <c r="AY428" s="58"/>
      <c r="AZ428" s="58"/>
      <c r="BA428" s="58"/>
      <c r="BB428" s="58"/>
      <c r="BC428" s="58"/>
      <c r="BD428" s="58"/>
      <c r="BF428" s="58"/>
      <c r="BG428" s="58"/>
      <c r="BH428" s="58"/>
      <c r="BI428" s="58"/>
      <c r="BJ428" s="58"/>
      <c r="BK428" s="58"/>
      <c r="BL428" s="58"/>
      <c r="BM428" s="58"/>
      <c r="BN428" s="58"/>
      <c r="BO428" s="58"/>
      <c r="BP428" s="58"/>
      <c r="BQ428" s="58"/>
      <c r="BR428" s="58"/>
      <c r="BS428" s="58"/>
      <c r="BT428" s="58"/>
    </row>
    <row r="429" spans="4:72">
      <c r="D429" s="55"/>
      <c r="E429" s="55"/>
      <c r="F429" s="55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58"/>
      <c r="AP429" s="58"/>
      <c r="AQ429" s="58"/>
      <c r="AR429" s="58"/>
      <c r="AS429" s="58"/>
      <c r="AT429" s="58"/>
      <c r="AU429" s="58"/>
      <c r="AV429" s="58"/>
      <c r="AW429" s="58"/>
      <c r="AX429" s="58"/>
      <c r="AY429" s="58"/>
      <c r="AZ429" s="58"/>
      <c r="BA429" s="58"/>
      <c r="BB429" s="58"/>
      <c r="BC429" s="58"/>
      <c r="BD429" s="58"/>
      <c r="BF429" s="58"/>
      <c r="BG429" s="58"/>
      <c r="BH429" s="58"/>
      <c r="BI429" s="58"/>
      <c r="BJ429" s="58"/>
      <c r="BK429" s="58"/>
      <c r="BL429" s="58"/>
      <c r="BM429" s="58"/>
      <c r="BN429" s="58"/>
      <c r="BO429" s="58"/>
      <c r="BP429" s="58"/>
      <c r="BQ429" s="58"/>
      <c r="BR429" s="58"/>
      <c r="BS429" s="58"/>
      <c r="BT429" s="58"/>
    </row>
    <row r="430" spans="4:72">
      <c r="D430" s="55"/>
      <c r="E430" s="55"/>
      <c r="F430" s="55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58"/>
      <c r="AP430" s="58"/>
      <c r="AQ430" s="58"/>
      <c r="AR430" s="58"/>
      <c r="AS430" s="58"/>
      <c r="AT430" s="58"/>
      <c r="AU430" s="58"/>
      <c r="AV430" s="58"/>
      <c r="AW430" s="58"/>
      <c r="AX430" s="58"/>
      <c r="AY430" s="58"/>
      <c r="AZ430" s="58"/>
      <c r="BA430" s="58"/>
      <c r="BB430" s="58"/>
      <c r="BC430" s="58"/>
      <c r="BD430" s="58"/>
      <c r="BF430" s="58"/>
      <c r="BG430" s="58"/>
      <c r="BH430" s="58"/>
      <c r="BI430" s="58"/>
      <c r="BJ430" s="58"/>
      <c r="BK430" s="58"/>
      <c r="BL430" s="58"/>
      <c r="BM430" s="58"/>
      <c r="BN430" s="58"/>
      <c r="BO430" s="58"/>
      <c r="BP430" s="58"/>
      <c r="BQ430" s="58"/>
      <c r="BR430" s="58"/>
      <c r="BS430" s="58"/>
      <c r="BT430" s="58"/>
    </row>
    <row r="431" spans="4:72">
      <c r="D431" s="55"/>
      <c r="E431" s="55"/>
      <c r="F431" s="55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58"/>
      <c r="AP431" s="58"/>
      <c r="AQ431" s="58"/>
      <c r="AR431" s="58"/>
      <c r="AS431" s="58"/>
      <c r="AT431" s="58"/>
      <c r="AU431" s="58"/>
      <c r="AV431" s="58"/>
      <c r="AW431" s="58"/>
      <c r="AX431" s="58"/>
      <c r="AY431" s="58"/>
      <c r="AZ431" s="58"/>
      <c r="BA431" s="58"/>
      <c r="BB431" s="58"/>
      <c r="BC431" s="58"/>
      <c r="BD431" s="58"/>
      <c r="BF431" s="58"/>
      <c r="BG431" s="58"/>
      <c r="BH431" s="58"/>
      <c r="BI431" s="58"/>
      <c r="BJ431" s="58"/>
      <c r="BK431" s="58"/>
      <c r="BL431" s="58"/>
      <c r="BM431" s="58"/>
      <c r="BN431" s="58"/>
      <c r="BO431" s="58"/>
      <c r="BP431" s="58"/>
      <c r="BQ431" s="58"/>
      <c r="BR431" s="58"/>
      <c r="BS431" s="58"/>
      <c r="BT431" s="58"/>
    </row>
    <row r="432" spans="4:72">
      <c r="D432" s="55"/>
      <c r="E432" s="55"/>
      <c r="F432" s="55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58"/>
      <c r="AP432" s="58"/>
      <c r="AQ432" s="58"/>
      <c r="AR432" s="58"/>
      <c r="AS432" s="58"/>
      <c r="AT432" s="58"/>
      <c r="AU432" s="58"/>
      <c r="AV432" s="58"/>
      <c r="AW432" s="58"/>
      <c r="AX432" s="58"/>
      <c r="AY432" s="58"/>
      <c r="AZ432" s="58"/>
      <c r="BA432" s="58"/>
      <c r="BB432" s="58"/>
      <c r="BC432" s="58"/>
      <c r="BD432" s="58"/>
      <c r="BF432" s="58"/>
      <c r="BG432" s="58"/>
      <c r="BH432" s="58"/>
      <c r="BI432" s="58"/>
      <c r="BJ432" s="58"/>
      <c r="BK432" s="58"/>
      <c r="BL432" s="58"/>
      <c r="BM432" s="58"/>
      <c r="BN432" s="58"/>
      <c r="BO432" s="58"/>
      <c r="BP432" s="58"/>
      <c r="BQ432" s="58"/>
      <c r="BR432" s="58"/>
      <c r="BS432" s="58"/>
      <c r="BT432" s="58"/>
    </row>
    <row r="433" spans="4:72">
      <c r="D433" s="55"/>
      <c r="E433" s="55"/>
      <c r="F433" s="55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  <c r="AP433" s="58"/>
      <c r="AQ433" s="58"/>
      <c r="AR433" s="58"/>
      <c r="AS433" s="58"/>
      <c r="AT433" s="58"/>
      <c r="AU433" s="58"/>
      <c r="AV433" s="58"/>
      <c r="AW433" s="58"/>
      <c r="AX433" s="58"/>
      <c r="AY433" s="58"/>
      <c r="AZ433" s="58"/>
      <c r="BA433" s="58"/>
      <c r="BB433" s="58"/>
      <c r="BC433" s="58"/>
      <c r="BD433" s="58"/>
      <c r="BF433" s="58"/>
      <c r="BG433" s="58"/>
      <c r="BH433" s="58"/>
      <c r="BI433" s="58"/>
      <c r="BJ433" s="58"/>
      <c r="BK433" s="58"/>
      <c r="BL433" s="58"/>
      <c r="BM433" s="58"/>
      <c r="BN433" s="58"/>
      <c r="BO433" s="58"/>
      <c r="BP433" s="58"/>
      <c r="BQ433" s="58"/>
      <c r="BR433" s="58"/>
      <c r="BS433" s="58"/>
      <c r="BT433" s="58"/>
    </row>
    <row r="434" spans="4:72">
      <c r="D434" s="55"/>
      <c r="E434" s="55"/>
      <c r="F434" s="55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  <c r="AN434" s="58"/>
      <c r="AO434" s="58"/>
      <c r="AP434" s="58"/>
      <c r="AQ434" s="58"/>
      <c r="AR434" s="58"/>
      <c r="AS434" s="58"/>
      <c r="AT434" s="58"/>
      <c r="AU434" s="58"/>
      <c r="AV434" s="58"/>
      <c r="AW434" s="58"/>
      <c r="AX434" s="58"/>
      <c r="AY434" s="58"/>
      <c r="AZ434" s="58"/>
      <c r="BA434" s="58"/>
      <c r="BB434" s="58"/>
      <c r="BC434" s="58"/>
      <c r="BD434" s="58"/>
      <c r="BF434" s="58"/>
      <c r="BG434" s="58"/>
      <c r="BH434" s="58"/>
      <c r="BI434" s="58"/>
      <c r="BJ434" s="58"/>
      <c r="BK434" s="58"/>
      <c r="BL434" s="58"/>
      <c r="BM434" s="58"/>
      <c r="BN434" s="58"/>
      <c r="BO434" s="58"/>
      <c r="BP434" s="58"/>
      <c r="BQ434" s="58"/>
      <c r="BR434" s="58"/>
      <c r="BS434" s="58"/>
      <c r="BT434" s="58"/>
    </row>
    <row r="435" spans="4:72">
      <c r="D435" s="55"/>
      <c r="E435" s="55"/>
      <c r="F435" s="55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  <c r="AN435" s="58"/>
      <c r="AO435" s="58"/>
      <c r="AP435" s="58"/>
      <c r="AQ435" s="58"/>
      <c r="AR435" s="58"/>
      <c r="AS435" s="58"/>
      <c r="AT435" s="58"/>
      <c r="AU435" s="58"/>
      <c r="AV435" s="58"/>
      <c r="AW435" s="58"/>
      <c r="AX435" s="58"/>
      <c r="AY435" s="58"/>
      <c r="AZ435" s="58"/>
      <c r="BA435" s="58"/>
      <c r="BB435" s="58"/>
      <c r="BC435" s="58"/>
      <c r="BD435" s="58"/>
      <c r="BF435" s="58"/>
      <c r="BG435" s="58"/>
      <c r="BH435" s="58"/>
      <c r="BI435" s="58"/>
      <c r="BJ435" s="58"/>
      <c r="BK435" s="58"/>
      <c r="BL435" s="58"/>
      <c r="BM435" s="58"/>
      <c r="BN435" s="58"/>
      <c r="BO435" s="58"/>
      <c r="BP435" s="58"/>
      <c r="BQ435" s="58"/>
      <c r="BR435" s="58"/>
      <c r="BS435" s="58"/>
      <c r="BT435" s="58"/>
    </row>
    <row r="436" spans="4:72">
      <c r="D436" s="55"/>
      <c r="E436" s="55"/>
      <c r="F436" s="55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  <c r="AP436" s="58"/>
      <c r="AQ436" s="58"/>
      <c r="AR436" s="58"/>
      <c r="AS436" s="58"/>
      <c r="AT436" s="58"/>
      <c r="AU436" s="58"/>
      <c r="AV436" s="58"/>
      <c r="AW436" s="58"/>
      <c r="AX436" s="58"/>
      <c r="AY436" s="58"/>
      <c r="AZ436" s="58"/>
      <c r="BA436" s="58"/>
      <c r="BB436" s="58"/>
      <c r="BC436" s="58"/>
      <c r="BD436" s="58"/>
      <c r="BF436" s="58"/>
      <c r="BG436" s="58"/>
      <c r="BH436" s="58"/>
      <c r="BI436" s="58"/>
      <c r="BJ436" s="58"/>
      <c r="BK436" s="58"/>
      <c r="BL436" s="58"/>
      <c r="BM436" s="58"/>
      <c r="BN436" s="58"/>
      <c r="BO436" s="58"/>
      <c r="BP436" s="58"/>
      <c r="BQ436" s="58"/>
      <c r="BR436" s="58"/>
      <c r="BS436" s="58"/>
      <c r="BT436" s="58"/>
    </row>
    <row r="437" spans="4:72">
      <c r="D437" s="55"/>
      <c r="E437" s="55"/>
      <c r="F437" s="55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58"/>
      <c r="AP437" s="58"/>
      <c r="AQ437" s="58"/>
      <c r="AR437" s="58"/>
      <c r="AS437" s="58"/>
      <c r="AT437" s="58"/>
      <c r="AU437" s="58"/>
      <c r="AV437" s="58"/>
      <c r="AW437" s="58"/>
      <c r="AX437" s="58"/>
      <c r="AY437" s="58"/>
      <c r="AZ437" s="58"/>
      <c r="BA437" s="58"/>
      <c r="BB437" s="58"/>
      <c r="BC437" s="58"/>
      <c r="BD437" s="58"/>
      <c r="BF437" s="58"/>
      <c r="BG437" s="58"/>
      <c r="BH437" s="58"/>
      <c r="BI437" s="58"/>
      <c r="BJ437" s="58"/>
      <c r="BK437" s="58"/>
      <c r="BL437" s="58"/>
      <c r="BM437" s="58"/>
      <c r="BN437" s="58"/>
      <c r="BO437" s="58"/>
      <c r="BP437" s="58"/>
      <c r="BQ437" s="58"/>
      <c r="BR437" s="58"/>
      <c r="BS437" s="58"/>
      <c r="BT437" s="58"/>
    </row>
    <row r="438" spans="4:72">
      <c r="D438" s="55"/>
      <c r="E438" s="55"/>
      <c r="F438" s="55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  <c r="AM438" s="58"/>
      <c r="AN438" s="58"/>
      <c r="AO438" s="58"/>
      <c r="AP438" s="58"/>
      <c r="AQ438" s="58"/>
      <c r="AR438" s="58"/>
      <c r="AS438" s="58"/>
      <c r="AT438" s="58"/>
      <c r="AU438" s="58"/>
      <c r="AV438" s="58"/>
      <c r="AW438" s="58"/>
      <c r="AX438" s="58"/>
      <c r="AY438" s="58"/>
      <c r="AZ438" s="58"/>
      <c r="BA438" s="58"/>
      <c r="BB438" s="58"/>
      <c r="BC438" s="58"/>
      <c r="BD438" s="58"/>
      <c r="BF438" s="58"/>
      <c r="BG438" s="58"/>
      <c r="BH438" s="58"/>
      <c r="BI438" s="58"/>
      <c r="BJ438" s="58"/>
      <c r="BK438" s="58"/>
      <c r="BL438" s="58"/>
      <c r="BM438" s="58"/>
      <c r="BN438" s="58"/>
      <c r="BO438" s="58"/>
      <c r="BP438" s="58"/>
      <c r="BQ438" s="58"/>
      <c r="BR438" s="58"/>
      <c r="BS438" s="58"/>
      <c r="BT438" s="58"/>
    </row>
    <row r="439" spans="4:72">
      <c r="D439" s="55"/>
      <c r="E439" s="55"/>
      <c r="F439" s="55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  <c r="AN439" s="58"/>
      <c r="AO439" s="58"/>
      <c r="AP439" s="58"/>
      <c r="AQ439" s="58"/>
      <c r="AR439" s="58"/>
      <c r="AS439" s="58"/>
      <c r="AT439" s="58"/>
      <c r="AU439" s="58"/>
      <c r="AV439" s="58"/>
      <c r="AW439" s="58"/>
      <c r="AX439" s="58"/>
      <c r="AY439" s="58"/>
      <c r="AZ439" s="58"/>
      <c r="BA439" s="58"/>
      <c r="BB439" s="58"/>
      <c r="BC439" s="58"/>
      <c r="BD439" s="58"/>
      <c r="BF439" s="58"/>
      <c r="BG439" s="58"/>
      <c r="BH439" s="58"/>
      <c r="BI439" s="58"/>
      <c r="BJ439" s="58"/>
      <c r="BK439" s="58"/>
      <c r="BL439" s="58"/>
      <c r="BM439" s="58"/>
      <c r="BN439" s="58"/>
      <c r="BO439" s="58"/>
      <c r="BP439" s="58"/>
      <c r="BQ439" s="58"/>
      <c r="BR439" s="58"/>
      <c r="BS439" s="58"/>
      <c r="BT439" s="58"/>
    </row>
    <row r="440" spans="4:72">
      <c r="D440" s="55"/>
      <c r="E440" s="55"/>
      <c r="F440" s="55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  <c r="AM440" s="58"/>
      <c r="AN440" s="58"/>
      <c r="AO440" s="58"/>
      <c r="AP440" s="58"/>
      <c r="AQ440" s="58"/>
      <c r="AR440" s="58"/>
      <c r="AS440" s="58"/>
      <c r="AT440" s="58"/>
      <c r="AU440" s="58"/>
      <c r="AV440" s="58"/>
      <c r="AW440" s="58"/>
      <c r="AX440" s="58"/>
      <c r="AY440" s="58"/>
      <c r="AZ440" s="58"/>
      <c r="BA440" s="58"/>
      <c r="BB440" s="58"/>
      <c r="BC440" s="58"/>
      <c r="BD440" s="58"/>
      <c r="BF440" s="58"/>
      <c r="BG440" s="58"/>
      <c r="BH440" s="58"/>
      <c r="BI440" s="58"/>
      <c r="BJ440" s="58"/>
      <c r="BK440" s="58"/>
      <c r="BL440" s="58"/>
      <c r="BM440" s="58"/>
      <c r="BN440" s="58"/>
      <c r="BO440" s="58"/>
      <c r="BP440" s="58"/>
      <c r="BQ440" s="58"/>
      <c r="BR440" s="58"/>
      <c r="BS440" s="58"/>
      <c r="BT440" s="58"/>
    </row>
    <row r="441" spans="4:72">
      <c r="D441" s="55"/>
      <c r="E441" s="55"/>
      <c r="F441" s="55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  <c r="AN441" s="58"/>
      <c r="AO441" s="58"/>
      <c r="AP441" s="58"/>
      <c r="AQ441" s="58"/>
      <c r="AR441" s="58"/>
      <c r="AS441" s="58"/>
      <c r="AT441" s="58"/>
      <c r="AU441" s="58"/>
      <c r="AV441" s="58"/>
      <c r="AW441" s="58"/>
      <c r="AX441" s="58"/>
      <c r="AY441" s="58"/>
      <c r="AZ441" s="58"/>
      <c r="BA441" s="58"/>
      <c r="BB441" s="58"/>
      <c r="BC441" s="58"/>
      <c r="BD441" s="58"/>
      <c r="BF441" s="58"/>
      <c r="BG441" s="58"/>
      <c r="BH441" s="58"/>
      <c r="BI441" s="58"/>
      <c r="BJ441" s="58"/>
      <c r="BK441" s="58"/>
      <c r="BL441" s="58"/>
      <c r="BM441" s="58"/>
      <c r="BN441" s="58"/>
      <c r="BO441" s="58"/>
      <c r="BP441" s="58"/>
      <c r="BQ441" s="58"/>
      <c r="BR441" s="58"/>
      <c r="BS441" s="58"/>
      <c r="BT441" s="58"/>
    </row>
    <row r="442" spans="4:72">
      <c r="D442" s="55"/>
      <c r="E442" s="55"/>
      <c r="F442" s="55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  <c r="AM442" s="58"/>
      <c r="AN442" s="58"/>
      <c r="AO442" s="58"/>
      <c r="AP442" s="58"/>
      <c r="AQ442" s="58"/>
      <c r="AR442" s="58"/>
      <c r="AS442" s="58"/>
      <c r="AT442" s="58"/>
      <c r="AU442" s="58"/>
      <c r="AV442" s="58"/>
      <c r="AW442" s="58"/>
      <c r="AX442" s="58"/>
      <c r="AY442" s="58"/>
      <c r="AZ442" s="58"/>
      <c r="BA442" s="58"/>
      <c r="BB442" s="58"/>
      <c r="BC442" s="58"/>
      <c r="BD442" s="58"/>
      <c r="BF442" s="58"/>
      <c r="BG442" s="58"/>
      <c r="BH442" s="58"/>
      <c r="BI442" s="58"/>
      <c r="BJ442" s="58"/>
      <c r="BK442" s="58"/>
      <c r="BL442" s="58"/>
      <c r="BM442" s="58"/>
      <c r="BN442" s="58"/>
      <c r="BO442" s="58"/>
      <c r="BP442" s="58"/>
      <c r="BQ442" s="58"/>
      <c r="BR442" s="58"/>
      <c r="BS442" s="58"/>
      <c r="BT442" s="58"/>
    </row>
    <row r="443" spans="4:72">
      <c r="D443" s="55"/>
      <c r="E443" s="55"/>
      <c r="F443" s="55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  <c r="AN443" s="58"/>
      <c r="AO443" s="58"/>
      <c r="AP443" s="58"/>
      <c r="AQ443" s="58"/>
      <c r="AR443" s="58"/>
      <c r="AS443" s="58"/>
      <c r="AT443" s="58"/>
      <c r="AU443" s="58"/>
      <c r="AV443" s="58"/>
      <c r="AW443" s="58"/>
      <c r="AX443" s="58"/>
      <c r="AY443" s="58"/>
      <c r="AZ443" s="58"/>
      <c r="BA443" s="58"/>
      <c r="BB443" s="58"/>
      <c r="BC443" s="58"/>
      <c r="BD443" s="58"/>
      <c r="BF443" s="58"/>
      <c r="BG443" s="58"/>
      <c r="BH443" s="58"/>
      <c r="BI443" s="58"/>
      <c r="BJ443" s="58"/>
      <c r="BK443" s="58"/>
      <c r="BL443" s="58"/>
      <c r="BM443" s="58"/>
      <c r="BN443" s="58"/>
      <c r="BO443" s="58"/>
      <c r="BP443" s="58"/>
      <c r="BQ443" s="58"/>
      <c r="BR443" s="58"/>
      <c r="BS443" s="58"/>
      <c r="BT443" s="58"/>
    </row>
    <row r="444" spans="4:72">
      <c r="D444" s="55"/>
      <c r="E444" s="55"/>
      <c r="F444" s="55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  <c r="AM444" s="58"/>
      <c r="AN444" s="58"/>
      <c r="AO444" s="58"/>
      <c r="AP444" s="58"/>
      <c r="AQ444" s="58"/>
      <c r="AR444" s="58"/>
      <c r="AS444" s="58"/>
      <c r="AT444" s="58"/>
      <c r="AU444" s="58"/>
      <c r="AV444" s="58"/>
      <c r="AW444" s="58"/>
      <c r="AX444" s="58"/>
      <c r="AY444" s="58"/>
      <c r="AZ444" s="58"/>
      <c r="BA444" s="58"/>
      <c r="BB444" s="58"/>
      <c r="BC444" s="58"/>
      <c r="BD444" s="58"/>
      <c r="BF444" s="58"/>
      <c r="BG444" s="58"/>
      <c r="BH444" s="58"/>
      <c r="BI444" s="58"/>
      <c r="BJ444" s="58"/>
      <c r="BK444" s="58"/>
      <c r="BL444" s="58"/>
      <c r="BM444" s="58"/>
      <c r="BN444" s="58"/>
      <c r="BO444" s="58"/>
      <c r="BP444" s="58"/>
      <c r="BQ444" s="58"/>
      <c r="BR444" s="58"/>
      <c r="BS444" s="58"/>
      <c r="BT444" s="58"/>
    </row>
    <row r="445" spans="4:72">
      <c r="D445" s="55"/>
      <c r="E445" s="55"/>
      <c r="F445" s="55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  <c r="AM445" s="58"/>
      <c r="AN445" s="58"/>
      <c r="AO445" s="58"/>
      <c r="AP445" s="58"/>
      <c r="AQ445" s="58"/>
      <c r="AR445" s="58"/>
      <c r="AS445" s="58"/>
      <c r="AT445" s="58"/>
      <c r="AU445" s="58"/>
      <c r="AV445" s="58"/>
      <c r="AW445" s="58"/>
      <c r="AX445" s="58"/>
      <c r="AY445" s="58"/>
      <c r="AZ445" s="58"/>
      <c r="BA445" s="58"/>
      <c r="BB445" s="58"/>
      <c r="BC445" s="58"/>
      <c r="BD445" s="58"/>
      <c r="BF445" s="58"/>
      <c r="BG445" s="58"/>
      <c r="BH445" s="58"/>
      <c r="BI445" s="58"/>
      <c r="BJ445" s="58"/>
      <c r="BK445" s="58"/>
      <c r="BL445" s="58"/>
      <c r="BM445" s="58"/>
      <c r="BN445" s="58"/>
      <c r="BO445" s="58"/>
      <c r="BP445" s="58"/>
      <c r="BQ445" s="58"/>
      <c r="BR445" s="58"/>
      <c r="BS445" s="58"/>
      <c r="BT445" s="58"/>
    </row>
    <row r="446" spans="4:72">
      <c r="D446" s="55"/>
      <c r="E446" s="55"/>
      <c r="F446" s="55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  <c r="AM446" s="58"/>
      <c r="AN446" s="58"/>
      <c r="AO446" s="58"/>
      <c r="AP446" s="58"/>
      <c r="AQ446" s="58"/>
      <c r="AR446" s="58"/>
      <c r="AS446" s="58"/>
      <c r="AT446" s="58"/>
      <c r="AU446" s="58"/>
      <c r="AV446" s="58"/>
      <c r="AW446" s="58"/>
      <c r="AX446" s="58"/>
      <c r="AY446" s="58"/>
      <c r="AZ446" s="58"/>
      <c r="BA446" s="58"/>
      <c r="BB446" s="58"/>
      <c r="BC446" s="58"/>
      <c r="BD446" s="58"/>
      <c r="BF446" s="58"/>
      <c r="BG446" s="58"/>
      <c r="BH446" s="58"/>
      <c r="BI446" s="58"/>
      <c r="BJ446" s="58"/>
      <c r="BK446" s="58"/>
      <c r="BL446" s="58"/>
      <c r="BM446" s="58"/>
      <c r="BN446" s="58"/>
      <c r="BO446" s="58"/>
      <c r="BP446" s="58"/>
      <c r="BQ446" s="58"/>
      <c r="BR446" s="58"/>
      <c r="BS446" s="58"/>
      <c r="BT446" s="58"/>
    </row>
    <row r="447" spans="4:72">
      <c r="D447" s="55"/>
      <c r="E447" s="55"/>
      <c r="F447" s="55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  <c r="AM447" s="58"/>
      <c r="AN447" s="58"/>
      <c r="AO447" s="58"/>
      <c r="AP447" s="58"/>
      <c r="AQ447" s="58"/>
      <c r="AR447" s="58"/>
      <c r="AS447" s="58"/>
      <c r="AT447" s="58"/>
      <c r="AU447" s="58"/>
      <c r="AV447" s="58"/>
      <c r="AW447" s="58"/>
      <c r="AX447" s="58"/>
      <c r="AY447" s="58"/>
      <c r="AZ447" s="58"/>
      <c r="BA447" s="58"/>
      <c r="BB447" s="58"/>
      <c r="BC447" s="58"/>
      <c r="BD447" s="58"/>
      <c r="BF447" s="58"/>
      <c r="BG447" s="58"/>
      <c r="BH447" s="58"/>
      <c r="BI447" s="58"/>
      <c r="BJ447" s="58"/>
      <c r="BK447" s="58"/>
      <c r="BL447" s="58"/>
      <c r="BM447" s="58"/>
      <c r="BN447" s="58"/>
      <c r="BO447" s="58"/>
      <c r="BP447" s="58"/>
      <c r="BQ447" s="58"/>
      <c r="BR447" s="58"/>
      <c r="BS447" s="58"/>
      <c r="BT447" s="58"/>
    </row>
    <row r="448" spans="4:72">
      <c r="D448" s="55"/>
      <c r="E448" s="55"/>
      <c r="F448" s="55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  <c r="AN448" s="58"/>
      <c r="AO448" s="58"/>
      <c r="AP448" s="58"/>
      <c r="AQ448" s="58"/>
      <c r="AR448" s="58"/>
      <c r="AS448" s="58"/>
      <c r="AT448" s="58"/>
      <c r="AU448" s="58"/>
      <c r="AV448" s="58"/>
      <c r="AW448" s="58"/>
      <c r="AX448" s="58"/>
      <c r="AY448" s="58"/>
      <c r="AZ448" s="58"/>
      <c r="BA448" s="58"/>
      <c r="BB448" s="58"/>
      <c r="BC448" s="58"/>
      <c r="BD448" s="58"/>
      <c r="BF448" s="58"/>
      <c r="BG448" s="58"/>
      <c r="BH448" s="58"/>
      <c r="BI448" s="58"/>
      <c r="BJ448" s="58"/>
      <c r="BK448" s="58"/>
      <c r="BL448" s="58"/>
      <c r="BM448" s="58"/>
      <c r="BN448" s="58"/>
      <c r="BO448" s="58"/>
      <c r="BP448" s="58"/>
      <c r="BQ448" s="58"/>
      <c r="BR448" s="58"/>
      <c r="BS448" s="58"/>
      <c r="BT448" s="58"/>
    </row>
    <row r="449" spans="4:72">
      <c r="D449" s="55"/>
      <c r="E449" s="55"/>
      <c r="F449" s="55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  <c r="AN449" s="58"/>
      <c r="AO449" s="58"/>
      <c r="AP449" s="58"/>
      <c r="AQ449" s="58"/>
      <c r="AR449" s="58"/>
      <c r="AS449" s="58"/>
      <c r="AT449" s="58"/>
      <c r="AU449" s="58"/>
      <c r="AV449" s="58"/>
      <c r="AW449" s="58"/>
      <c r="AX449" s="58"/>
      <c r="AY449" s="58"/>
      <c r="AZ449" s="58"/>
      <c r="BA449" s="58"/>
      <c r="BB449" s="58"/>
      <c r="BC449" s="58"/>
      <c r="BD449" s="58"/>
      <c r="BF449" s="58"/>
      <c r="BG449" s="58"/>
      <c r="BH449" s="58"/>
      <c r="BI449" s="58"/>
      <c r="BJ449" s="58"/>
      <c r="BK449" s="58"/>
      <c r="BL449" s="58"/>
      <c r="BM449" s="58"/>
      <c r="BN449" s="58"/>
      <c r="BO449" s="58"/>
      <c r="BP449" s="58"/>
      <c r="BQ449" s="58"/>
      <c r="BR449" s="58"/>
      <c r="BS449" s="58"/>
      <c r="BT449" s="58"/>
    </row>
    <row r="450" spans="4:72">
      <c r="D450" s="55"/>
      <c r="E450" s="55"/>
      <c r="F450" s="55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  <c r="AN450" s="58"/>
      <c r="AO450" s="58"/>
      <c r="AP450" s="58"/>
      <c r="AQ450" s="58"/>
      <c r="AR450" s="58"/>
      <c r="AS450" s="58"/>
      <c r="AT450" s="58"/>
      <c r="AU450" s="58"/>
      <c r="AV450" s="58"/>
      <c r="AW450" s="58"/>
      <c r="AX450" s="58"/>
      <c r="AY450" s="58"/>
      <c r="AZ450" s="58"/>
      <c r="BA450" s="58"/>
      <c r="BB450" s="58"/>
      <c r="BC450" s="58"/>
      <c r="BD450" s="58"/>
      <c r="BF450" s="58"/>
      <c r="BG450" s="58"/>
      <c r="BH450" s="58"/>
      <c r="BI450" s="58"/>
      <c r="BJ450" s="58"/>
      <c r="BK450" s="58"/>
      <c r="BL450" s="58"/>
      <c r="BM450" s="58"/>
      <c r="BN450" s="58"/>
      <c r="BO450" s="58"/>
      <c r="BP450" s="58"/>
      <c r="BQ450" s="58"/>
      <c r="BR450" s="58"/>
      <c r="BS450" s="58"/>
      <c r="BT450" s="58"/>
    </row>
    <row r="451" spans="4:72">
      <c r="D451" s="55"/>
      <c r="E451" s="55"/>
      <c r="F451" s="55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58"/>
      <c r="AP451" s="58"/>
      <c r="AQ451" s="58"/>
      <c r="AR451" s="58"/>
      <c r="AS451" s="58"/>
      <c r="AT451" s="58"/>
      <c r="AU451" s="58"/>
      <c r="AV451" s="58"/>
      <c r="AW451" s="58"/>
      <c r="AX451" s="58"/>
      <c r="AY451" s="58"/>
      <c r="AZ451" s="58"/>
      <c r="BA451" s="58"/>
      <c r="BB451" s="58"/>
      <c r="BC451" s="58"/>
      <c r="BD451" s="58"/>
      <c r="BF451" s="58"/>
      <c r="BG451" s="58"/>
      <c r="BH451" s="58"/>
      <c r="BI451" s="58"/>
      <c r="BJ451" s="58"/>
      <c r="BK451" s="58"/>
      <c r="BL451" s="58"/>
      <c r="BM451" s="58"/>
      <c r="BN451" s="58"/>
      <c r="BO451" s="58"/>
      <c r="BP451" s="58"/>
      <c r="BQ451" s="58"/>
      <c r="BR451" s="58"/>
      <c r="BS451" s="58"/>
      <c r="BT451" s="58"/>
    </row>
    <row r="452" spans="4:72">
      <c r="D452" s="55"/>
      <c r="E452" s="55"/>
      <c r="F452" s="55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  <c r="AM452" s="58"/>
      <c r="AN452" s="58"/>
      <c r="AO452" s="58"/>
      <c r="AP452" s="58"/>
      <c r="AQ452" s="58"/>
      <c r="AR452" s="58"/>
      <c r="AS452" s="58"/>
      <c r="AT452" s="58"/>
      <c r="AU452" s="58"/>
      <c r="AV452" s="58"/>
      <c r="AW452" s="58"/>
      <c r="AX452" s="58"/>
      <c r="AY452" s="58"/>
      <c r="AZ452" s="58"/>
      <c r="BA452" s="58"/>
      <c r="BB452" s="58"/>
      <c r="BC452" s="58"/>
      <c r="BD452" s="58"/>
      <c r="BF452" s="58"/>
      <c r="BG452" s="58"/>
      <c r="BH452" s="58"/>
      <c r="BI452" s="58"/>
      <c r="BJ452" s="58"/>
      <c r="BK452" s="58"/>
      <c r="BL452" s="58"/>
      <c r="BM452" s="58"/>
      <c r="BN452" s="58"/>
      <c r="BO452" s="58"/>
      <c r="BP452" s="58"/>
      <c r="BQ452" s="58"/>
      <c r="BR452" s="58"/>
      <c r="BS452" s="58"/>
      <c r="BT452" s="58"/>
    </row>
    <row r="453" spans="4:72">
      <c r="D453" s="55"/>
      <c r="E453" s="55"/>
      <c r="F453" s="55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58"/>
      <c r="AP453" s="58"/>
      <c r="AQ453" s="58"/>
      <c r="AR453" s="58"/>
      <c r="AS453" s="58"/>
      <c r="AT453" s="58"/>
      <c r="AU453" s="58"/>
      <c r="AV453" s="58"/>
      <c r="AW453" s="58"/>
      <c r="AX453" s="58"/>
      <c r="AY453" s="58"/>
      <c r="AZ453" s="58"/>
      <c r="BA453" s="58"/>
      <c r="BB453" s="58"/>
      <c r="BC453" s="58"/>
      <c r="BD453" s="58"/>
      <c r="BF453" s="58"/>
      <c r="BG453" s="58"/>
      <c r="BH453" s="58"/>
      <c r="BI453" s="58"/>
      <c r="BJ453" s="58"/>
      <c r="BK453" s="58"/>
      <c r="BL453" s="58"/>
      <c r="BM453" s="58"/>
      <c r="BN453" s="58"/>
      <c r="BO453" s="58"/>
      <c r="BP453" s="58"/>
      <c r="BQ453" s="58"/>
      <c r="BR453" s="58"/>
      <c r="BS453" s="58"/>
      <c r="BT453" s="58"/>
    </row>
    <row r="454" spans="4:72">
      <c r="D454" s="55"/>
      <c r="E454" s="55"/>
      <c r="F454" s="55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  <c r="AM454" s="58"/>
      <c r="AN454" s="58"/>
      <c r="AO454" s="58"/>
      <c r="AP454" s="58"/>
      <c r="AQ454" s="58"/>
      <c r="AR454" s="58"/>
      <c r="AS454" s="58"/>
      <c r="AT454" s="58"/>
      <c r="AU454" s="58"/>
      <c r="AV454" s="58"/>
      <c r="AW454" s="58"/>
      <c r="AX454" s="58"/>
      <c r="AY454" s="58"/>
      <c r="AZ454" s="58"/>
      <c r="BA454" s="58"/>
      <c r="BB454" s="58"/>
      <c r="BC454" s="58"/>
      <c r="BD454" s="58"/>
      <c r="BF454" s="58"/>
      <c r="BG454" s="58"/>
      <c r="BH454" s="58"/>
      <c r="BI454" s="58"/>
      <c r="BJ454" s="58"/>
      <c r="BK454" s="58"/>
      <c r="BL454" s="58"/>
      <c r="BM454" s="58"/>
      <c r="BN454" s="58"/>
      <c r="BO454" s="58"/>
      <c r="BP454" s="58"/>
      <c r="BQ454" s="58"/>
      <c r="BR454" s="58"/>
      <c r="BS454" s="58"/>
      <c r="BT454" s="58"/>
    </row>
    <row r="455" spans="4:72">
      <c r="D455" s="55"/>
      <c r="E455" s="55"/>
      <c r="F455" s="55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  <c r="AN455" s="58"/>
      <c r="AO455" s="58"/>
      <c r="AP455" s="58"/>
      <c r="AQ455" s="58"/>
      <c r="AR455" s="58"/>
      <c r="AS455" s="58"/>
      <c r="AT455" s="58"/>
      <c r="AU455" s="58"/>
      <c r="AV455" s="58"/>
      <c r="AW455" s="58"/>
      <c r="AX455" s="58"/>
      <c r="AY455" s="58"/>
      <c r="AZ455" s="58"/>
      <c r="BA455" s="58"/>
      <c r="BB455" s="58"/>
      <c r="BC455" s="58"/>
      <c r="BD455" s="58"/>
      <c r="BF455" s="58"/>
      <c r="BG455" s="58"/>
      <c r="BH455" s="58"/>
      <c r="BI455" s="58"/>
      <c r="BJ455" s="58"/>
      <c r="BK455" s="58"/>
      <c r="BL455" s="58"/>
      <c r="BM455" s="58"/>
      <c r="BN455" s="58"/>
      <c r="BO455" s="58"/>
      <c r="BP455" s="58"/>
      <c r="BQ455" s="58"/>
      <c r="BR455" s="58"/>
      <c r="BS455" s="58"/>
      <c r="BT455" s="58"/>
    </row>
    <row r="456" spans="4:72">
      <c r="D456" s="55"/>
      <c r="E456" s="55"/>
      <c r="F456" s="55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  <c r="AN456" s="58"/>
      <c r="AO456" s="58"/>
      <c r="AP456" s="58"/>
      <c r="AQ456" s="58"/>
      <c r="AR456" s="58"/>
      <c r="AS456" s="58"/>
      <c r="AT456" s="58"/>
      <c r="AU456" s="58"/>
      <c r="AV456" s="58"/>
      <c r="AW456" s="58"/>
      <c r="AX456" s="58"/>
      <c r="AY456" s="58"/>
      <c r="AZ456" s="58"/>
      <c r="BA456" s="58"/>
      <c r="BB456" s="58"/>
      <c r="BC456" s="58"/>
      <c r="BD456" s="58"/>
      <c r="BF456" s="58"/>
      <c r="BG456" s="58"/>
      <c r="BH456" s="58"/>
      <c r="BI456" s="58"/>
      <c r="BJ456" s="58"/>
      <c r="BK456" s="58"/>
      <c r="BL456" s="58"/>
      <c r="BM456" s="58"/>
      <c r="BN456" s="58"/>
      <c r="BO456" s="58"/>
      <c r="BP456" s="58"/>
      <c r="BQ456" s="58"/>
      <c r="BR456" s="58"/>
      <c r="BS456" s="58"/>
      <c r="BT456" s="58"/>
    </row>
    <row r="457" spans="4:72">
      <c r="D457" s="55"/>
      <c r="E457" s="55"/>
      <c r="F457" s="55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  <c r="AN457" s="58"/>
      <c r="AO457" s="58"/>
      <c r="AP457" s="58"/>
      <c r="AQ457" s="58"/>
      <c r="AR457" s="58"/>
      <c r="AS457" s="58"/>
      <c r="AT457" s="58"/>
      <c r="AU457" s="58"/>
      <c r="AV457" s="58"/>
      <c r="AW457" s="58"/>
      <c r="AX457" s="58"/>
      <c r="AY457" s="58"/>
      <c r="AZ457" s="58"/>
      <c r="BA457" s="58"/>
      <c r="BB457" s="58"/>
      <c r="BC457" s="58"/>
      <c r="BD457" s="58"/>
      <c r="BF457" s="58"/>
      <c r="BG457" s="58"/>
      <c r="BH457" s="58"/>
      <c r="BI457" s="58"/>
      <c r="BJ457" s="58"/>
      <c r="BK457" s="58"/>
      <c r="BL457" s="58"/>
      <c r="BM457" s="58"/>
      <c r="BN457" s="58"/>
      <c r="BO457" s="58"/>
      <c r="BP457" s="58"/>
      <c r="BQ457" s="58"/>
      <c r="BR457" s="58"/>
      <c r="BS457" s="58"/>
      <c r="BT457" s="58"/>
    </row>
    <row r="458" spans="4:72">
      <c r="D458" s="55"/>
      <c r="E458" s="55"/>
      <c r="F458" s="55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  <c r="AM458" s="58"/>
      <c r="AN458" s="58"/>
      <c r="AO458" s="58"/>
      <c r="AP458" s="58"/>
      <c r="AQ458" s="58"/>
      <c r="AR458" s="58"/>
      <c r="AS458" s="58"/>
      <c r="AT458" s="58"/>
      <c r="AU458" s="58"/>
      <c r="AV458" s="58"/>
      <c r="AW458" s="58"/>
      <c r="AX458" s="58"/>
      <c r="AY458" s="58"/>
      <c r="AZ458" s="58"/>
      <c r="BA458" s="58"/>
      <c r="BB458" s="58"/>
      <c r="BC458" s="58"/>
      <c r="BD458" s="58"/>
      <c r="BF458" s="58"/>
      <c r="BG458" s="58"/>
      <c r="BH458" s="58"/>
      <c r="BI458" s="58"/>
      <c r="BJ458" s="58"/>
      <c r="BK458" s="58"/>
      <c r="BL458" s="58"/>
      <c r="BM458" s="58"/>
      <c r="BN458" s="58"/>
      <c r="BO458" s="58"/>
      <c r="BP458" s="58"/>
      <c r="BQ458" s="58"/>
      <c r="BR458" s="58"/>
      <c r="BS458" s="58"/>
      <c r="BT458" s="58"/>
    </row>
    <row r="459" spans="4:72">
      <c r="D459" s="55"/>
      <c r="E459" s="55"/>
      <c r="F459" s="55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58"/>
      <c r="AP459" s="58"/>
      <c r="AQ459" s="58"/>
      <c r="AR459" s="58"/>
      <c r="AS459" s="58"/>
      <c r="AT459" s="58"/>
      <c r="AU459" s="58"/>
      <c r="AV459" s="58"/>
      <c r="AW459" s="58"/>
      <c r="AX459" s="58"/>
      <c r="AY459" s="58"/>
      <c r="AZ459" s="58"/>
      <c r="BA459" s="58"/>
      <c r="BB459" s="58"/>
      <c r="BC459" s="58"/>
      <c r="BD459" s="58"/>
      <c r="BF459" s="58"/>
      <c r="BG459" s="58"/>
      <c r="BH459" s="58"/>
      <c r="BI459" s="58"/>
      <c r="BJ459" s="58"/>
      <c r="BK459" s="58"/>
      <c r="BL459" s="58"/>
      <c r="BM459" s="58"/>
      <c r="BN459" s="58"/>
      <c r="BO459" s="58"/>
      <c r="BP459" s="58"/>
      <c r="BQ459" s="58"/>
      <c r="BR459" s="58"/>
      <c r="BS459" s="58"/>
      <c r="BT459" s="58"/>
    </row>
    <row r="460" spans="4:72">
      <c r="D460" s="55"/>
      <c r="E460" s="55"/>
      <c r="F460" s="55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  <c r="AM460" s="58"/>
      <c r="AN460" s="58"/>
      <c r="AO460" s="58"/>
      <c r="AP460" s="58"/>
      <c r="AQ460" s="58"/>
      <c r="AR460" s="58"/>
      <c r="AS460" s="58"/>
      <c r="AT460" s="58"/>
      <c r="AU460" s="58"/>
      <c r="AV460" s="58"/>
      <c r="AW460" s="58"/>
      <c r="AX460" s="58"/>
      <c r="AY460" s="58"/>
      <c r="AZ460" s="58"/>
      <c r="BA460" s="58"/>
      <c r="BB460" s="58"/>
      <c r="BC460" s="58"/>
      <c r="BD460" s="58"/>
      <c r="BF460" s="58"/>
      <c r="BG460" s="58"/>
      <c r="BH460" s="58"/>
      <c r="BI460" s="58"/>
      <c r="BJ460" s="58"/>
      <c r="BK460" s="58"/>
      <c r="BL460" s="58"/>
      <c r="BM460" s="58"/>
      <c r="BN460" s="58"/>
      <c r="BO460" s="58"/>
      <c r="BP460" s="58"/>
      <c r="BQ460" s="58"/>
      <c r="BR460" s="58"/>
      <c r="BS460" s="58"/>
      <c r="BT460" s="58"/>
    </row>
    <row r="461" spans="4:72">
      <c r="D461" s="55"/>
      <c r="E461" s="55"/>
      <c r="F461" s="55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  <c r="AN461" s="58"/>
      <c r="AO461" s="58"/>
      <c r="AP461" s="58"/>
      <c r="AQ461" s="58"/>
      <c r="AR461" s="58"/>
      <c r="AS461" s="58"/>
      <c r="AT461" s="58"/>
      <c r="AU461" s="58"/>
      <c r="AV461" s="58"/>
      <c r="AW461" s="58"/>
      <c r="AX461" s="58"/>
      <c r="AY461" s="58"/>
      <c r="AZ461" s="58"/>
      <c r="BA461" s="58"/>
      <c r="BB461" s="58"/>
      <c r="BC461" s="58"/>
      <c r="BD461" s="58"/>
      <c r="BF461" s="58"/>
      <c r="BG461" s="58"/>
      <c r="BH461" s="58"/>
      <c r="BI461" s="58"/>
      <c r="BJ461" s="58"/>
      <c r="BK461" s="58"/>
      <c r="BL461" s="58"/>
      <c r="BM461" s="58"/>
      <c r="BN461" s="58"/>
      <c r="BO461" s="58"/>
      <c r="BP461" s="58"/>
      <c r="BQ461" s="58"/>
      <c r="BR461" s="58"/>
      <c r="BS461" s="58"/>
      <c r="BT461" s="58"/>
    </row>
    <row r="462" spans="4:72">
      <c r="D462" s="55"/>
      <c r="E462" s="55"/>
      <c r="F462" s="55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  <c r="AM462" s="58"/>
      <c r="AN462" s="58"/>
      <c r="AO462" s="58"/>
      <c r="AP462" s="58"/>
      <c r="AQ462" s="58"/>
      <c r="AR462" s="58"/>
      <c r="AS462" s="58"/>
      <c r="AT462" s="58"/>
      <c r="AU462" s="58"/>
      <c r="AV462" s="58"/>
      <c r="AW462" s="58"/>
      <c r="AX462" s="58"/>
      <c r="AY462" s="58"/>
      <c r="AZ462" s="58"/>
      <c r="BA462" s="58"/>
      <c r="BB462" s="58"/>
      <c r="BC462" s="58"/>
      <c r="BD462" s="58"/>
      <c r="BF462" s="58"/>
      <c r="BG462" s="58"/>
      <c r="BH462" s="58"/>
      <c r="BI462" s="58"/>
      <c r="BJ462" s="58"/>
      <c r="BK462" s="58"/>
      <c r="BL462" s="58"/>
      <c r="BM462" s="58"/>
      <c r="BN462" s="58"/>
      <c r="BO462" s="58"/>
      <c r="BP462" s="58"/>
      <c r="BQ462" s="58"/>
      <c r="BR462" s="58"/>
      <c r="BS462" s="58"/>
      <c r="BT462" s="58"/>
    </row>
    <row r="463" spans="4:72">
      <c r="D463" s="55"/>
      <c r="E463" s="55"/>
      <c r="F463" s="55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58"/>
      <c r="AP463" s="58"/>
      <c r="AQ463" s="58"/>
      <c r="AR463" s="58"/>
      <c r="AS463" s="58"/>
      <c r="AT463" s="58"/>
      <c r="AU463" s="58"/>
      <c r="AV463" s="58"/>
      <c r="AW463" s="58"/>
      <c r="AX463" s="58"/>
      <c r="AY463" s="58"/>
      <c r="AZ463" s="58"/>
      <c r="BA463" s="58"/>
      <c r="BB463" s="58"/>
      <c r="BC463" s="58"/>
      <c r="BD463" s="58"/>
      <c r="BF463" s="58"/>
      <c r="BG463" s="58"/>
      <c r="BH463" s="58"/>
      <c r="BI463" s="58"/>
      <c r="BJ463" s="58"/>
      <c r="BK463" s="58"/>
      <c r="BL463" s="58"/>
      <c r="BM463" s="58"/>
      <c r="BN463" s="58"/>
      <c r="BO463" s="58"/>
      <c r="BP463" s="58"/>
      <c r="BQ463" s="58"/>
      <c r="BR463" s="58"/>
      <c r="BS463" s="58"/>
      <c r="BT463" s="58"/>
    </row>
    <row r="464" spans="4:72">
      <c r="D464" s="55"/>
      <c r="E464" s="55"/>
      <c r="F464" s="55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  <c r="AM464" s="58"/>
      <c r="AN464" s="58"/>
      <c r="AO464" s="58"/>
      <c r="AP464" s="58"/>
      <c r="AQ464" s="58"/>
      <c r="AR464" s="58"/>
      <c r="AS464" s="58"/>
      <c r="AT464" s="58"/>
      <c r="AU464" s="58"/>
      <c r="AV464" s="58"/>
      <c r="AW464" s="58"/>
      <c r="AX464" s="58"/>
      <c r="AY464" s="58"/>
      <c r="AZ464" s="58"/>
      <c r="BA464" s="58"/>
      <c r="BB464" s="58"/>
      <c r="BC464" s="58"/>
      <c r="BD464" s="58"/>
      <c r="BF464" s="58"/>
      <c r="BG464" s="58"/>
      <c r="BH464" s="58"/>
      <c r="BI464" s="58"/>
      <c r="BJ464" s="58"/>
      <c r="BK464" s="58"/>
      <c r="BL464" s="58"/>
      <c r="BM464" s="58"/>
      <c r="BN464" s="58"/>
      <c r="BO464" s="58"/>
      <c r="BP464" s="58"/>
      <c r="BQ464" s="58"/>
      <c r="BR464" s="58"/>
      <c r="BS464" s="58"/>
      <c r="BT464" s="58"/>
    </row>
    <row r="465" spans="4:72">
      <c r="D465" s="55"/>
      <c r="E465" s="55"/>
      <c r="F465" s="55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58"/>
      <c r="AP465" s="58"/>
      <c r="AQ465" s="58"/>
      <c r="AR465" s="58"/>
      <c r="AS465" s="58"/>
      <c r="AT465" s="58"/>
      <c r="AU465" s="58"/>
      <c r="AV465" s="58"/>
      <c r="AW465" s="58"/>
      <c r="AX465" s="58"/>
      <c r="AY465" s="58"/>
      <c r="AZ465" s="58"/>
      <c r="BA465" s="58"/>
      <c r="BB465" s="58"/>
      <c r="BC465" s="58"/>
      <c r="BD465" s="58"/>
      <c r="BF465" s="58"/>
      <c r="BG465" s="58"/>
      <c r="BH465" s="58"/>
      <c r="BI465" s="58"/>
      <c r="BJ465" s="58"/>
      <c r="BK465" s="58"/>
      <c r="BL465" s="58"/>
      <c r="BM465" s="58"/>
      <c r="BN465" s="58"/>
      <c r="BO465" s="58"/>
      <c r="BP465" s="58"/>
      <c r="BQ465" s="58"/>
      <c r="BR465" s="58"/>
      <c r="BS465" s="58"/>
      <c r="BT465" s="58"/>
    </row>
    <row r="466" spans="4:72">
      <c r="D466" s="55"/>
      <c r="E466" s="55"/>
      <c r="F466" s="55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  <c r="AM466" s="58"/>
      <c r="AN466" s="58"/>
      <c r="AO466" s="58"/>
      <c r="AP466" s="58"/>
      <c r="AQ466" s="58"/>
      <c r="AR466" s="58"/>
      <c r="AS466" s="58"/>
      <c r="AT466" s="58"/>
      <c r="AU466" s="58"/>
      <c r="AV466" s="58"/>
      <c r="AW466" s="58"/>
      <c r="AX466" s="58"/>
      <c r="AY466" s="58"/>
      <c r="AZ466" s="58"/>
      <c r="BA466" s="58"/>
      <c r="BB466" s="58"/>
      <c r="BC466" s="58"/>
      <c r="BD466" s="58"/>
      <c r="BF466" s="58"/>
      <c r="BG466" s="58"/>
      <c r="BH466" s="58"/>
      <c r="BI466" s="58"/>
      <c r="BJ466" s="58"/>
      <c r="BK466" s="58"/>
      <c r="BL466" s="58"/>
      <c r="BM466" s="58"/>
      <c r="BN466" s="58"/>
      <c r="BO466" s="58"/>
      <c r="BP466" s="58"/>
      <c r="BQ466" s="58"/>
      <c r="BR466" s="58"/>
      <c r="BS466" s="58"/>
      <c r="BT466" s="58"/>
    </row>
    <row r="467" spans="4:72">
      <c r="D467" s="55"/>
      <c r="E467" s="55"/>
      <c r="F467" s="55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58"/>
      <c r="AP467" s="58"/>
      <c r="AQ467" s="58"/>
      <c r="AR467" s="58"/>
      <c r="AS467" s="58"/>
      <c r="AT467" s="58"/>
      <c r="AU467" s="58"/>
      <c r="AV467" s="58"/>
      <c r="AW467" s="58"/>
      <c r="AX467" s="58"/>
      <c r="AY467" s="58"/>
      <c r="AZ467" s="58"/>
      <c r="BA467" s="58"/>
      <c r="BB467" s="58"/>
      <c r="BC467" s="58"/>
      <c r="BD467" s="58"/>
      <c r="BF467" s="58"/>
      <c r="BG467" s="58"/>
      <c r="BH467" s="58"/>
      <c r="BI467" s="58"/>
      <c r="BJ467" s="58"/>
      <c r="BK467" s="58"/>
      <c r="BL467" s="58"/>
      <c r="BM467" s="58"/>
      <c r="BN467" s="58"/>
      <c r="BO467" s="58"/>
      <c r="BP467" s="58"/>
      <c r="BQ467" s="58"/>
      <c r="BR467" s="58"/>
      <c r="BS467" s="58"/>
      <c r="BT467" s="58"/>
    </row>
    <row r="468" spans="4:72">
      <c r="D468" s="55"/>
      <c r="E468" s="55"/>
      <c r="F468" s="55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8"/>
      <c r="AM468" s="58"/>
      <c r="AN468" s="58"/>
      <c r="AO468" s="58"/>
      <c r="AP468" s="58"/>
      <c r="AQ468" s="58"/>
      <c r="AR468" s="58"/>
      <c r="AS468" s="58"/>
      <c r="AT468" s="58"/>
      <c r="AU468" s="58"/>
      <c r="AV468" s="58"/>
      <c r="AW468" s="58"/>
      <c r="AX468" s="58"/>
      <c r="AY468" s="58"/>
      <c r="AZ468" s="58"/>
      <c r="BA468" s="58"/>
      <c r="BB468" s="58"/>
      <c r="BC468" s="58"/>
      <c r="BD468" s="58"/>
      <c r="BF468" s="58"/>
      <c r="BG468" s="58"/>
      <c r="BH468" s="58"/>
      <c r="BI468" s="58"/>
      <c r="BJ468" s="58"/>
      <c r="BK468" s="58"/>
      <c r="BL468" s="58"/>
      <c r="BM468" s="58"/>
      <c r="BN468" s="58"/>
      <c r="BO468" s="58"/>
      <c r="BP468" s="58"/>
      <c r="BQ468" s="58"/>
      <c r="BR468" s="58"/>
      <c r="BS468" s="58"/>
      <c r="BT468" s="58"/>
    </row>
    <row r="469" spans="4:72">
      <c r="D469" s="55"/>
      <c r="E469" s="55"/>
      <c r="F469" s="55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  <c r="AM469" s="58"/>
      <c r="AN469" s="58"/>
      <c r="AO469" s="58"/>
      <c r="AP469" s="58"/>
      <c r="AQ469" s="58"/>
      <c r="AR469" s="58"/>
      <c r="AS469" s="58"/>
      <c r="AT469" s="58"/>
      <c r="AU469" s="58"/>
      <c r="AV469" s="58"/>
      <c r="AW469" s="58"/>
      <c r="AX469" s="58"/>
      <c r="AY469" s="58"/>
      <c r="AZ469" s="58"/>
      <c r="BA469" s="58"/>
      <c r="BB469" s="58"/>
      <c r="BC469" s="58"/>
      <c r="BD469" s="58"/>
      <c r="BF469" s="58"/>
      <c r="BG469" s="58"/>
      <c r="BH469" s="58"/>
      <c r="BI469" s="58"/>
      <c r="BJ469" s="58"/>
      <c r="BK469" s="58"/>
      <c r="BL469" s="58"/>
      <c r="BM469" s="58"/>
      <c r="BN469" s="58"/>
      <c r="BO469" s="58"/>
      <c r="BP469" s="58"/>
      <c r="BQ469" s="58"/>
      <c r="BR469" s="58"/>
      <c r="BS469" s="58"/>
      <c r="BT469" s="58"/>
    </row>
    <row r="470" spans="4:72">
      <c r="D470" s="55"/>
      <c r="E470" s="55"/>
      <c r="F470" s="55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L470" s="58"/>
      <c r="AM470" s="58"/>
      <c r="AN470" s="58"/>
      <c r="AO470" s="58"/>
      <c r="AP470" s="58"/>
      <c r="AQ470" s="58"/>
      <c r="AR470" s="58"/>
      <c r="AS470" s="58"/>
      <c r="AT470" s="58"/>
      <c r="AU470" s="58"/>
      <c r="AV470" s="58"/>
      <c r="AW470" s="58"/>
      <c r="AX470" s="58"/>
      <c r="AY470" s="58"/>
      <c r="AZ470" s="58"/>
      <c r="BA470" s="58"/>
      <c r="BB470" s="58"/>
      <c r="BC470" s="58"/>
      <c r="BD470" s="58"/>
      <c r="BF470" s="58"/>
      <c r="BG470" s="58"/>
      <c r="BH470" s="58"/>
      <c r="BI470" s="58"/>
      <c r="BJ470" s="58"/>
      <c r="BK470" s="58"/>
      <c r="BL470" s="58"/>
      <c r="BM470" s="58"/>
      <c r="BN470" s="58"/>
      <c r="BO470" s="58"/>
      <c r="BP470" s="58"/>
      <c r="BQ470" s="58"/>
      <c r="BR470" s="58"/>
      <c r="BS470" s="58"/>
      <c r="BT470" s="58"/>
    </row>
    <row r="471" spans="4:72">
      <c r="D471" s="55"/>
      <c r="E471" s="55"/>
      <c r="F471" s="55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  <c r="AM471" s="58"/>
      <c r="AN471" s="58"/>
      <c r="AO471" s="58"/>
      <c r="AP471" s="58"/>
      <c r="AQ471" s="58"/>
      <c r="AR471" s="58"/>
      <c r="AS471" s="58"/>
      <c r="AT471" s="58"/>
      <c r="AU471" s="58"/>
      <c r="AV471" s="58"/>
      <c r="AW471" s="58"/>
      <c r="AX471" s="58"/>
      <c r="AY471" s="58"/>
      <c r="AZ471" s="58"/>
      <c r="BA471" s="58"/>
      <c r="BB471" s="58"/>
      <c r="BC471" s="58"/>
      <c r="BD471" s="58"/>
      <c r="BF471" s="58"/>
      <c r="BG471" s="58"/>
      <c r="BH471" s="58"/>
      <c r="BI471" s="58"/>
      <c r="BJ471" s="58"/>
      <c r="BK471" s="58"/>
      <c r="BL471" s="58"/>
      <c r="BM471" s="58"/>
      <c r="BN471" s="58"/>
      <c r="BO471" s="58"/>
      <c r="BP471" s="58"/>
      <c r="BQ471" s="58"/>
      <c r="BR471" s="58"/>
      <c r="BS471" s="58"/>
      <c r="BT471" s="58"/>
    </row>
    <row r="472" spans="4:72">
      <c r="D472" s="55"/>
      <c r="E472" s="55"/>
      <c r="F472" s="55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8"/>
      <c r="AM472" s="58"/>
      <c r="AN472" s="58"/>
      <c r="AO472" s="58"/>
      <c r="AP472" s="58"/>
      <c r="AQ472" s="58"/>
      <c r="AR472" s="58"/>
      <c r="AS472" s="58"/>
      <c r="AT472" s="58"/>
      <c r="AU472" s="58"/>
      <c r="AV472" s="58"/>
      <c r="AW472" s="58"/>
      <c r="AX472" s="58"/>
      <c r="AY472" s="58"/>
      <c r="AZ472" s="58"/>
      <c r="BA472" s="58"/>
      <c r="BB472" s="58"/>
      <c r="BC472" s="58"/>
      <c r="BD472" s="58"/>
      <c r="BF472" s="58"/>
      <c r="BG472" s="58"/>
      <c r="BH472" s="58"/>
      <c r="BI472" s="58"/>
      <c r="BJ472" s="58"/>
      <c r="BK472" s="58"/>
      <c r="BL472" s="58"/>
      <c r="BM472" s="58"/>
      <c r="BN472" s="58"/>
      <c r="BO472" s="58"/>
      <c r="BP472" s="58"/>
      <c r="BQ472" s="58"/>
      <c r="BR472" s="58"/>
      <c r="BS472" s="58"/>
      <c r="BT472" s="58"/>
    </row>
    <row r="473" spans="4:72">
      <c r="D473" s="55"/>
      <c r="E473" s="55"/>
      <c r="F473" s="55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  <c r="AM473" s="58"/>
      <c r="AN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F473" s="58"/>
      <c r="BG473" s="58"/>
      <c r="BH473" s="58"/>
      <c r="BI473" s="58"/>
      <c r="BJ473" s="58"/>
      <c r="BK473" s="58"/>
      <c r="BL473" s="58"/>
      <c r="BM473" s="58"/>
      <c r="BN473" s="58"/>
      <c r="BO473" s="58"/>
      <c r="BP473" s="58"/>
      <c r="BQ473" s="58"/>
      <c r="BR473" s="58"/>
      <c r="BS473" s="58"/>
      <c r="BT473" s="58"/>
    </row>
    <row r="474" spans="4:72">
      <c r="D474" s="55"/>
      <c r="E474" s="55"/>
      <c r="F474" s="55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  <c r="AM474" s="58"/>
      <c r="AN474" s="58"/>
      <c r="AO474" s="58"/>
      <c r="AP474" s="58"/>
      <c r="AQ474" s="58"/>
      <c r="AR474" s="58"/>
      <c r="AS474" s="58"/>
      <c r="AT474" s="58"/>
      <c r="AU474" s="58"/>
      <c r="AV474" s="58"/>
      <c r="AW474" s="58"/>
      <c r="AX474" s="58"/>
      <c r="AY474" s="58"/>
      <c r="AZ474" s="58"/>
      <c r="BA474" s="58"/>
      <c r="BB474" s="58"/>
      <c r="BC474" s="58"/>
      <c r="BD474" s="58"/>
      <c r="BF474" s="58"/>
      <c r="BG474" s="58"/>
      <c r="BH474" s="58"/>
      <c r="BI474" s="58"/>
      <c r="BJ474" s="58"/>
      <c r="BK474" s="58"/>
      <c r="BL474" s="58"/>
      <c r="BM474" s="58"/>
      <c r="BN474" s="58"/>
      <c r="BO474" s="58"/>
      <c r="BP474" s="58"/>
      <c r="BQ474" s="58"/>
      <c r="BR474" s="58"/>
      <c r="BS474" s="58"/>
      <c r="BT474" s="58"/>
    </row>
    <row r="475" spans="4:72">
      <c r="D475" s="55"/>
      <c r="E475" s="55"/>
      <c r="F475" s="55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  <c r="AM475" s="58"/>
      <c r="AN475" s="58"/>
      <c r="AO475" s="58"/>
      <c r="AP475" s="58"/>
      <c r="AQ475" s="58"/>
      <c r="AR475" s="58"/>
      <c r="AS475" s="58"/>
      <c r="AT475" s="58"/>
      <c r="AU475" s="58"/>
      <c r="AV475" s="58"/>
      <c r="AW475" s="58"/>
      <c r="AX475" s="58"/>
      <c r="AY475" s="58"/>
      <c r="AZ475" s="58"/>
      <c r="BA475" s="58"/>
      <c r="BB475" s="58"/>
      <c r="BC475" s="58"/>
      <c r="BD475" s="58"/>
      <c r="BF475" s="58"/>
      <c r="BG475" s="58"/>
      <c r="BH475" s="58"/>
      <c r="BI475" s="58"/>
      <c r="BJ475" s="58"/>
      <c r="BK475" s="58"/>
      <c r="BL475" s="58"/>
      <c r="BM475" s="58"/>
      <c r="BN475" s="58"/>
      <c r="BO475" s="58"/>
      <c r="BP475" s="58"/>
      <c r="BQ475" s="58"/>
      <c r="BR475" s="58"/>
      <c r="BS475" s="58"/>
      <c r="BT475" s="58"/>
    </row>
    <row r="476" spans="4:72">
      <c r="D476" s="55"/>
      <c r="E476" s="55"/>
      <c r="F476" s="55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L476" s="58"/>
      <c r="AM476" s="58"/>
      <c r="AN476" s="58"/>
      <c r="AO476" s="58"/>
      <c r="AP476" s="58"/>
      <c r="AQ476" s="58"/>
      <c r="AR476" s="58"/>
      <c r="AS476" s="58"/>
      <c r="AT476" s="58"/>
      <c r="AU476" s="58"/>
      <c r="AV476" s="58"/>
      <c r="AW476" s="58"/>
      <c r="AX476" s="58"/>
      <c r="AY476" s="58"/>
      <c r="AZ476" s="58"/>
      <c r="BA476" s="58"/>
      <c r="BB476" s="58"/>
      <c r="BC476" s="58"/>
      <c r="BD476" s="58"/>
      <c r="BF476" s="58"/>
      <c r="BG476" s="58"/>
      <c r="BH476" s="58"/>
      <c r="BI476" s="58"/>
      <c r="BJ476" s="58"/>
      <c r="BK476" s="58"/>
      <c r="BL476" s="58"/>
      <c r="BM476" s="58"/>
      <c r="BN476" s="58"/>
      <c r="BO476" s="58"/>
      <c r="BP476" s="58"/>
      <c r="BQ476" s="58"/>
      <c r="BR476" s="58"/>
      <c r="BS476" s="58"/>
      <c r="BT476" s="58"/>
    </row>
    <row r="477" spans="4:72">
      <c r="D477" s="55"/>
      <c r="E477" s="55"/>
      <c r="F477" s="55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  <c r="AM477" s="58"/>
      <c r="AN477" s="58"/>
      <c r="AO477" s="58"/>
      <c r="AP477" s="58"/>
      <c r="AQ477" s="58"/>
      <c r="AR477" s="58"/>
      <c r="AS477" s="58"/>
      <c r="AT477" s="58"/>
      <c r="AU477" s="58"/>
      <c r="AV477" s="58"/>
      <c r="AW477" s="58"/>
      <c r="AX477" s="58"/>
      <c r="AY477" s="58"/>
      <c r="AZ477" s="58"/>
      <c r="BA477" s="58"/>
      <c r="BB477" s="58"/>
      <c r="BC477" s="58"/>
      <c r="BD477" s="58"/>
      <c r="BF477" s="58"/>
      <c r="BG477" s="58"/>
      <c r="BH477" s="58"/>
      <c r="BI477" s="58"/>
      <c r="BJ477" s="58"/>
      <c r="BK477" s="58"/>
      <c r="BL477" s="58"/>
      <c r="BM477" s="58"/>
      <c r="BN477" s="58"/>
      <c r="BO477" s="58"/>
      <c r="BP477" s="58"/>
      <c r="BQ477" s="58"/>
      <c r="BR477" s="58"/>
      <c r="BS477" s="58"/>
      <c r="BT477" s="58"/>
    </row>
    <row r="478" spans="4:72">
      <c r="D478" s="55"/>
      <c r="E478" s="55"/>
      <c r="F478" s="55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  <c r="AM478" s="58"/>
      <c r="AN478" s="58"/>
      <c r="AO478" s="58"/>
      <c r="AP478" s="58"/>
      <c r="AQ478" s="58"/>
      <c r="AR478" s="58"/>
      <c r="AS478" s="58"/>
      <c r="AT478" s="58"/>
      <c r="AU478" s="58"/>
      <c r="AV478" s="58"/>
      <c r="AW478" s="58"/>
      <c r="AX478" s="58"/>
      <c r="AY478" s="58"/>
      <c r="AZ478" s="58"/>
      <c r="BA478" s="58"/>
      <c r="BB478" s="58"/>
      <c r="BC478" s="58"/>
      <c r="BD478" s="58"/>
      <c r="BF478" s="58"/>
      <c r="BG478" s="58"/>
      <c r="BH478" s="58"/>
      <c r="BI478" s="58"/>
      <c r="BJ478" s="58"/>
      <c r="BK478" s="58"/>
      <c r="BL478" s="58"/>
      <c r="BM478" s="58"/>
      <c r="BN478" s="58"/>
      <c r="BO478" s="58"/>
      <c r="BP478" s="58"/>
      <c r="BQ478" s="58"/>
      <c r="BR478" s="58"/>
      <c r="BS478" s="58"/>
      <c r="BT478" s="58"/>
    </row>
    <row r="479" spans="4:72">
      <c r="D479" s="55"/>
      <c r="E479" s="55"/>
      <c r="F479" s="55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  <c r="AM479" s="58"/>
      <c r="AN479" s="58"/>
      <c r="AO479" s="58"/>
      <c r="AP479" s="58"/>
      <c r="AQ479" s="58"/>
      <c r="AR479" s="58"/>
      <c r="AS479" s="58"/>
      <c r="AT479" s="58"/>
      <c r="AU479" s="58"/>
      <c r="AV479" s="58"/>
      <c r="AW479" s="58"/>
      <c r="AX479" s="58"/>
      <c r="AY479" s="58"/>
      <c r="AZ479" s="58"/>
      <c r="BA479" s="58"/>
      <c r="BB479" s="58"/>
      <c r="BC479" s="58"/>
      <c r="BD479" s="58"/>
      <c r="BF479" s="58"/>
      <c r="BG479" s="58"/>
      <c r="BH479" s="58"/>
      <c r="BI479" s="58"/>
      <c r="BJ479" s="58"/>
      <c r="BK479" s="58"/>
      <c r="BL479" s="58"/>
      <c r="BM479" s="58"/>
      <c r="BN479" s="58"/>
      <c r="BO479" s="58"/>
      <c r="BP479" s="58"/>
      <c r="BQ479" s="58"/>
      <c r="BR479" s="58"/>
      <c r="BS479" s="58"/>
      <c r="BT479" s="58"/>
    </row>
    <row r="480" spans="4:72">
      <c r="D480" s="55"/>
      <c r="E480" s="55"/>
      <c r="F480" s="55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L480" s="58"/>
      <c r="AM480" s="58"/>
      <c r="AN480" s="58"/>
      <c r="AO480" s="58"/>
      <c r="AP480" s="58"/>
      <c r="AQ480" s="58"/>
      <c r="AR480" s="58"/>
      <c r="AS480" s="58"/>
      <c r="AT480" s="58"/>
      <c r="AU480" s="58"/>
      <c r="AV480" s="58"/>
      <c r="AW480" s="58"/>
      <c r="AX480" s="58"/>
      <c r="AY480" s="58"/>
      <c r="AZ480" s="58"/>
      <c r="BA480" s="58"/>
      <c r="BB480" s="58"/>
      <c r="BC480" s="58"/>
      <c r="BD480" s="58"/>
      <c r="BF480" s="58"/>
      <c r="BG480" s="58"/>
      <c r="BH480" s="58"/>
      <c r="BI480" s="58"/>
      <c r="BJ480" s="58"/>
      <c r="BK480" s="58"/>
      <c r="BL480" s="58"/>
      <c r="BM480" s="58"/>
      <c r="BN480" s="58"/>
      <c r="BO480" s="58"/>
      <c r="BP480" s="58"/>
      <c r="BQ480" s="58"/>
      <c r="BR480" s="58"/>
      <c r="BS480" s="58"/>
      <c r="BT480" s="58"/>
    </row>
    <row r="481" spans="4:72">
      <c r="D481" s="55"/>
      <c r="E481" s="55"/>
      <c r="F481" s="55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  <c r="AM481" s="58"/>
      <c r="AN481" s="58"/>
      <c r="AO481" s="58"/>
      <c r="AP481" s="58"/>
      <c r="AQ481" s="58"/>
      <c r="AR481" s="58"/>
      <c r="AS481" s="58"/>
      <c r="AT481" s="58"/>
      <c r="AU481" s="58"/>
      <c r="AV481" s="58"/>
      <c r="AW481" s="58"/>
      <c r="AX481" s="58"/>
      <c r="AY481" s="58"/>
      <c r="AZ481" s="58"/>
      <c r="BA481" s="58"/>
      <c r="BB481" s="58"/>
      <c r="BC481" s="58"/>
      <c r="BD481" s="58"/>
      <c r="BF481" s="58"/>
      <c r="BG481" s="58"/>
      <c r="BH481" s="58"/>
      <c r="BI481" s="58"/>
      <c r="BJ481" s="58"/>
      <c r="BK481" s="58"/>
      <c r="BL481" s="58"/>
      <c r="BM481" s="58"/>
      <c r="BN481" s="58"/>
      <c r="BO481" s="58"/>
      <c r="BP481" s="58"/>
      <c r="BQ481" s="58"/>
      <c r="BR481" s="58"/>
      <c r="BS481" s="58"/>
      <c r="BT481" s="58"/>
    </row>
    <row r="482" spans="4:72">
      <c r="D482" s="55"/>
      <c r="E482" s="55"/>
      <c r="F482" s="55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L482" s="58"/>
      <c r="AM482" s="58"/>
      <c r="AN482" s="58"/>
      <c r="AO482" s="58"/>
      <c r="AP482" s="58"/>
      <c r="AQ482" s="58"/>
      <c r="AR482" s="58"/>
      <c r="AS482" s="58"/>
      <c r="AT482" s="58"/>
      <c r="AU482" s="58"/>
      <c r="AV482" s="58"/>
      <c r="AW482" s="58"/>
      <c r="AX482" s="58"/>
      <c r="AY482" s="58"/>
      <c r="AZ482" s="58"/>
      <c r="BA482" s="58"/>
      <c r="BB482" s="58"/>
      <c r="BC482" s="58"/>
      <c r="BD482" s="58"/>
      <c r="BF482" s="58"/>
      <c r="BG482" s="58"/>
      <c r="BH482" s="58"/>
      <c r="BI482" s="58"/>
      <c r="BJ482" s="58"/>
      <c r="BK482" s="58"/>
      <c r="BL482" s="58"/>
      <c r="BM482" s="58"/>
      <c r="BN482" s="58"/>
      <c r="BO482" s="58"/>
      <c r="BP482" s="58"/>
      <c r="BQ482" s="58"/>
      <c r="BR482" s="58"/>
      <c r="BS482" s="58"/>
      <c r="BT482" s="58"/>
    </row>
    <row r="483" spans="4:72">
      <c r="D483" s="55"/>
      <c r="E483" s="55"/>
      <c r="F483" s="55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  <c r="AM483" s="58"/>
      <c r="AN483" s="58"/>
      <c r="AO483" s="58"/>
      <c r="AP483" s="58"/>
      <c r="AQ483" s="58"/>
      <c r="AR483" s="58"/>
      <c r="AS483" s="58"/>
      <c r="AT483" s="58"/>
      <c r="AU483" s="58"/>
      <c r="AV483" s="58"/>
      <c r="AW483" s="58"/>
      <c r="AX483" s="58"/>
      <c r="AY483" s="58"/>
      <c r="AZ483" s="58"/>
      <c r="BA483" s="58"/>
      <c r="BB483" s="58"/>
      <c r="BC483" s="58"/>
      <c r="BD483" s="58"/>
      <c r="BF483" s="58"/>
      <c r="BG483" s="58"/>
      <c r="BH483" s="58"/>
      <c r="BI483" s="58"/>
      <c r="BJ483" s="58"/>
      <c r="BK483" s="58"/>
      <c r="BL483" s="58"/>
      <c r="BM483" s="58"/>
      <c r="BN483" s="58"/>
      <c r="BO483" s="58"/>
      <c r="BP483" s="58"/>
      <c r="BQ483" s="58"/>
      <c r="BR483" s="58"/>
      <c r="BS483" s="58"/>
      <c r="BT483" s="58"/>
    </row>
    <row r="484" spans="4:72">
      <c r="D484" s="55"/>
      <c r="E484" s="55"/>
      <c r="F484" s="55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L484" s="58"/>
      <c r="AM484" s="58"/>
      <c r="AN484" s="58"/>
      <c r="AO484" s="58"/>
      <c r="AP484" s="58"/>
      <c r="AQ484" s="58"/>
      <c r="AR484" s="58"/>
      <c r="AS484" s="58"/>
      <c r="AT484" s="58"/>
      <c r="AU484" s="58"/>
      <c r="AV484" s="58"/>
      <c r="AW484" s="58"/>
      <c r="AX484" s="58"/>
      <c r="AY484" s="58"/>
      <c r="AZ484" s="58"/>
      <c r="BA484" s="58"/>
      <c r="BB484" s="58"/>
      <c r="BC484" s="58"/>
      <c r="BD484" s="58"/>
      <c r="BF484" s="58"/>
      <c r="BG484" s="58"/>
      <c r="BH484" s="58"/>
      <c r="BI484" s="58"/>
      <c r="BJ484" s="58"/>
      <c r="BK484" s="58"/>
      <c r="BL484" s="58"/>
      <c r="BM484" s="58"/>
      <c r="BN484" s="58"/>
      <c r="BO484" s="58"/>
      <c r="BP484" s="58"/>
      <c r="BQ484" s="58"/>
      <c r="BR484" s="58"/>
      <c r="BS484" s="58"/>
      <c r="BT484" s="58"/>
    </row>
    <row r="485" spans="4:72">
      <c r="D485" s="55"/>
      <c r="E485" s="55"/>
      <c r="F485" s="55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  <c r="AM485" s="58"/>
      <c r="AN485" s="58"/>
      <c r="AO485" s="58"/>
      <c r="AP485" s="58"/>
      <c r="AQ485" s="58"/>
      <c r="AR485" s="58"/>
      <c r="AS485" s="58"/>
      <c r="AT485" s="58"/>
      <c r="AU485" s="58"/>
      <c r="AV485" s="58"/>
      <c r="AW485" s="58"/>
      <c r="AX485" s="58"/>
      <c r="AY485" s="58"/>
      <c r="AZ485" s="58"/>
      <c r="BA485" s="58"/>
      <c r="BB485" s="58"/>
      <c r="BC485" s="58"/>
      <c r="BD485" s="58"/>
      <c r="BF485" s="58"/>
      <c r="BG485" s="58"/>
      <c r="BH485" s="58"/>
      <c r="BI485" s="58"/>
      <c r="BJ485" s="58"/>
      <c r="BK485" s="58"/>
      <c r="BL485" s="58"/>
      <c r="BM485" s="58"/>
      <c r="BN485" s="58"/>
      <c r="BO485" s="58"/>
      <c r="BP485" s="58"/>
      <c r="BQ485" s="58"/>
      <c r="BR485" s="58"/>
      <c r="BS485" s="58"/>
      <c r="BT485" s="58"/>
    </row>
    <row r="486" spans="4:72">
      <c r="D486" s="55"/>
      <c r="E486" s="55"/>
      <c r="F486" s="55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8"/>
      <c r="AM486" s="58"/>
      <c r="AN486" s="58"/>
      <c r="AO486" s="58"/>
      <c r="AP486" s="58"/>
      <c r="AQ486" s="58"/>
      <c r="AR486" s="58"/>
      <c r="AS486" s="58"/>
      <c r="AT486" s="58"/>
      <c r="AU486" s="58"/>
      <c r="AV486" s="58"/>
      <c r="AW486" s="58"/>
      <c r="AX486" s="58"/>
      <c r="AY486" s="58"/>
      <c r="AZ486" s="58"/>
      <c r="BA486" s="58"/>
      <c r="BB486" s="58"/>
      <c r="BC486" s="58"/>
      <c r="BD486" s="58"/>
      <c r="BF486" s="58"/>
      <c r="BG486" s="58"/>
      <c r="BH486" s="58"/>
      <c r="BI486" s="58"/>
      <c r="BJ486" s="58"/>
      <c r="BK486" s="58"/>
      <c r="BL486" s="58"/>
      <c r="BM486" s="58"/>
      <c r="BN486" s="58"/>
      <c r="BO486" s="58"/>
      <c r="BP486" s="58"/>
      <c r="BQ486" s="58"/>
      <c r="BR486" s="58"/>
      <c r="BS486" s="58"/>
      <c r="BT486" s="58"/>
    </row>
    <row r="487" spans="4:72">
      <c r="D487" s="55"/>
      <c r="E487" s="55"/>
      <c r="F487" s="55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  <c r="AM487" s="58"/>
      <c r="AN487" s="58"/>
      <c r="AO487" s="58"/>
      <c r="AP487" s="58"/>
      <c r="AQ487" s="58"/>
      <c r="AR487" s="58"/>
      <c r="AS487" s="58"/>
      <c r="AT487" s="58"/>
      <c r="AU487" s="58"/>
      <c r="AV487" s="58"/>
      <c r="AW487" s="58"/>
      <c r="AX487" s="58"/>
      <c r="AY487" s="58"/>
      <c r="AZ487" s="58"/>
      <c r="BA487" s="58"/>
      <c r="BB487" s="58"/>
      <c r="BC487" s="58"/>
      <c r="BD487" s="58"/>
      <c r="BF487" s="58"/>
      <c r="BG487" s="58"/>
      <c r="BH487" s="58"/>
      <c r="BI487" s="58"/>
      <c r="BJ487" s="58"/>
      <c r="BK487" s="58"/>
      <c r="BL487" s="58"/>
      <c r="BM487" s="58"/>
      <c r="BN487" s="58"/>
      <c r="BO487" s="58"/>
      <c r="BP487" s="58"/>
      <c r="BQ487" s="58"/>
      <c r="BR487" s="58"/>
      <c r="BS487" s="58"/>
      <c r="BT487" s="58"/>
    </row>
    <row r="488" spans="4:72">
      <c r="D488" s="55"/>
      <c r="E488" s="55"/>
      <c r="F488" s="55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  <c r="AM488" s="58"/>
      <c r="AN488" s="58"/>
      <c r="AO488" s="58"/>
      <c r="AP488" s="58"/>
      <c r="AQ488" s="58"/>
      <c r="AR488" s="58"/>
      <c r="AS488" s="58"/>
      <c r="AT488" s="58"/>
      <c r="AU488" s="58"/>
      <c r="AV488" s="58"/>
      <c r="AW488" s="58"/>
      <c r="AX488" s="58"/>
      <c r="AY488" s="58"/>
      <c r="AZ488" s="58"/>
      <c r="BA488" s="58"/>
      <c r="BB488" s="58"/>
      <c r="BC488" s="58"/>
      <c r="BD488" s="58"/>
      <c r="BF488" s="58"/>
      <c r="BG488" s="58"/>
      <c r="BH488" s="58"/>
      <c r="BI488" s="58"/>
      <c r="BJ488" s="58"/>
      <c r="BK488" s="58"/>
      <c r="BL488" s="58"/>
      <c r="BM488" s="58"/>
      <c r="BN488" s="58"/>
      <c r="BO488" s="58"/>
      <c r="BP488" s="58"/>
      <c r="BQ488" s="58"/>
      <c r="BR488" s="58"/>
      <c r="BS488" s="58"/>
      <c r="BT488" s="58"/>
    </row>
    <row r="489" spans="4:72">
      <c r="D489" s="55"/>
      <c r="E489" s="55"/>
      <c r="F489" s="55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  <c r="AM489" s="58"/>
      <c r="AN489" s="58"/>
      <c r="AO489" s="58"/>
      <c r="AP489" s="58"/>
      <c r="AQ489" s="58"/>
      <c r="AR489" s="58"/>
      <c r="AS489" s="58"/>
      <c r="AT489" s="58"/>
      <c r="AU489" s="58"/>
      <c r="AV489" s="58"/>
      <c r="AW489" s="58"/>
      <c r="AX489" s="58"/>
      <c r="AY489" s="58"/>
      <c r="AZ489" s="58"/>
      <c r="BA489" s="58"/>
      <c r="BB489" s="58"/>
      <c r="BC489" s="58"/>
      <c r="BD489" s="58"/>
      <c r="BF489" s="58"/>
      <c r="BG489" s="58"/>
      <c r="BH489" s="58"/>
      <c r="BI489" s="58"/>
      <c r="BJ489" s="58"/>
      <c r="BK489" s="58"/>
      <c r="BL489" s="58"/>
      <c r="BM489" s="58"/>
      <c r="BN489" s="58"/>
      <c r="BO489" s="58"/>
      <c r="BP489" s="58"/>
      <c r="BQ489" s="58"/>
      <c r="BR489" s="58"/>
      <c r="BS489" s="58"/>
      <c r="BT489" s="58"/>
    </row>
    <row r="490" spans="4:72">
      <c r="D490" s="55"/>
      <c r="E490" s="55"/>
      <c r="F490" s="55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  <c r="AM490" s="58"/>
      <c r="AN490" s="58"/>
      <c r="AO490" s="58"/>
      <c r="AP490" s="58"/>
      <c r="AQ490" s="58"/>
      <c r="AR490" s="58"/>
      <c r="AS490" s="58"/>
      <c r="AT490" s="58"/>
      <c r="AU490" s="58"/>
      <c r="AV490" s="58"/>
      <c r="AW490" s="58"/>
      <c r="AX490" s="58"/>
      <c r="AY490" s="58"/>
      <c r="AZ490" s="58"/>
      <c r="BA490" s="58"/>
      <c r="BB490" s="58"/>
      <c r="BC490" s="58"/>
      <c r="BD490" s="58"/>
      <c r="BF490" s="58"/>
      <c r="BG490" s="58"/>
      <c r="BH490" s="58"/>
      <c r="BI490" s="58"/>
      <c r="BJ490" s="58"/>
      <c r="BK490" s="58"/>
      <c r="BL490" s="58"/>
      <c r="BM490" s="58"/>
      <c r="BN490" s="58"/>
      <c r="BO490" s="58"/>
      <c r="BP490" s="58"/>
      <c r="BQ490" s="58"/>
      <c r="BR490" s="58"/>
      <c r="BS490" s="58"/>
      <c r="BT490" s="58"/>
    </row>
    <row r="491" spans="4:72">
      <c r="D491" s="55"/>
      <c r="E491" s="55"/>
      <c r="F491" s="55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  <c r="AM491" s="58"/>
      <c r="AN491" s="58"/>
      <c r="AO491" s="58"/>
      <c r="AP491" s="58"/>
      <c r="AQ491" s="58"/>
      <c r="AR491" s="58"/>
      <c r="AS491" s="58"/>
      <c r="AT491" s="58"/>
      <c r="AU491" s="58"/>
      <c r="AV491" s="58"/>
      <c r="AW491" s="58"/>
      <c r="AX491" s="58"/>
      <c r="AY491" s="58"/>
      <c r="AZ491" s="58"/>
      <c r="BA491" s="58"/>
      <c r="BB491" s="58"/>
      <c r="BC491" s="58"/>
      <c r="BD491" s="58"/>
      <c r="BE491" s="58"/>
      <c r="BF491" s="58"/>
      <c r="BG491" s="58"/>
      <c r="BH491" s="58"/>
      <c r="BI491" s="58"/>
      <c r="BJ491" s="58"/>
      <c r="BK491" s="58"/>
      <c r="BL491" s="58"/>
      <c r="BM491" s="58"/>
      <c r="BN491" s="58"/>
      <c r="BO491" s="58"/>
      <c r="BP491" s="58"/>
      <c r="BQ491" s="58"/>
      <c r="BR491" s="58"/>
      <c r="BS491" s="58"/>
      <c r="BT491" s="58"/>
    </row>
    <row r="492" spans="4:72">
      <c r="D492" s="55"/>
      <c r="E492" s="55"/>
      <c r="F492" s="55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  <c r="AM492" s="58"/>
      <c r="AN492" s="58"/>
      <c r="AO492" s="58"/>
      <c r="AP492" s="58"/>
      <c r="AQ492" s="58"/>
      <c r="AR492" s="58"/>
      <c r="AS492" s="58"/>
      <c r="AT492" s="58"/>
      <c r="AU492" s="58"/>
      <c r="AV492" s="58"/>
      <c r="AW492" s="58"/>
      <c r="AX492" s="58"/>
      <c r="AY492" s="58"/>
      <c r="AZ492" s="58"/>
      <c r="BA492" s="58"/>
      <c r="BB492" s="58"/>
      <c r="BC492" s="58"/>
      <c r="BD492" s="58"/>
      <c r="BE492" s="58"/>
      <c r="BF492" s="58"/>
      <c r="BG492" s="58"/>
      <c r="BH492" s="58"/>
      <c r="BI492" s="58"/>
      <c r="BJ492" s="58"/>
      <c r="BK492" s="58"/>
      <c r="BL492" s="58"/>
      <c r="BM492" s="58"/>
      <c r="BN492" s="58"/>
      <c r="BO492" s="58"/>
      <c r="BP492" s="58"/>
      <c r="BQ492" s="58"/>
      <c r="BR492" s="58"/>
      <c r="BS492" s="58"/>
      <c r="BT492" s="58"/>
    </row>
    <row r="493" spans="4:72">
      <c r="D493" s="55"/>
      <c r="E493" s="55"/>
      <c r="F493" s="55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  <c r="AM493" s="58"/>
      <c r="AN493" s="58"/>
      <c r="AO493" s="58"/>
      <c r="AP493" s="58"/>
      <c r="AQ493" s="58"/>
      <c r="AR493" s="58"/>
      <c r="AS493" s="58"/>
      <c r="AT493" s="58"/>
      <c r="AU493" s="58"/>
      <c r="AV493" s="58"/>
      <c r="AW493" s="58"/>
      <c r="AX493" s="58"/>
      <c r="AY493" s="58"/>
      <c r="AZ493" s="58"/>
      <c r="BA493" s="58"/>
      <c r="BB493" s="58"/>
      <c r="BC493" s="58"/>
      <c r="BD493" s="58"/>
      <c r="BE493" s="58"/>
      <c r="BF493" s="58"/>
      <c r="BG493" s="58"/>
      <c r="BH493" s="58"/>
      <c r="BI493" s="58"/>
      <c r="BJ493" s="58"/>
      <c r="BK493" s="58"/>
      <c r="BL493" s="58"/>
      <c r="BM493" s="58"/>
      <c r="BN493" s="58"/>
      <c r="BO493" s="58"/>
      <c r="BP493" s="58"/>
      <c r="BQ493" s="58"/>
      <c r="BR493" s="58"/>
      <c r="BS493" s="58"/>
      <c r="BT493" s="58"/>
    </row>
    <row r="494" spans="4:72">
      <c r="D494" s="55"/>
      <c r="E494" s="55"/>
      <c r="F494" s="55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8"/>
      <c r="AM494" s="58"/>
      <c r="AN494" s="58"/>
      <c r="AO494" s="58"/>
      <c r="AP494" s="58"/>
      <c r="AQ494" s="58"/>
      <c r="AR494" s="58"/>
      <c r="AS494" s="58"/>
      <c r="AT494" s="58"/>
      <c r="AU494" s="58"/>
      <c r="AV494" s="58"/>
      <c r="AW494" s="58"/>
      <c r="AX494" s="58"/>
      <c r="AY494" s="58"/>
      <c r="AZ494" s="58"/>
      <c r="BA494" s="58"/>
      <c r="BB494" s="58"/>
      <c r="BC494" s="58"/>
      <c r="BD494" s="58"/>
      <c r="BE494" s="58"/>
      <c r="BF494" s="58"/>
      <c r="BG494" s="58"/>
      <c r="BH494" s="58"/>
      <c r="BI494" s="58"/>
      <c r="BJ494" s="58"/>
      <c r="BK494" s="58"/>
      <c r="BL494" s="58"/>
      <c r="BM494" s="58"/>
      <c r="BN494" s="58"/>
      <c r="BO494" s="58"/>
      <c r="BP494" s="58"/>
      <c r="BQ494" s="58"/>
      <c r="BR494" s="58"/>
      <c r="BS494" s="58"/>
      <c r="BT494" s="58"/>
    </row>
    <row r="495" spans="4:72">
      <c r="D495" s="55"/>
      <c r="E495" s="55"/>
      <c r="F495" s="55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  <c r="AM495" s="58"/>
      <c r="AN495" s="58"/>
      <c r="AO495" s="58"/>
      <c r="AP495" s="58"/>
      <c r="AQ495" s="58"/>
      <c r="AR495" s="58"/>
      <c r="AS495" s="58"/>
      <c r="AT495" s="58"/>
      <c r="AU495" s="58"/>
      <c r="AV495" s="58"/>
      <c r="AW495" s="58"/>
      <c r="AX495" s="58"/>
      <c r="AY495" s="58"/>
      <c r="AZ495" s="58"/>
      <c r="BA495" s="58"/>
      <c r="BB495" s="58"/>
      <c r="BC495" s="58"/>
      <c r="BD495" s="58"/>
      <c r="BE495" s="58"/>
      <c r="BF495" s="58"/>
      <c r="BG495" s="58"/>
      <c r="BH495" s="58"/>
      <c r="BI495" s="58"/>
      <c r="BJ495" s="58"/>
      <c r="BK495" s="58"/>
      <c r="BL495" s="58"/>
      <c r="BM495" s="58"/>
      <c r="BN495" s="58"/>
      <c r="BO495" s="58"/>
      <c r="BP495" s="58"/>
      <c r="BQ495" s="58"/>
      <c r="BR495" s="58"/>
      <c r="BS495" s="58"/>
      <c r="BT495" s="58"/>
    </row>
    <row r="496" spans="4:72">
      <c r="D496" s="55"/>
      <c r="E496" s="55"/>
      <c r="F496" s="55"/>
    </row>
    <row r="497" spans="4:6">
      <c r="D497" s="55"/>
      <c r="E497" s="55"/>
      <c r="F497" s="55"/>
    </row>
    <row r="498" spans="4:6">
      <c r="D498" s="55"/>
      <c r="E498" s="55"/>
      <c r="F498" s="55"/>
    </row>
    <row r="499" spans="4:6">
      <c r="D499" s="55"/>
      <c r="E499" s="55"/>
      <c r="F499" s="55"/>
    </row>
    <row r="500" spans="4:6">
      <c r="D500" s="55"/>
      <c r="E500" s="55"/>
      <c r="F500" s="55"/>
    </row>
  </sheetData>
  <mergeCells count="14">
    <mergeCell ref="V9:AA9"/>
    <mergeCell ref="O1:P1"/>
    <mergeCell ref="O2:P2"/>
    <mergeCell ref="O3:P3"/>
    <mergeCell ref="H9:M9"/>
    <mergeCell ref="N9:U9"/>
    <mergeCell ref="BN9:BP9"/>
    <mergeCell ref="BQ9:BT9"/>
    <mergeCell ref="AB9:AG9"/>
    <mergeCell ref="AH9:AN9"/>
    <mergeCell ref="AO9:AU9"/>
    <mergeCell ref="AV9:AZ9"/>
    <mergeCell ref="BA9:BG9"/>
    <mergeCell ref="BH9:BM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02"/>
  <sheetViews>
    <sheetView showGridLines="0" topLeftCell="E1" zoomScale="119" zoomScaleNormal="100" workbookViewId="0">
      <selection activeCell="E16" sqref="A16:XFD16"/>
    </sheetView>
  </sheetViews>
  <sheetFormatPr defaultColWidth="9.109375" defaultRowHeight="11.4"/>
  <cols>
    <col min="1" max="1" width="1.6640625" style="1" customWidth="1"/>
    <col min="2" max="2" width="5.6640625" style="78" customWidth="1"/>
    <col min="3" max="3" width="9.6640625" style="47" customWidth="1"/>
    <col min="4" max="4" width="8.6640625" style="74" customWidth="1"/>
    <col min="5" max="5" width="8.6640625" style="73" customWidth="1"/>
    <col min="6" max="6" width="8.6640625" style="75" customWidth="1"/>
    <col min="7" max="7" width="8.6640625" style="48" customWidth="1"/>
    <col min="8" max="8" width="13" style="1" customWidth="1"/>
    <col min="9" max="9" width="6" style="1" customWidth="1"/>
    <col min="10" max="10" width="13" style="1" customWidth="1"/>
    <col min="11" max="14" width="8.6640625" style="1" customWidth="1"/>
    <col min="15" max="15" width="7.33203125" style="1" customWidth="1"/>
    <col min="16" max="16" width="10.109375" style="1" customWidth="1"/>
    <col min="17" max="17" width="9.6640625" style="1" customWidth="1"/>
    <col min="18" max="18" width="8.77734375" style="173" customWidth="1"/>
    <col min="19" max="19" width="7" style="1" bestFit="1" customWidth="1"/>
    <col min="20" max="20" width="8.109375" style="173" bestFit="1" customWidth="1"/>
    <col min="21" max="21" width="6.44140625" style="1" bestFit="1" customWidth="1"/>
    <col min="22" max="22" width="10.33203125" style="173" bestFit="1" customWidth="1"/>
    <col min="23" max="23" width="5.44140625" style="1" bestFit="1" customWidth="1"/>
    <col min="24" max="24" width="11.77734375" style="173" customWidth="1"/>
    <col min="25" max="25" width="7.109375" style="1" customWidth="1"/>
    <col min="26" max="26" width="10.109375" style="1" bestFit="1" customWidth="1"/>
    <col min="27" max="28" width="8.6640625" style="1" customWidth="1"/>
    <col min="29" max="16384" width="9.109375" style="1"/>
  </cols>
  <sheetData>
    <row r="1" spans="1:28" ht="12">
      <c r="B1" s="79" t="s">
        <v>12</v>
      </c>
      <c r="C1" s="80"/>
      <c r="D1" s="81"/>
      <c r="E1" s="82"/>
      <c r="F1" s="83"/>
      <c r="G1" s="84"/>
      <c r="H1" s="2"/>
      <c r="I1" s="2"/>
      <c r="J1" s="2"/>
      <c r="K1" s="2"/>
      <c r="L1" s="2"/>
      <c r="M1" s="2"/>
      <c r="N1" s="2"/>
      <c r="O1" s="2"/>
      <c r="P1" s="2"/>
      <c r="Q1" s="2"/>
      <c r="R1" s="170"/>
      <c r="S1" s="85"/>
    </row>
    <row r="2" spans="1:28" ht="12">
      <c r="A2" s="124"/>
      <c r="B2" s="125" t="s">
        <v>3</v>
      </c>
      <c r="C2" s="126"/>
      <c r="D2" s="127"/>
      <c r="E2" s="128"/>
      <c r="F2" s="129"/>
      <c r="G2" s="130"/>
      <c r="H2" s="131"/>
      <c r="I2" s="131"/>
      <c r="J2" s="131"/>
      <c r="K2" s="131"/>
      <c r="L2" s="131"/>
      <c r="M2" s="132"/>
      <c r="N2" s="132"/>
      <c r="O2" s="132"/>
      <c r="P2" s="132"/>
      <c r="Q2" s="132"/>
      <c r="R2" s="171"/>
      <c r="S2" s="85"/>
    </row>
    <row r="3" spans="1:28" ht="12">
      <c r="A3" s="124"/>
      <c r="B3" s="133" t="s">
        <v>15</v>
      </c>
      <c r="C3" s="126"/>
      <c r="D3" s="127"/>
      <c r="E3" s="128"/>
      <c r="F3" s="129"/>
      <c r="G3" s="130"/>
      <c r="H3" s="131"/>
      <c r="I3" s="131"/>
      <c r="J3" s="131"/>
      <c r="K3" s="131"/>
      <c r="L3" s="131"/>
      <c r="M3" s="131"/>
      <c r="N3" s="134"/>
      <c r="O3" s="134"/>
      <c r="P3" s="135" t="s">
        <v>142</v>
      </c>
      <c r="Q3" s="135"/>
      <c r="R3" s="171"/>
      <c r="S3" s="85"/>
    </row>
    <row r="4" spans="1:28" ht="12">
      <c r="A4" s="124"/>
      <c r="B4" s="133" t="s">
        <v>5</v>
      </c>
      <c r="C4" s="126"/>
      <c r="D4" s="127"/>
      <c r="E4" s="128"/>
      <c r="F4" s="129"/>
      <c r="G4" s="130"/>
      <c r="H4" s="131"/>
      <c r="I4" s="131"/>
      <c r="J4" s="131"/>
      <c r="K4" s="131"/>
      <c r="L4" s="131"/>
      <c r="M4" s="132"/>
      <c r="N4" s="134"/>
      <c r="O4" s="134"/>
      <c r="P4" s="132"/>
      <c r="Q4" s="132"/>
      <c r="R4" s="171"/>
      <c r="S4" s="85"/>
    </row>
    <row r="5" spans="1:28" ht="12">
      <c r="A5" s="143"/>
      <c r="B5" s="133" t="s">
        <v>4</v>
      </c>
      <c r="C5" s="126"/>
      <c r="D5" s="127"/>
      <c r="E5" s="128"/>
      <c r="F5" s="129"/>
      <c r="G5" s="130"/>
      <c r="H5" s="131"/>
      <c r="I5" s="131"/>
      <c r="J5" s="131"/>
      <c r="K5" s="131"/>
      <c r="L5" s="131"/>
      <c r="M5" s="132"/>
      <c r="N5" s="134"/>
      <c r="O5" s="134"/>
      <c r="P5" s="132"/>
      <c r="Q5" s="132"/>
      <c r="R5" s="171"/>
      <c r="S5" s="85"/>
    </row>
    <row r="6" spans="1:28" ht="12">
      <c r="B6" s="159" t="s">
        <v>6</v>
      </c>
      <c r="C6" s="126"/>
      <c r="D6" s="127"/>
      <c r="E6" s="128"/>
      <c r="F6" s="129"/>
      <c r="G6" s="130"/>
      <c r="H6" s="147"/>
      <c r="I6" s="147"/>
      <c r="J6" s="147"/>
      <c r="K6" s="147"/>
      <c r="L6" s="147"/>
      <c r="M6" s="150"/>
      <c r="N6" s="151"/>
      <c r="O6" s="151"/>
      <c r="P6" s="150"/>
      <c r="Q6" s="150"/>
      <c r="R6" s="172"/>
      <c r="S6" s="85"/>
    </row>
    <row r="7" spans="1:28" ht="12">
      <c r="B7" s="160"/>
      <c r="C7" s="45"/>
      <c r="D7" s="136"/>
      <c r="E7" s="137"/>
      <c r="F7" s="138"/>
      <c r="G7" s="145"/>
      <c r="H7" s="148"/>
      <c r="I7" s="148"/>
      <c r="J7" s="152"/>
      <c r="K7" s="153" t="s">
        <v>51</v>
      </c>
      <c r="L7" s="153"/>
      <c r="N7" s="154"/>
      <c r="O7" s="154"/>
    </row>
    <row r="8" spans="1:28" ht="12">
      <c r="B8" s="161"/>
      <c r="C8" s="139"/>
      <c r="D8" s="140" t="s">
        <v>58</v>
      </c>
      <c r="E8" s="141"/>
      <c r="F8" s="142"/>
      <c r="G8" s="146"/>
      <c r="K8" s="153" t="s">
        <v>59</v>
      </c>
      <c r="L8" s="153"/>
      <c r="P8" s="155"/>
      <c r="Q8" s="155"/>
    </row>
    <row r="9" spans="1:28" ht="12">
      <c r="B9" s="162"/>
      <c r="C9" s="163"/>
      <c r="D9" s="164" t="s">
        <v>1</v>
      </c>
      <c r="E9" s="165" t="s">
        <v>2</v>
      </c>
      <c r="F9" s="166" t="s">
        <v>20</v>
      </c>
      <c r="G9" s="167" t="s">
        <v>20</v>
      </c>
      <c r="H9" s="149" t="s">
        <v>10</v>
      </c>
      <c r="I9" s="149"/>
      <c r="J9" s="152"/>
      <c r="K9" s="156"/>
      <c r="L9" s="156"/>
      <c r="P9" s="157"/>
      <c r="Q9" s="157"/>
      <c r="R9" s="174"/>
      <c r="S9" s="158"/>
      <c r="T9" s="174"/>
      <c r="U9" s="158"/>
    </row>
    <row r="10" spans="1:28" ht="36">
      <c r="B10" s="425" t="s">
        <v>0</v>
      </c>
      <c r="C10" s="426" t="s">
        <v>8</v>
      </c>
      <c r="D10" s="427" t="s">
        <v>9</v>
      </c>
      <c r="E10" s="428" t="s">
        <v>7</v>
      </c>
      <c r="F10" s="429" t="s">
        <v>22</v>
      </c>
      <c r="G10" s="430" t="s">
        <v>23</v>
      </c>
      <c r="H10" s="149" t="s">
        <v>11</v>
      </c>
      <c r="I10" s="181" t="s">
        <v>0</v>
      </c>
      <c r="J10" s="181" t="s">
        <v>8</v>
      </c>
      <c r="K10" s="182" t="s">
        <v>87</v>
      </c>
      <c r="L10" s="184" t="s">
        <v>115</v>
      </c>
      <c r="M10" s="183" t="s">
        <v>122</v>
      </c>
      <c r="N10" s="144"/>
      <c r="O10" s="414" t="s">
        <v>0</v>
      </c>
      <c r="P10" s="185" t="s">
        <v>8</v>
      </c>
      <c r="Q10" s="415" t="s">
        <v>197</v>
      </c>
      <c r="R10" s="416" t="s">
        <v>200</v>
      </c>
      <c r="S10" s="417" t="s">
        <v>198</v>
      </c>
      <c r="T10" s="418" t="s">
        <v>199</v>
      </c>
      <c r="U10" s="419" t="s">
        <v>87</v>
      </c>
      <c r="V10" s="420" t="s">
        <v>201</v>
      </c>
      <c r="W10" s="184" t="s">
        <v>115</v>
      </c>
      <c r="X10" s="421" t="s">
        <v>196</v>
      </c>
      <c r="Y10" s="422" t="s">
        <v>122</v>
      </c>
      <c r="Z10" s="423" t="s">
        <v>195</v>
      </c>
    </row>
    <row r="11" spans="1:28">
      <c r="A11" s="118"/>
      <c r="B11" s="431">
        <v>0</v>
      </c>
      <c r="C11" s="432">
        <v>36526</v>
      </c>
      <c r="D11" s="433">
        <v>1394.46</v>
      </c>
      <c r="E11" s="434">
        <v>10940.53</v>
      </c>
      <c r="F11" s="435">
        <v>3.7089110000000001</v>
      </c>
      <c r="G11" s="436">
        <v>13230.620117</v>
      </c>
      <c r="H11" s="176" t="s">
        <v>202</v>
      </c>
      <c r="I11" s="384">
        <v>0</v>
      </c>
      <c r="J11" s="385">
        <v>36526</v>
      </c>
      <c r="K11" s="391">
        <v>32.785708999999997</v>
      </c>
      <c r="L11" s="393">
        <v>32.250664</v>
      </c>
      <c r="M11" s="451">
        <v>30.054029</v>
      </c>
      <c r="N11" s="424"/>
      <c r="O11" s="453">
        <v>0</v>
      </c>
      <c r="P11" s="454">
        <v>36526</v>
      </c>
      <c r="Q11" s="386">
        <v>1394.46</v>
      </c>
      <c r="R11" s="455">
        <v>0</v>
      </c>
      <c r="S11" s="387">
        <v>10940.53</v>
      </c>
      <c r="T11" s="456">
        <v>0</v>
      </c>
      <c r="U11" s="391">
        <v>32.785708999999997</v>
      </c>
      <c r="V11" s="457">
        <v>0</v>
      </c>
      <c r="W11" s="393">
        <v>32.250664</v>
      </c>
      <c r="X11" s="458">
        <v>0</v>
      </c>
      <c r="Y11" s="395">
        <v>30.054029</v>
      </c>
      <c r="Z11" s="459">
        <v>0</v>
      </c>
      <c r="AA11" s="44"/>
      <c r="AB11" s="44"/>
    </row>
    <row r="12" spans="1:28">
      <c r="A12" s="118"/>
      <c r="B12" s="437">
        <v>1</v>
      </c>
      <c r="C12" s="438">
        <v>36557</v>
      </c>
      <c r="D12" s="386">
        <v>1366.42</v>
      </c>
      <c r="E12" s="439">
        <v>10128.31</v>
      </c>
      <c r="F12" s="398">
        <v>3.7532549999999998</v>
      </c>
      <c r="G12" s="440">
        <v>13511</v>
      </c>
      <c r="H12" s="118"/>
      <c r="I12" s="384">
        <v>1</v>
      </c>
      <c r="J12" s="397">
        <v>36557</v>
      </c>
      <c r="K12" s="391">
        <v>33.246288</v>
      </c>
      <c r="L12" s="393">
        <v>28.480460999999998</v>
      </c>
      <c r="M12" s="451">
        <v>27.443968000000002</v>
      </c>
      <c r="N12" s="424"/>
      <c r="O12" s="453">
        <v>1</v>
      </c>
      <c r="P12" s="438">
        <f>EDATE(P11, 1)</f>
        <v>36557</v>
      </c>
      <c r="Q12" s="386">
        <v>1366.42</v>
      </c>
      <c r="R12" s="455">
        <f t="shared" ref="R12:R75" si="0">(D12/$D$11)-1</f>
        <v>-2.0108142219927405E-2</v>
      </c>
      <c r="S12" s="387">
        <v>10128.31</v>
      </c>
      <c r="T12" s="456">
        <f t="shared" ref="T12:T75" si="1">(E12/$E$11)-1</f>
        <v>-7.42395478098411E-2</v>
      </c>
      <c r="U12" s="391">
        <v>33.246288</v>
      </c>
      <c r="V12" s="457">
        <f t="shared" ref="V12:V75" si="2">(K12/$K$11)-1</f>
        <v>1.4048163484889242E-2</v>
      </c>
      <c r="W12" s="393">
        <v>28.480460999999998</v>
      </c>
      <c r="X12" s="458">
        <f>(L12/$L$11)-1</f>
        <v>-0.11690311244444462</v>
      </c>
      <c r="Y12" s="395">
        <v>27.443968000000002</v>
      </c>
      <c r="Z12" s="459">
        <v>-8.6845627253503976E-2</v>
      </c>
      <c r="AA12" s="44"/>
      <c r="AB12" s="44"/>
    </row>
    <row r="13" spans="1:28">
      <c r="A13" s="118"/>
      <c r="B13" s="437">
        <v>2</v>
      </c>
      <c r="C13" s="438">
        <v>36586</v>
      </c>
      <c r="D13" s="386">
        <v>1498.58</v>
      </c>
      <c r="E13" s="439">
        <v>10921.92</v>
      </c>
      <c r="F13" s="398">
        <v>3.8054410000000001</v>
      </c>
      <c r="G13" s="441">
        <v>14296.179688</v>
      </c>
      <c r="H13" s="177"/>
      <c r="I13" s="384">
        <f>I12+1</f>
        <v>2</v>
      </c>
      <c r="J13" s="397">
        <v>36586</v>
      </c>
      <c r="K13" s="391">
        <v>35.214286999999999</v>
      </c>
      <c r="L13" s="393">
        <v>31.639299000000001</v>
      </c>
      <c r="M13" s="451">
        <v>32.625694000000003</v>
      </c>
      <c r="N13" s="424"/>
      <c r="O13" s="453">
        <f t="shared" ref="O13:O76" si="3">I13+0</f>
        <v>2</v>
      </c>
      <c r="P13" s="438">
        <f t="shared" ref="P13:P76" si="4">EDATE(P12, 1)</f>
        <v>36586</v>
      </c>
      <c r="Q13" s="386">
        <v>1498.58</v>
      </c>
      <c r="R13" s="455">
        <f t="shared" si="0"/>
        <v>7.4666896146178274E-2</v>
      </c>
      <c r="S13" s="387">
        <v>10921.92</v>
      </c>
      <c r="T13" s="456">
        <f t="shared" si="1"/>
        <v>-1.7010144846730801E-3</v>
      </c>
      <c r="U13" s="391">
        <v>35.214286999999999</v>
      </c>
      <c r="V13" s="457">
        <f t="shared" si="2"/>
        <v>7.4074286452063598E-2</v>
      </c>
      <c r="W13" s="393">
        <v>31.639299000000001</v>
      </c>
      <c r="X13" s="458">
        <f t="shared" ref="X13:X76" si="5">(L13/$L$11)-1</f>
        <v>-1.8956663962019449E-2</v>
      </c>
      <c r="Y13" s="395">
        <v>32.625694000000003</v>
      </c>
      <c r="Z13" s="459">
        <v>8.5568061440281618E-2</v>
      </c>
      <c r="AA13" s="44"/>
      <c r="AB13" s="44"/>
    </row>
    <row r="14" spans="1:28">
      <c r="A14" s="118"/>
      <c r="B14" s="437">
        <v>3</v>
      </c>
      <c r="C14" s="438">
        <v>36617</v>
      </c>
      <c r="D14" s="386">
        <v>1452.43</v>
      </c>
      <c r="E14" s="439">
        <v>10733.91</v>
      </c>
      <c r="F14" s="398">
        <v>3.787204</v>
      </c>
      <c r="G14" s="441">
        <v>13541.700194999999</v>
      </c>
      <c r="H14" s="177"/>
      <c r="I14" s="384">
        <f t="shared" ref="I14:I77" si="6">I13+1</f>
        <v>3</v>
      </c>
      <c r="J14" s="397">
        <v>36617</v>
      </c>
      <c r="K14" s="391">
        <v>36.219192999999997</v>
      </c>
      <c r="L14" s="393">
        <v>30.722223</v>
      </c>
      <c r="M14" s="451">
        <v>21.417812000000001</v>
      </c>
      <c r="N14" s="424"/>
      <c r="O14" s="453">
        <f t="shared" si="3"/>
        <v>3</v>
      </c>
      <c r="P14" s="438">
        <f t="shared" si="4"/>
        <v>36617</v>
      </c>
      <c r="Q14" s="386">
        <v>1452.43</v>
      </c>
      <c r="R14" s="455">
        <f t="shared" si="0"/>
        <v>4.1571647806319278E-2</v>
      </c>
      <c r="S14" s="387">
        <v>10733.91</v>
      </c>
      <c r="T14" s="456">
        <f t="shared" si="1"/>
        <v>-1.8885739539126645E-2</v>
      </c>
      <c r="U14" s="391">
        <v>36.219192999999997</v>
      </c>
      <c r="V14" s="457">
        <f t="shared" si="2"/>
        <v>0.10472501906242138</v>
      </c>
      <c r="W14" s="393">
        <v>30.722223</v>
      </c>
      <c r="X14" s="458">
        <f t="shared" si="5"/>
        <v>-4.7392543607784332E-2</v>
      </c>
      <c r="Y14" s="395">
        <v>21.417812000000001</v>
      </c>
      <c r="Z14" s="459">
        <v>-0.28735638073683889</v>
      </c>
      <c r="AA14" s="44"/>
      <c r="AB14" s="44"/>
    </row>
    <row r="15" spans="1:28">
      <c r="A15" s="118"/>
      <c r="B15" s="437">
        <v>4</v>
      </c>
      <c r="C15" s="438">
        <v>36647</v>
      </c>
      <c r="D15" s="386">
        <v>1420.6</v>
      </c>
      <c r="E15" s="439">
        <v>10522.33</v>
      </c>
      <c r="F15" s="398">
        <v>3.7804090000000001</v>
      </c>
      <c r="G15" s="441">
        <v>13052.959961</v>
      </c>
      <c r="H15" s="118"/>
      <c r="I15" s="384">
        <f t="shared" si="6"/>
        <v>4</v>
      </c>
      <c r="J15" s="397">
        <v>36647</v>
      </c>
      <c r="K15" s="391">
        <v>21.396550999999999</v>
      </c>
      <c r="L15" s="393">
        <v>28.939014</v>
      </c>
      <c r="M15" s="451">
        <v>19.210777</v>
      </c>
      <c r="N15" s="424"/>
      <c r="O15" s="453">
        <f t="shared" si="3"/>
        <v>4</v>
      </c>
      <c r="P15" s="438">
        <f t="shared" si="4"/>
        <v>36647</v>
      </c>
      <c r="Q15" s="386">
        <v>1420.6</v>
      </c>
      <c r="R15" s="455">
        <f t="shared" si="0"/>
        <v>1.8745607618719795E-2</v>
      </c>
      <c r="S15" s="387">
        <v>10522.33</v>
      </c>
      <c r="T15" s="456">
        <f t="shared" si="1"/>
        <v>-3.822483919883235E-2</v>
      </c>
      <c r="U15" s="391">
        <v>21.396550999999999</v>
      </c>
      <c r="V15" s="457">
        <f t="shared" si="2"/>
        <v>-0.34738178149510202</v>
      </c>
      <c r="W15" s="393">
        <v>28.939014</v>
      </c>
      <c r="X15" s="458">
        <f t="shared" si="5"/>
        <v>-0.10268470751485925</v>
      </c>
      <c r="Y15" s="395">
        <v>19.210777</v>
      </c>
      <c r="Z15" s="459">
        <v>-0.36079195904149819</v>
      </c>
      <c r="AA15" s="44"/>
      <c r="AB15" s="44"/>
    </row>
    <row r="16" spans="1:28">
      <c r="A16" s="118"/>
      <c r="B16" s="437">
        <v>5</v>
      </c>
      <c r="C16" s="438">
        <v>36678</v>
      </c>
      <c r="D16" s="386">
        <v>1454.6</v>
      </c>
      <c r="E16" s="439">
        <v>10447.89</v>
      </c>
      <c r="F16" s="398">
        <v>3.8624710000000002</v>
      </c>
      <c r="G16" s="441">
        <v>13618.5</v>
      </c>
      <c r="H16" s="169"/>
      <c r="I16" s="384">
        <f t="shared" si="6"/>
        <v>5</v>
      </c>
      <c r="J16" s="397">
        <v>36678</v>
      </c>
      <c r="K16" s="391">
        <v>22.108374000000001</v>
      </c>
      <c r="L16" s="393">
        <v>30.976956999999999</v>
      </c>
      <c r="M16" s="451">
        <v>24.565225999999999</v>
      </c>
      <c r="N16" s="424"/>
      <c r="O16" s="453">
        <f t="shared" si="3"/>
        <v>5</v>
      </c>
      <c r="P16" s="438">
        <f t="shared" si="4"/>
        <v>36678</v>
      </c>
      <c r="Q16" s="386">
        <v>1454.6</v>
      </c>
      <c r="R16" s="455">
        <f t="shared" si="0"/>
        <v>4.3127805745593273E-2</v>
      </c>
      <c r="S16" s="387">
        <v>10447.89</v>
      </c>
      <c r="T16" s="456">
        <f t="shared" si="1"/>
        <v>-4.5028897137524559E-2</v>
      </c>
      <c r="U16" s="391">
        <v>22.108374000000001</v>
      </c>
      <c r="V16" s="457">
        <f t="shared" si="2"/>
        <v>-0.32567040108847412</v>
      </c>
      <c r="W16" s="393">
        <v>30.976956999999999</v>
      </c>
      <c r="X16" s="458">
        <f t="shared" si="5"/>
        <v>-3.9493977550353776E-2</v>
      </c>
      <c r="Y16" s="395">
        <v>24.565225999999999</v>
      </c>
      <c r="Z16" s="459">
        <v>-0.18263118731934413</v>
      </c>
      <c r="AA16" s="44"/>
      <c r="AB16" s="44"/>
    </row>
    <row r="17" spans="1:28">
      <c r="A17" s="118"/>
      <c r="B17" s="437">
        <v>6</v>
      </c>
      <c r="C17" s="438">
        <v>36708</v>
      </c>
      <c r="D17" s="386">
        <v>1430.83</v>
      </c>
      <c r="E17" s="439">
        <v>10521.98</v>
      </c>
      <c r="F17" s="398">
        <v>3.896039</v>
      </c>
      <c r="G17" s="441">
        <v>13330.309569999999</v>
      </c>
      <c r="H17" s="169"/>
      <c r="I17" s="384">
        <f t="shared" si="6"/>
        <v>6</v>
      </c>
      <c r="J17" s="397">
        <v>36708</v>
      </c>
      <c r="K17" s="391">
        <v>21.815269000000001</v>
      </c>
      <c r="L17" s="393">
        <v>32.301623999999997</v>
      </c>
      <c r="M17" s="451">
        <v>21.437000000000001</v>
      </c>
      <c r="N17" s="424"/>
      <c r="O17" s="453">
        <f t="shared" si="3"/>
        <v>6</v>
      </c>
      <c r="P17" s="438">
        <f t="shared" si="4"/>
        <v>36708</v>
      </c>
      <c r="Q17" s="386">
        <v>1430.83</v>
      </c>
      <c r="R17" s="455">
        <f t="shared" si="0"/>
        <v>2.6081780761011419E-2</v>
      </c>
      <c r="S17" s="387">
        <v>10521.98</v>
      </c>
      <c r="T17" s="456">
        <f t="shared" si="1"/>
        <v>-3.8256830336373171E-2</v>
      </c>
      <c r="U17" s="391">
        <v>21.815269000000001</v>
      </c>
      <c r="V17" s="457">
        <f t="shared" si="2"/>
        <v>-0.33461042431627752</v>
      </c>
      <c r="W17" s="393">
        <v>32.301623999999997</v>
      </c>
      <c r="X17" s="458">
        <f t="shared" si="5"/>
        <v>1.5801225053846402E-3</v>
      </c>
      <c r="Y17" s="395">
        <v>21.437000000000001</v>
      </c>
      <c r="Z17" s="459">
        <v>-0.28671793056431794</v>
      </c>
      <c r="AA17" s="44"/>
      <c r="AB17" s="44"/>
    </row>
    <row r="18" spans="1:28">
      <c r="A18" s="118"/>
      <c r="B18" s="437">
        <v>7</v>
      </c>
      <c r="C18" s="438">
        <v>36739</v>
      </c>
      <c r="D18" s="386">
        <v>1517.68</v>
      </c>
      <c r="E18" s="439">
        <v>11215.1</v>
      </c>
      <c r="F18" s="398">
        <v>3.9508899999999998</v>
      </c>
      <c r="G18" s="441">
        <v>14280.040039</v>
      </c>
      <c r="H18" s="169"/>
      <c r="I18" s="384">
        <f t="shared" si="6"/>
        <v>7</v>
      </c>
      <c r="J18" s="397">
        <v>36739</v>
      </c>
      <c r="K18" s="391">
        <v>23.071428000000001</v>
      </c>
      <c r="L18" s="393">
        <v>32.892634999999999</v>
      </c>
      <c r="M18" s="451">
        <v>21.437000000000001</v>
      </c>
      <c r="N18" s="424"/>
      <c r="O18" s="453">
        <f t="shared" si="3"/>
        <v>7</v>
      </c>
      <c r="P18" s="438">
        <f t="shared" si="4"/>
        <v>36739</v>
      </c>
      <c r="Q18" s="386">
        <v>1517.68</v>
      </c>
      <c r="R18" s="455">
        <f t="shared" si="0"/>
        <v>8.8363954505686904E-2</v>
      </c>
      <c r="S18" s="387">
        <v>11215.1</v>
      </c>
      <c r="T18" s="456">
        <f t="shared" si="1"/>
        <v>2.5096590384560802E-2</v>
      </c>
      <c r="U18" s="391">
        <v>23.071428000000001</v>
      </c>
      <c r="V18" s="457">
        <f t="shared" si="2"/>
        <v>-0.2962962002743329</v>
      </c>
      <c r="W18" s="393">
        <v>32.892634999999999</v>
      </c>
      <c r="X18" s="458">
        <f t="shared" si="5"/>
        <v>1.9905667678656203E-2</v>
      </c>
      <c r="Y18" s="395">
        <v>21.437000000000001</v>
      </c>
      <c r="Z18" s="459">
        <v>-0.28671793056431794</v>
      </c>
      <c r="AA18" s="44"/>
      <c r="AB18" s="44"/>
    </row>
    <row r="19" spans="1:28">
      <c r="A19" s="118"/>
      <c r="B19" s="437">
        <v>8</v>
      </c>
      <c r="C19" s="438">
        <v>36770</v>
      </c>
      <c r="D19" s="386">
        <v>1436.51</v>
      </c>
      <c r="E19" s="439">
        <v>10650.92</v>
      </c>
      <c r="F19" s="398">
        <v>3.9816210000000001</v>
      </c>
      <c r="G19" s="441">
        <v>13613.330078000001</v>
      </c>
      <c r="H19" s="169"/>
      <c r="I19" s="384">
        <f t="shared" si="6"/>
        <v>8</v>
      </c>
      <c r="J19" s="397">
        <v>36770</v>
      </c>
      <c r="K19" s="391">
        <v>23.406406</v>
      </c>
      <c r="L19" s="393">
        <v>36.145209999999999</v>
      </c>
      <c r="M19" s="451">
        <v>18.519881999999999</v>
      </c>
      <c r="N19" s="424"/>
      <c r="O19" s="453">
        <f t="shared" si="3"/>
        <v>8</v>
      </c>
      <c r="P19" s="438">
        <f t="shared" si="4"/>
        <v>36770</v>
      </c>
      <c r="Q19" s="386">
        <v>1436.51</v>
      </c>
      <c r="R19" s="455">
        <f t="shared" si="0"/>
        <v>3.0155042095147966E-2</v>
      </c>
      <c r="S19" s="387">
        <v>10650.92</v>
      </c>
      <c r="T19" s="456">
        <f t="shared" si="1"/>
        <v>-2.6471295266317085E-2</v>
      </c>
      <c r="U19" s="391">
        <v>23.406406</v>
      </c>
      <c r="V19" s="457">
        <f t="shared" si="2"/>
        <v>-0.28607900472733405</v>
      </c>
      <c r="W19" s="393">
        <v>36.145209999999999</v>
      </c>
      <c r="X19" s="458">
        <f t="shared" si="5"/>
        <v>0.12075862996185127</v>
      </c>
      <c r="Y19" s="395">
        <v>18.519881999999999</v>
      </c>
      <c r="Z19" s="459">
        <v>-0.38378039097520011</v>
      </c>
      <c r="AA19" s="44"/>
      <c r="AB19" s="44"/>
    </row>
    <row r="20" spans="1:28">
      <c r="A20" s="118"/>
      <c r="B20" s="437">
        <v>9</v>
      </c>
      <c r="C20" s="438">
        <v>36800</v>
      </c>
      <c r="D20" s="386">
        <v>1429.4</v>
      </c>
      <c r="E20" s="439">
        <v>10971.14</v>
      </c>
      <c r="F20" s="398">
        <v>4.0038390000000001</v>
      </c>
      <c r="G20" s="441">
        <v>13314.679688</v>
      </c>
      <c r="H20" s="169"/>
      <c r="I20" s="384">
        <f t="shared" si="6"/>
        <v>9</v>
      </c>
      <c r="J20" s="397">
        <v>36800</v>
      </c>
      <c r="K20" s="391">
        <v>24.536932</v>
      </c>
      <c r="L20" s="393">
        <v>38.199482000000003</v>
      </c>
      <c r="M20" s="451">
        <v>21.149128000000001</v>
      </c>
      <c r="N20" s="424"/>
      <c r="O20" s="453">
        <f t="shared" si="3"/>
        <v>9</v>
      </c>
      <c r="P20" s="438">
        <f t="shared" si="4"/>
        <v>36800</v>
      </c>
      <c r="Q20" s="386">
        <v>1429.4</v>
      </c>
      <c r="R20" s="455">
        <f t="shared" si="0"/>
        <v>2.5056294192734141E-2</v>
      </c>
      <c r="S20" s="387">
        <v>10971.14</v>
      </c>
      <c r="T20" s="456">
        <f t="shared" si="1"/>
        <v>2.7978534860741977E-3</v>
      </c>
      <c r="U20" s="391">
        <v>24.536932</v>
      </c>
      <c r="V20" s="457">
        <f t="shared" si="2"/>
        <v>-0.25159672465829541</v>
      </c>
      <c r="W20" s="393">
        <v>38.199482000000003</v>
      </c>
      <c r="X20" s="458">
        <f t="shared" si="5"/>
        <v>0.18445567508315497</v>
      </c>
      <c r="Y20" s="395">
        <v>21.149128000000001</v>
      </c>
      <c r="Z20" s="459">
        <v>-0.29629641336940216</v>
      </c>
      <c r="AA20" s="44"/>
      <c r="AB20" s="44"/>
    </row>
    <row r="21" spans="1:28">
      <c r="A21" s="118"/>
      <c r="B21" s="437">
        <v>10</v>
      </c>
      <c r="C21" s="438">
        <v>36831</v>
      </c>
      <c r="D21" s="386">
        <v>1314.95</v>
      </c>
      <c r="E21" s="439">
        <v>10414.49</v>
      </c>
      <c r="F21" s="398">
        <v>4.0679160000000003</v>
      </c>
      <c r="G21" s="441">
        <v>11976.240234000001</v>
      </c>
      <c r="H21" s="169"/>
      <c r="I21" s="384">
        <f t="shared" si="6"/>
        <v>10</v>
      </c>
      <c r="J21" s="397">
        <v>36831</v>
      </c>
      <c r="K21" s="391">
        <v>21.857140000000001</v>
      </c>
      <c r="L21" s="393">
        <v>39.063564</v>
      </c>
      <c r="M21" s="451">
        <v>17.617875999999999</v>
      </c>
      <c r="N21" s="424"/>
      <c r="O21" s="453">
        <f t="shared" si="3"/>
        <v>10</v>
      </c>
      <c r="P21" s="438">
        <f t="shared" si="4"/>
        <v>36831</v>
      </c>
      <c r="Q21" s="386">
        <v>1314.95</v>
      </c>
      <c r="R21" s="455">
        <f t="shared" si="0"/>
        <v>-5.7018487443167953E-2</v>
      </c>
      <c r="S21" s="387">
        <v>10414.49</v>
      </c>
      <c r="T21" s="456">
        <f t="shared" si="1"/>
        <v>-4.8081765691424527E-2</v>
      </c>
      <c r="U21" s="391">
        <v>21.857140000000001</v>
      </c>
      <c r="V21" s="457">
        <f t="shared" si="2"/>
        <v>-0.33333331299927038</v>
      </c>
      <c r="W21" s="393">
        <v>39.063564</v>
      </c>
      <c r="X21" s="458">
        <f t="shared" si="5"/>
        <v>0.2112483637546192</v>
      </c>
      <c r="Y21" s="395">
        <v>17.617875999999999</v>
      </c>
      <c r="Z21" s="459">
        <v>-0.41379320556322086</v>
      </c>
      <c r="AA21" s="44"/>
      <c r="AB21" s="44"/>
    </row>
    <row r="22" spans="1:28">
      <c r="A22" s="118"/>
      <c r="B22" s="437">
        <v>11</v>
      </c>
      <c r="C22" s="438">
        <v>36861</v>
      </c>
      <c r="D22" s="386">
        <v>1320.28</v>
      </c>
      <c r="E22" s="439">
        <v>10787.99</v>
      </c>
      <c r="F22" s="398">
        <v>4.1403420000000004</v>
      </c>
      <c r="G22" s="441">
        <v>12175.879883</v>
      </c>
      <c r="H22" s="169"/>
      <c r="I22" s="384">
        <f t="shared" si="6"/>
        <v>11</v>
      </c>
      <c r="J22" s="397">
        <v>36861</v>
      </c>
      <c r="K22" s="391">
        <v>26.756149000000001</v>
      </c>
      <c r="L22" s="393">
        <v>32.574722000000001</v>
      </c>
      <c r="M22" s="451">
        <v>13.318968</v>
      </c>
      <c r="N22" s="424"/>
      <c r="O22" s="453">
        <f t="shared" si="3"/>
        <v>11</v>
      </c>
      <c r="P22" s="438">
        <f t="shared" si="4"/>
        <v>36861</v>
      </c>
      <c r="Q22" s="386">
        <v>1320.28</v>
      </c>
      <c r="R22" s="455">
        <f t="shared" si="0"/>
        <v>-5.3196219325043481E-2</v>
      </c>
      <c r="S22" s="387">
        <v>10787.99</v>
      </c>
      <c r="T22" s="456">
        <f t="shared" si="1"/>
        <v>-1.3942651772811843E-2</v>
      </c>
      <c r="U22" s="391">
        <v>26.756149000000001</v>
      </c>
      <c r="V22" s="457">
        <f t="shared" si="2"/>
        <v>-0.18390817779783253</v>
      </c>
      <c r="W22" s="393">
        <v>32.574722000000001</v>
      </c>
      <c r="X22" s="458">
        <f t="shared" si="5"/>
        <v>1.0048103195642755E-2</v>
      </c>
      <c r="Y22" s="395">
        <v>13.318968</v>
      </c>
      <c r="Z22" s="459">
        <v>-0.55683252984150644</v>
      </c>
      <c r="AA22" s="44"/>
      <c r="AB22" s="44"/>
    </row>
    <row r="23" spans="1:28">
      <c r="A23" s="118"/>
      <c r="B23" s="437">
        <v>12</v>
      </c>
      <c r="C23" s="438">
        <v>36892</v>
      </c>
      <c r="D23" s="386">
        <v>1366.01</v>
      </c>
      <c r="E23" s="439">
        <v>10887.36</v>
      </c>
      <c r="F23" s="398">
        <v>4.2139160000000002</v>
      </c>
      <c r="G23" s="441">
        <v>12631.360352</v>
      </c>
      <c r="H23" s="169"/>
      <c r="I23" s="384">
        <f t="shared" si="6"/>
        <v>12</v>
      </c>
      <c r="J23" s="397">
        <v>36892</v>
      </c>
      <c r="K23" s="391">
        <v>30.985226000000001</v>
      </c>
      <c r="L23" s="393">
        <v>36.993000000000002</v>
      </c>
      <c r="M23" s="451">
        <v>18.750178999999999</v>
      </c>
      <c r="N23" s="424"/>
      <c r="O23" s="453">
        <f t="shared" si="3"/>
        <v>12</v>
      </c>
      <c r="P23" s="438">
        <f t="shared" si="4"/>
        <v>36892</v>
      </c>
      <c r="Q23" s="386">
        <v>1366.01</v>
      </c>
      <c r="R23" s="455">
        <f t="shared" si="0"/>
        <v>-2.0402162844398553E-2</v>
      </c>
      <c r="S23" s="387">
        <v>10887.36</v>
      </c>
      <c r="T23" s="456">
        <f t="shared" si="1"/>
        <v>-4.8599108087085119E-3</v>
      </c>
      <c r="U23" s="391">
        <v>30.985226000000001</v>
      </c>
      <c r="V23" s="457">
        <f t="shared" si="2"/>
        <v>-5.491670166413043E-2</v>
      </c>
      <c r="W23" s="393">
        <v>36.993000000000002</v>
      </c>
      <c r="X23" s="458">
        <f t="shared" si="5"/>
        <v>0.14704615073971805</v>
      </c>
      <c r="Y23" s="395">
        <v>18.750178999999999</v>
      </c>
      <c r="Z23" s="459">
        <v>-0.37611762469517818</v>
      </c>
      <c r="AA23" s="44"/>
      <c r="AB23" s="44"/>
    </row>
    <row r="24" spans="1:28">
      <c r="A24" s="118"/>
      <c r="B24" s="437">
        <v>13</v>
      </c>
      <c r="C24" s="438">
        <v>36923</v>
      </c>
      <c r="D24" s="386">
        <v>1239.94</v>
      </c>
      <c r="E24" s="439">
        <v>10495.28</v>
      </c>
      <c r="F24" s="398">
        <v>4.2539429999999996</v>
      </c>
      <c r="G24" s="441">
        <v>11425.290039</v>
      </c>
      <c r="H24" s="169"/>
      <c r="I24" s="384">
        <f t="shared" si="6"/>
        <v>13</v>
      </c>
      <c r="J24" s="397">
        <v>36923</v>
      </c>
      <c r="K24" s="391">
        <v>27.970444000000001</v>
      </c>
      <c r="L24" s="393">
        <v>33.365443999999997</v>
      </c>
      <c r="M24" s="451">
        <v>18.116861</v>
      </c>
      <c r="N24" s="424"/>
      <c r="O24" s="453">
        <f t="shared" si="3"/>
        <v>13</v>
      </c>
      <c r="P24" s="438">
        <f t="shared" si="4"/>
        <v>36923</v>
      </c>
      <c r="Q24" s="386">
        <v>1239.94</v>
      </c>
      <c r="R24" s="455">
        <f t="shared" si="0"/>
        <v>-0.11080991925189676</v>
      </c>
      <c r="S24" s="387">
        <v>10495.28</v>
      </c>
      <c r="T24" s="456">
        <f t="shared" si="1"/>
        <v>-4.0697297114490771E-2</v>
      </c>
      <c r="U24" s="391">
        <v>27.970444000000001</v>
      </c>
      <c r="V24" s="457">
        <f t="shared" si="2"/>
        <v>-0.14687085156523527</v>
      </c>
      <c r="W24" s="393">
        <v>33.365443999999997</v>
      </c>
      <c r="X24" s="458">
        <f t="shared" si="5"/>
        <v>3.4566110018696028E-2</v>
      </c>
      <c r="Y24" s="395">
        <v>18.116861</v>
      </c>
      <c r="Z24" s="459">
        <v>-0.39719027355699965</v>
      </c>
      <c r="AA24" s="44"/>
      <c r="AB24" s="44"/>
    </row>
    <row r="25" spans="1:28">
      <c r="A25" s="118"/>
      <c r="B25" s="437">
        <v>14</v>
      </c>
      <c r="C25" s="438">
        <v>36951</v>
      </c>
      <c r="D25" s="386">
        <v>1160.33</v>
      </c>
      <c r="E25" s="439">
        <v>9878.7800000000007</v>
      </c>
      <c r="F25" s="398">
        <v>4.2759580000000001</v>
      </c>
      <c r="G25" s="441">
        <v>10645.849609000001</v>
      </c>
      <c r="H25" s="169"/>
      <c r="I25" s="384">
        <f t="shared" si="6"/>
        <v>14</v>
      </c>
      <c r="J25" s="397">
        <v>36951</v>
      </c>
      <c r="K25" s="391">
        <v>26.295566999999998</v>
      </c>
      <c r="L25" s="393">
        <v>33.976832999999999</v>
      </c>
      <c r="M25" s="451">
        <v>16.792643000000002</v>
      </c>
      <c r="N25" s="424"/>
      <c r="O25" s="453">
        <f t="shared" si="3"/>
        <v>14</v>
      </c>
      <c r="P25" s="438">
        <f t="shared" si="4"/>
        <v>36951</v>
      </c>
      <c r="Q25" s="386">
        <v>1160.33</v>
      </c>
      <c r="R25" s="455">
        <f t="shared" si="0"/>
        <v>-0.1679001190424968</v>
      </c>
      <c r="S25" s="387">
        <v>9878.7800000000007</v>
      </c>
      <c r="T25" s="456">
        <f t="shared" si="1"/>
        <v>-9.7047400811478002E-2</v>
      </c>
      <c r="U25" s="391">
        <v>26.295566999999998</v>
      </c>
      <c r="V25" s="457">
        <f t="shared" si="2"/>
        <v>-0.19795643278600439</v>
      </c>
      <c r="W25" s="393">
        <v>33.976832999999999</v>
      </c>
      <c r="X25" s="458">
        <f t="shared" si="5"/>
        <v>5.3523518151440186E-2</v>
      </c>
      <c r="Y25" s="395">
        <v>16.792643000000002</v>
      </c>
      <c r="Z25" s="459">
        <v>-0.44125152071956797</v>
      </c>
      <c r="AA25" s="44"/>
      <c r="AB25" s="44"/>
    </row>
    <row r="26" spans="1:28">
      <c r="A26" s="118"/>
      <c r="B26" s="437">
        <v>15</v>
      </c>
      <c r="C26" s="438">
        <v>36982</v>
      </c>
      <c r="D26" s="386">
        <v>1249.46</v>
      </c>
      <c r="E26" s="439">
        <v>10734.97</v>
      </c>
      <c r="F26" s="398">
        <v>4.2568849999999996</v>
      </c>
      <c r="G26" s="441">
        <v>11512.459961</v>
      </c>
      <c r="H26" s="169"/>
      <c r="I26" s="384">
        <f t="shared" si="6"/>
        <v>15</v>
      </c>
      <c r="J26" s="397">
        <v>36982</v>
      </c>
      <c r="K26" s="391">
        <v>23.401378999999999</v>
      </c>
      <c r="L26" s="393">
        <v>34.294746000000004</v>
      </c>
      <c r="M26" s="451">
        <v>20.803685999999999</v>
      </c>
      <c r="N26" s="424"/>
      <c r="O26" s="453">
        <f t="shared" si="3"/>
        <v>15</v>
      </c>
      <c r="P26" s="438">
        <f t="shared" si="4"/>
        <v>36982</v>
      </c>
      <c r="Q26" s="386">
        <v>1249.46</v>
      </c>
      <c r="R26" s="455">
        <f t="shared" si="0"/>
        <v>-0.1039829037763722</v>
      </c>
      <c r="S26" s="387">
        <v>10734.97</v>
      </c>
      <c r="T26" s="456">
        <f t="shared" si="1"/>
        <v>-1.8788852094002828E-2</v>
      </c>
      <c r="U26" s="391">
        <v>23.401378999999999</v>
      </c>
      <c r="V26" s="457">
        <f t="shared" si="2"/>
        <v>-0.28623233372808865</v>
      </c>
      <c r="W26" s="393">
        <v>34.294746000000004</v>
      </c>
      <c r="X26" s="458">
        <f t="shared" si="5"/>
        <v>6.3381082634453856E-2</v>
      </c>
      <c r="Y26" s="395">
        <v>20.803685999999999</v>
      </c>
      <c r="Z26" s="459">
        <v>-0.30779044633250341</v>
      </c>
      <c r="AA26" s="44"/>
      <c r="AB26" s="44"/>
    </row>
    <row r="27" spans="1:28">
      <c r="A27" s="118"/>
      <c r="B27" s="437">
        <v>16</v>
      </c>
      <c r="C27" s="438">
        <v>37012</v>
      </c>
      <c r="D27" s="386">
        <v>1255.82</v>
      </c>
      <c r="E27" s="439">
        <v>10911.94</v>
      </c>
      <c r="F27" s="398">
        <v>4.2880669999999999</v>
      </c>
      <c r="G27" s="441">
        <v>11610.219727</v>
      </c>
      <c r="H27" s="169"/>
      <c r="I27" s="384">
        <f t="shared" si="6"/>
        <v>16</v>
      </c>
      <c r="J27" s="397">
        <v>37012</v>
      </c>
      <c r="K27" s="391">
        <v>26.067768000000001</v>
      </c>
      <c r="L27" s="393">
        <v>32.607303999999999</v>
      </c>
      <c r="M27" s="451">
        <v>21.242785999999999</v>
      </c>
      <c r="N27" s="424"/>
      <c r="O27" s="453">
        <f t="shared" si="3"/>
        <v>16</v>
      </c>
      <c r="P27" s="438">
        <f t="shared" si="4"/>
        <v>37012</v>
      </c>
      <c r="Q27" s="386">
        <v>1255.82</v>
      </c>
      <c r="R27" s="455">
        <f t="shared" si="0"/>
        <v>-9.9421998479698348E-2</v>
      </c>
      <c r="S27" s="387">
        <v>10911.94</v>
      </c>
      <c r="T27" s="456">
        <f t="shared" si="1"/>
        <v>-2.6132189208384338E-3</v>
      </c>
      <c r="U27" s="391">
        <v>26.067768000000001</v>
      </c>
      <c r="V27" s="457">
        <f t="shared" si="2"/>
        <v>-0.20490455155323917</v>
      </c>
      <c r="W27" s="393">
        <v>32.607303999999999</v>
      </c>
      <c r="X27" s="458">
        <f t="shared" si="5"/>
        <v>1.1058376968610562E-2</v>
      </c>
      <c r="Y27" s="395">
        <v>21.242785999999999</v>
      </c>
      <c r="Z27" s="459">
        <v>-0.29318009242621013</v>
      </c>
      <c r="AA27" s="44"/>
      <c r="AB27" s="44"/>
    </row>
    <row r="28" spans="1:28">
      <c r="A28" s="118"/>
      <c r="B28" s="437">
        <v>17</v>
      </c>
      <c r="C28" s="438">
        <v>37043</v>
      </c>
      <c r="D28" s="386">
        <v>1224.3800000000001</v>
      </c>
      <c r="E28" s="439">
        <v>10502.4</v>
      </c>
      <c r="F28" s="398">
        <v>4.3113700000000001</v>
      </c>
      <c r="G28" s="441">
        <v>11407.150390999999</v>
      </c>
      <c r="H28" s="169"/>
      <c r="I28" s="384">
        <f t="shared" si="6"/>
        <v>17</v>
      </c>
      <c r="J28" s="397">
        <v>37043</v>
      </c>
      <c r="K28" s="391">
        <v>27.521576</v>
      </c>
      <c r="L28" s="393">
        <v>32.770339999999997</v>
      </c>
      <c r="M28" s="451">
        <v>22.415773000000002</v>
      </c>
      <c r="N28" s="424"/>
      <c r="O28" s="453">
        <f t="shared" si="3"/>
        <v>17</v>
      </c>
      <c r="P28" s="438">
        <f t="shared" si="4"/>
        <v>37043</v>
      </c>
      <c r="Q28" s="386">
        <v>1224.3800000000001</v>
      </c>
      <c r="R28" s="455">
        <f t="shared" si="0"/>
        <v>-0.12196836051231297</v>
      </c>
      <c r="S28" s="387">
        <v>10502.4</v>
      </c>
      <c r="T28" s="456">
        <f t="shared" si="1"/>
        <v>-4.0046505973659552E-2</v>
      </c>
      <c r="U28" s="391">
        <v>27.521576</v>
      </c>
      <c r="V28" s="457">
        <f t="shared" si="2"/>
        <v>-0.16056181673545622</v>
      </c>
      <c r="W28" s="393">
        <v>32.770339999999997</v>
      </c>
      <c r="X28" s="458">
        <f t="shared" si="5"/>
        <v>1.6113652729754513E-2</v>
      </c>
      <c r="Y28" s="395">
        <v>22.415773000000002</v>
      </c>
      <c r="Z28" s="459">
        <v>-0.25415081618507784</v>
      </c>
      <c r="AA28" s="44"/>
      <c r="AB28" s="44"/>
    </row>
    <row r="29" spans="1:28">
      <c r="A29" s="118"/>
      <c r="B29" s="437">
        <v>18</v>
      </c>
      <c r="C29" s="438">
        <v>37073</v>
      </c>
      <c r="D29" s="386">
        <v>1211.23</v>
      </c>
      <c r="E29" s="439">
        <v>10522.81</v>
      </c>
      <c r="F29" s="398">
        <v>4.4075879999999996</v>
      </c>
      <c r="G29" s="441">
        <v>11208.509765999999</v>
      </c>
      <c r="H29" s="169"/>
      <c r="I29" s="384">
        <f t="shared" si="6"/>
        <v>18</v>
      </c>
      <c r="J29" s="397">
        <v>37073</v>
      </c>
      <c r="K29" s="391">
        <v>28.841377000000001</v>
      </c>
      <c r="L29" s="393">
        <v>33.724120999999997</v>
      </c>
      <c r="M29" s="451">
        <v>20.324656000000001</v>
      </c>
      <c r="N29" s="424"/>
      <c r="O29" s="453">
        <f t="shared" si="3"/>
        <v>18</v>
      </c>
      <c r="P29" s="438">
        <f t="shared" si="4"/>
        <v>37073</v>
      </c>
      <c r="Q29" s="386">
        <v>1211.23</v>
      </c>
      <c r="R29" s="455">
        <f t="shared" si="0"/>
        <v>-0.13139853419961856</v>
      </c>
      <c r="S29" s="387">
        <v>10522.81</v>
      </c>
      <c r="T29" s="456">
        <f t="shared" si="1"/>
        <v>-3.8180965638776265E-2</v>
      </c>
      <c r="U29" s="391">
        <v>28.841377000000001</v>
      </c>
      <c r="V29" s="457">
        <f t="shared" si="2"/>
        <v>-0.12030644205376173</v>
      </c>
      <c r="W29" s="393">
        <v>33.724120999999997</v>
      </c>
      <c r="X29" s="458">
        <f t="shared" si="5"/>
        <v>4.5687648477563014E-2</v>
      </c>
      <c r="Y29" s="395">
        <v>20.324656000000001</v>
      </c>
      <c r="Z29" s="459">
        <v>-0.32372940746147538</v>
      </c>
      <c r="AA29" s="44"/>
      <c r="AB29" s="44"/>
    </row>
    <row r="30" spans="1:28">
      <c r="A30" s="118"/>
      <c r="B30" s="437">
        <v>19</v>
      </c>
      <c r="C30" s="438">
        <v>37104</v>
      </c>
      <c r="D30" s="386">
        <v>1133.58</v>
      </c>
      <c r="E30" s="439">
        <v>9949.75</v>
      </c>
      <c r="F30" s="398">
        <v>4.4571129999999997</v>
      </c>
      <c r="G30" s="441">
        <v>10515.089844</v>
      </c>
      <c r="H30" s="169"/>
      <c r="I30" s="384">
        <f t="shared" si="6"/>
        <v>19</v>
      </c>
      <c r="J30" s="397">
        <v>37104</v>
      </c>
      <c r="K30" s="391">
        <v>25.062860000000001</v>
      </c>
      <c r="L30" s="393">
        <v>34.319214000000002</v>
      </c>
      <c r="M30" s="451">
        <v>17.518077999999999</v>
      </c>
      <c r="N30" s="424"/>
      <c r="O30" s="453">
        <f t="shared" si="3"/>
        <v>19</v>
      </c>
      <c r="P30" s="438">
        <f t="shared" si="4"/>
        <v>37104</v>
      </c>
      <c r="Q30" s="386">
        <v>1133.58</v>
      </c>
      <c r="R30" s="455">
        <f t="shared" si="0"/>
        <v>-0.18708317198055169</v>
      </c>
      <c r="S30" s="387">
        <v>9949.75</v>
      </c>
      <c r="T30" s="456">
        <f t="shared" si="1"/>
        <v>-9.0560512150691164E-2</v>
      </c>
      <c r="U30" s="391">
        <v>25.062860000000001</v>
      </c>
      <c r="V30" s="457">
        <f t="shared" si="2"/>
        <v>-0.23555534516578536</v>
      </c>
      <c r="W30" s="393">
        <v>34.319214000000002</v>
      </c>
      <c r="X30" s="458">
        <f t="shared" si="5"/>
        <v>6.4139764688255774E-2</v>
      </c>
      <c r="Y30" s="395">
        <v>17.518077999999999</v>
      </c>
      <c r="Z30" s="459">
        <v>-0.4171138252378741</v>
      </c>
      <c r="AA30" s="44"/>
      <c r="AB30" s="44"/>
    </row>
    <row r="31" spans="1:28">
      <c r="A31" s="118"/>
      <c r="B31" s="437">
        <v>20</v>
      </c>
      <c r="C31" s="438">
        <v>37135</v>
      </c>
      <c r="D31" s="386">
        <v>1040.94</v>
      </c>
      <c r="E31" s="439">
        <v>8847.56</v>
      </c>
      <c r="F31" s="398">
        <v>4.4976609999999999</v>
      </c>
      <c r="G31" s="441">
        <v>9562.9501949999994</v>
      </c>
      <c r="H31" s="169"/>
      <c r="I31" s="384">
        <f t="shared" si="6"/>
        <v>20</v>
      </c>
      <c r="J31" s="397">
        <v>37135</v>
      </c>
      <c r="K31" s="391">
        <v>23.823446000000001</v>
      </c>
      <c r="L31" s="393">
        <v>29.957981</v>
      </c>
      <c r="M31" s="451">
        <v>15.712528000000001</v>
      </c>
      <c r="N31" s="424"/>
      <c r="O31" s="453">
        <f t="shared" si="3"/>
        <v>20</v>
      </c>
      <c r="P31" s="438">
        <f t="shared" si="4"/>
        <v>37135</v>
      </c>
      <c r="Q31" s="386">
        <v>1040.94</v>
      </c>
      <c r="R31" s="455">
        <f t="shared" si="0"/>
        <v>-0.25351749064153861</v>
      </c>
      <c r="S31" s="387">
        <v>8847.56</v>
      </c>
      <c r="T31" s="456">
        <f t="shared" si="1"/>
        <v>-0.1913042603968913</v>
      </c>
      <c r="U31" s="391">
        <v>23.823446000000001</v>
      </c>
      <c r="V31" s="457">
        <f t="shared" si="2"/>
        <v>-0.27335882838464765</v>
      </c>
      <c r="W31" s="393">
        <v>29.957981</v>
      </c>
      <c r="X31" s="458">
        <f t="shared" si="5"/>
        <v>-7.1089482064617293E-2</v>
      </c>
      <c r="Y31" s="395">
        <v>15.712528000000001</v>
      </c>
      <c r="Z31" s="459">
        <v>-0.47719062891700803</v>
      </c>
      <c r="AA31" s="44"/>
      <c r="AB31" s="44"/>
    </row>
    <row r="32" spans="1:28">
      <c r="A32" s="118"/>
      <c r="B32" s="437">
        <v>21</v>
      </c>
      <c r="C32" s="438">
        <v>37165</v>
      </c>
      <c r="D32" s="386">
        <v>1059.78</v>
      </c>
      <c r="E32" s="439">
        <v>9075.14</v>
      </c>
      <c r="F32" s="398">
        <v>4.5818430000000001</v>
      </c>
      <c r="G32" s="441">
        <v>9796.8603519999997</v>
      </c>
      <c r="H32" s="169"/>
      <c r="I32" s="384">
        <f t="shared" si="6"/>
        <v>21</v>
      </c>
      <c r="J32" s="397">
        <v>37165</v>
      </c>
      <c r="K32" s="391">
        <v>25.344225000000002</v>
      </c>
      <c r="L32" s="393">
        <v>33.487746999999999</v>
      </c>
      <c r="M32" s="451">
        <v>17.85585</v>
      </c>
      <c r="N32" s="424"/>
      <c r="O32" s="453">
        <f t="shared" si="3"/>
        <v>21</v>
      </c>
      <c r="P32" s="438">
        <f t="shared" si="4"/>
        <v>37165</v>
      </c>
      <c r="Q32" s="386">
        <v>1059.78</v>
      </c>
      <c r="R32" s="455">
        <f t="shared" si="0"/>
        <v>-0.24000688438535356</v>
      </c>
      <c r="S32" s="387">
        <v>9075.14</v>
      </c>
      <c r="T32" s="456">
        <f t="shared" si="1"/>
        <v>-0.17050270873531737</v>
      </c>
      <c r="U32" s="391">
        <v>25.344225000000002</v>
      </c>
      <c r="V32" s="457">
        <f t="shared" si="2"/>
        <v>-0.22697340478438321</v>
      </c>
      <c r="W32" s="393">
        <v>33.487746999999999</v>
      </c>
      <c r="X32" s="458">
        <f t="shared" si="5"/>
        <v>3.8358373024505843E-2</v>
      </c>
      <c r="Y32" s="395">
        <v>17.85585</v>
      </c>
      <c r="Z32" s="459">
        <v>-0.40587499932205429</v>
      </c>
      <c r="AA32" s="44"/>
      <c r="AB32" s="44"/>
    </row>
    <row r="33" spans="1:28">
      <c r="A33" s="118"/>
      <c r="B33" s="437">
        <v>22</v>
      </c>
      <c r="C33" s="438">
        <v>37196</v>
      </c>
      <c r="D33" s="386">
        <v>1139.45</v>
      </c>
      <c r="E33" s="439">
        <v>9851.56</v>
      </c>
      <c r="F33" s="398">
        <v>4.5211629999999996</v>
      </c>
      <c r="G33" s="441">
        <v>10531.450194999999</v>
      </c>
      <c r="H33" s="169"/>
      <c r="I33" s="384">
        <f t="shared" si="6"/>
        <v>22</v>
      </c>
      <c r="J33" s="397">
        <v>37196</v>
      </c>
      <c r="K33" s="391">
        <v>27.387582999999999</v>
      </c>
      <c r="L33" s="393">
        <v>37.384295999999999</v>
      </c>
      <c r="M33" s="451">
        <v>19.716669</v>
      </c>
      <c r="N33" s="424"/>
      <c r="O33" s="453">
        <f t="shared" si="3"/>
        <v>22</v>
      </c>
      <c r="P33" s="438">
        <f t="shared" si="4"/>
        <v>37196</v>
      </c>
      <c r="Q33" s="386">
        <v>1139.45</v>
      </c>
      <c r="R33" s="455">
        <f t="shared" si="0"/>
        <v>-0.18287365718629434</v>
      </c>
      <c r="S33" s="387">
        <v>9851.56</v>
      </c>
      <c r="T33" s="456">
        <f t="shared" si="1"/>
        <v>-9.9535397279656546E-2</v>
      </c>
      <c r="U33" s="391">
        <v>27.387582999999999</v>
      </c>
      <c r="V33" s="457">
        <f t="shared" si="2"/>
        <v>-0.16464874985622546</v>
      </c>
      <c r="W33" s="393">
        <v>37.384295999999999</v>
      </c>
      <c r="X33" s="458">
        <f t="shared" si="5"/>
        <v>0.15917911023475351</v>
      </c>
      <c r="Y33" s="395">
        <v>19.716669</v>
      </c>
      <c r="Z33" s="459">
        <v>-0.3439592075990876</v>
      </c>
      <c r="AA33" s="44"/>
      <c r="AB33" s="44"/>
    </row>
    <row r="34" spans="1:28">
      <c r="A34" s="118"/>
      <c r="B34" s="437">
        <v>23</v>
      </c>
      <c r="C34" s="438">
        <v>37226</v>
      </c>
      <c r="D34" s="386">
        <v>1148.08</v>
      </c>
      <c r="E34" s="439">
        <v>10021.57</v>
      </c>
      <c r="F34" s="398">
        <v>4.4901900000000001</v>
      </c>
      <c r="G34" s="441">
        <v>10707.679688</v>
      </c>
      <c r="H34" s="169"/>
      <c r="I34" s="384">
        <f t="shared" si="6"/>
        <v>23</v>
      </c>
      <c r="J34" s="397">
        <v>37226</v>
      </c>
      <c r="K34" s="391">
        <v>29.732405</v>
      </c>
      <c r="L34" s="393">
        <v>42.291691</v>
      </c>
      <c r="M34" s="451">
        <v>20.343078999999999</v>
      </c>
      <c r="N34" s="424"/>
      <c r="O34" s="453">
        <f t="shared" si="3"/>
        <v>23</v>
      </c>
      <c r="P34" s="438">
        <f t="shared" si="4"/>
        <v>37226</v>
      </c>
      <c r="Q34" s="386">
        <v>1148.08</v>
      </c>
      <c r="R34" s="455">
        <f t="shared" si="0"/>
        <v>-0.17668488160291451</v>
      </c>
      <c r="S34" s="387">
        <v>10021.57</v>
      </c>
      <c r="T34" s="456">
        <f t="shared" si="1"/>
        <v>-8.3995930727304935E-2</v>
      </c>
      <c r="U34" s="391">
        <v>29.732405</v>
      </c>
      <c r="V34" s="457">
        <f t="shared" si="2"/>
        <v>-9.3129113053495249E-2</v>
      </c>
      <c r="W34" s="393">
        <v>42.291691</v>
      </c>
      <c r="X34" s="458">
        <f t="shared" si="5"/>
        <v>0.31134326412628277</v>
      </c>
      <c r="Y34" s="395">
        <v>20.343078999999999</v>
      </c>
      <c r="Z34" s="459">
        <v>-0.32311641144686465</v>
      </c>
      <c r="AA34" s="44"/>
      <c r="AB34" s="44"/>
    </row>
    <row r="35" spans="1:28">
      <c r="A35" s="118"/>
      <c r="B35" s="437">
        <v>24</v>
      </c>
      <c r="C35" s="438">
        <v>37257</v>
      </c>
      <c r="D35" s="386">
        <v>1130.2</v>
      </c>
      <c r="E35" s="439">
        <v>9920</v>
      </c>
      <c r="F35" s="398">
        <v>4.5263270000000002</v>
      </c>
      <c r="G35" s="441">
        <v>10564.690430000001</v>
      </c>
      <c r="H35" s="169"/>
      <c r="I35" s="384">
        <f t="shared" si="6"/>
        <v>24</v>
      </c>
      <c r="J35" s="397">
        <v>37257</v>
      </c>
      <c r="K35" s="391">
        <v>30.817739</v>
      </c>
      <c r="L35" s="393">
        <v>43.653064999999998</v>
      </c>
      <c r="M35" s="451">
        <v>19.563137000000001</v>
      </c>
      <c r="N35" s="424"/>
      <c r="O35" s="453">
        <f t="shared" si="3"/>
        <v>24</v>
      </c>
      <c r="P35" s="438">
        <f t="shared" si="4"/>
        <v>37257</v>
      </c>
      <c r="Q35" s="386">
        <v>1130.2</v>
      </c>
      <c r="R35" s="455">
        <f t="shared" si="0"/>
        <v>-0.18950704932375251</v>
      </c>
      <c r="S35" s="387">
        <v>9920</v>
      </c>
      <c r="T35" s="456">
        <f t="shared" si="1"/>
        <v>-9.327975884166495E-2</v>
      </c>
      <c r="U35" s="391">
        <v>30.817739</v>
      </c>
      <c r="V35" s="457">
        <f t="shared" si="2"/>
        <v>-6.0025238435441386E-2</v>
      </c>
      <c r="W35" s="393">
        <v>43.653064999999998</v>
      </c>
      <c r="X35" s="458">
        <f t="shared" si="5"/>
        <v>0.35355554229829189</v>
      </c>
      <c r="Y35" s="395">
        <v>19.563137000000001</v>
      </c>
      <c r="Z35" s="459">
        <v>-0.34906774063470825</v>
      </c>
      <c r="AA35" s="44"/>
      <c r="AB35" s="44"/>
    </row>
    <row r="36" spans="1:28">
      <c r="A36" s="118"/>
      <c r="B36" s="437">
        <v>25</v>
      </c>
      <c r="C36" s="438">
        <v>37288</v>
      </c>
      <c r="D36" s="386">
        <v>1106.73</v>
      </c>
      <c r="E36" s="439">
        <v>10106.129999999999</v>
      </c>
      <c r="F36" s="398">
        <v>4.5665389999999997</v>
      </c>
      <c r="G36" s="441">
        <v>10332.889648</v>
      </c>
      <c r="H36" s="169"/>
      <c r="I36" s="384">
        <f t="shared" si="6"/>
        <v>25</v>
      </c>
      <c r="J36" s="397">
        <v>37288</v>
      </c>
      <c r="K36" s="391">
        <v>27.642166</v>
      </c>
      <c r="L36" s="393">
        <v>47.166499999999999</v>
      </c>
      <c r="M36" s="451">
        <v>17.914196</v>
      </c>
      <c r="N36" s="424"/>
      <c r="O36" s="453">
        <f t="shared" si="3"/>
        <v>25</v>
      </c>
      <c r="P36" s="438">
        <f t="shared" si="4"/>
        <v>37288</v>
      </c>
      <c r="Q36" s="386">
        <v>1106.73</v>
      </c>
      <c r="R36" s="455">
        <f t="shared" si="0"/>
        <v>-0.20633793726603844</v>
      </c>
      <c r="S36" s="387">
        <v>10106.129999999999</v>
      </c>
      <c r="T36" s="456">
        <f t="shared" si="1"/>
        <v>-7.6266871897431088E-2</v>
      </c>
      <c r="U36" s="391">
        <v>27.642166</v>
      </c>
      <c r="V36" s="457">
        <f t="shared" si="2"/>
        <v>-0.15688368978081269</v>
      </c>
      <c r="W36" s="393">
        <v>47.166499999999999</v>
      </c>
      <c r="X36" s="458">
        <f t="shared" si="5"/>
        <v>0.46249702021638983</v>
      </c>
      <c r="Y36" s="395">
        <v>17.914196</v>
      </c>
      <c r="Z36" s="459">
        <v>-0.40393362899862773</v>
      </c>
      <c r="AA36" s="44"/>
      <c r="AB36" s="44"/>
    </row>
    <row r="37" spans="1:28">
      <c r="A37" s="118"/>
      <c r="B37" s="437">
        <v>26</v>
      </c>
      <c r="C37" s="438">
        <v>37316</v>
      </c>
      <c r="D37" s="386">
        <v>1147.3900000000001</v>
      </c>
      <c r="E37" s="439">
        <v>10403.94</v>
      </c>
      <c r="F37" s="398">
        <v>4.493277</v>
      </c>
      <c r="G37" s="441">
        <v>10775.740234000001</v>
      </c>
      <c r="H37" s="169"/>
      <c r="I37" s="384">
        <f t="shared" si="6"/>
        <v>26</v>
      </c>
      <c r="J37" s="397">
        <v>37316</v>
      </c>
      <c r="K37" s="391">
        <v>26.677437000000001</v>
      </c>
      <c r="L37" s="393">
        <v>47.362141000000001</v>
      </c>
      <c r="M37" s="451">
        <v>18.519117000000001</v>
      </c>
      <c r="N37" s="424"/>
      <c r="O37" s="453">
        <f t="shared" si="3"/>
        <v>26</v>
      </c>
      <c r="P37" s="438">
        <f t="shared" si="4"/>
        <v>37316</v>
      </c>
      <c r="Q37" s="386">
        <v>1147.3900000000001</v>
      </c>
      <c r="R37" s="455">
        <f t="shared" si="0"/>
        <v>-0.17717969680019496</v>
      </c>
      <c r="S37" s="387">
        <v>10403.94</v>
      </c>
      <c r="T37" s="456">
        <f t="shared" si="1"/>
        <v>-4.904606998015637E-2</v>
      </c>
      <c r="U37" s="391">
        <v>26.677437000000001</v>
      </c>
      <c r="V37" s="457">
        <f t="shared" si="2"/>
        <v>-0.18630897992780926</v>
      </c>
      <c r="W37" s="393">
        <v>47.362141000000001</v>
      </c>
      <c r="X37" s="458">
        <f t="shared" si="5"/>
        <v>0.46856328291411309</v>
      </c>
      <c r="Y37" s="395">
        <v>18.519117000000001</v>
      </c>
      <c r="Z37" s="459">
        <v>-0.38380584513311011</v>
      </c>
      <c r="AA37" s="44"/>
      <c r="AB37" s="44"/>
    </row>
    <row r="38" spans="1:28">
      <c r="A38" s="118"/>
      <c r="B38" s="437">
        <v>27</v>
      </c>
      <c r="C38" s="438">
        <v>37347</v>
      </c>
      <c r="D38" s="386">
        <v>1076.92</v>
      </c>
      <c r="E38" s="439">
        <v>9946.2199999999993</v>
      </c>
      <c r="F38" s="398">
        <v>4.5749950000000004</v>
      </c>
      <c r="G38" s="441">
        <v>10241.179688</v>
      </c>
      <c r="H38" s="169"/>
      <c r="I38" s="384">
        <f t="shared" si="6"/>
        <v>27</v>
      </c>
      <c r="J38" s="397">
        <v>37347</v>
      </c>
      <c r="K38" s="391">
        <v>26.932013000000001</v>
      </c>
      <c r="L38" s="393">
        <v>42.120502000000002</v>
      </c>
      <c r="M38" s="451">
        <v>16.047234</v>
      </c>
      <c r="N38" s="424"/>
      <c r="O38" s="453">
        <f t="shared" si="3"/>
        <v>27</v>
      </c>
      <c r="P38" s="438">
        <f t="shared" si="4"/>
        <v>37347</v>
      </c>
      <c r="Q38" s="386">
        <v>1076.92</v>
      </c>
      <c r="R38" s="455">
        <f t="shared" si="0"/>
        <v>-0.22771538803551195</v>
      </c>
      <c r="S38" s="387">
        <v>9946.2199999999993</v>
      </c>
      <c r="T38" s="456">
        <f t="shared" si="1"/>
        <v>-9.0883165623603324E-2</v>
      </c>
      <c r="U38" s="391">
        <v>26.932013000000001</v>
      </c>
      <c r="V38" s="457">
        <f t="shared" si="2"/>
        <v>-0.17854413336005626</v>
      </c>
      <c r="W38" s="393">
        <v>42.120502000000002</v>
      </c>
      <c r="X38" s="458">
        <f t="shared" si="5"/>
        <v>0.3060351873685454</v>
      </c>
      <c r="Y38" s="395">
        <v>16.047234</v>
      </c>
      <c r="Z38" s="459">
        <v>-0.46605381927328282</v>
      </c>
      <c r="AA38" s="44"/>
      <c r="AB38" s="44"/>
    </row>
    <row r="39" spans="1:28">
      <c r="A39" s="118"/>
      <c r="B39" s="437">
        <v>28</v>
      </c>
      <c r="C39" s="438">
        <v>37377</v>
      </c>
      <c r="D39" s="386">
        <v>1067.1400000000001</v>
      </c>
      <c r="E39" s="439">
        <v>9925.25</v>
      </c>
      <c r="F39" s="398">
        <v>4.6113359999999997</v>
      </c>
      <c r="G39" s="441">
        <v>10106.490234000001</v>
      </c>
      <c r="H39" s="169"/>
      <c r="I39" s="384">
        <f t="shared" si="6"/>
        <v>28</v>
      </c>
      <c r="J39" s="397">
        <v>37377</v>
      </c>
      <c r="K39" s="391">
        <v>26.308968</v>
      </c>
      <c r="L39" s="393">
        <v>43.979134000000002</v>
      </c>
      <c r="M39" s="451">
        <v>15.632701000000001</v>
      </c>
      <c r="N39" s="424"/>
      <c r="O39" s="453">
        <f t="shared" si="3"/>
        <v>28</v>
      </c>
      <c r="P39" s="438">
        <f t="shared" si="4"/>
        <v>37377</v>
      </c>
      <c r="Q39" s="386">
        <v>1067.1400000000001</v>
      </c>
      <c r="R39" s="455">
        <f t="shared" si="0"/>
        <v>-0.23472885561435963</v>
      </c>
      <c r="S39" s="387">
        <v>9925.25</v>
      </c>
      <c r="T39" s="456">
        <f t="shared" si="1"/>
        <v>-9.2799891778551968E-2</v>
      </c>
      <c r="U39" s="391">
        <v>26.308968</v>
      </c>
      <c r="V39" s="457">
        <f t="shared" si="2"/>
        <v>-0.1975476876220672</v>
      </c>
      <c r="W39" s="393">
        <v>43.979134000000002</v>
      </c>
      <c r="X39" s="458">
        <f t="shared" si="5"/>
        <v>0.36366600079923939</v>
      </c>
      <c r="Y39" s="395">
        <v>15.632701000000001</v>
      </c>
      <c r="Z39" s="459">
        <v>-0.47984674533986771</v>
      </c>
      <c r="AA39" s="44"/>
      <c r="AB39" s="44"/>
    </row>
    <row r="40" spans="1:28">
      <c r="A40" s="118"/>
      <c r="B40" s="437">
        <v>29</v>
      </c>
      <c r="C40" s="438">
        <v>37408</v>
      </c>
      <c r="D40" s="386">
        <v>989.82</v>
      </c>
      <c r="E40" s="439">
        <v>9243.26</v>
      </c>
      <c r="F40" s="398">
        <v>4.6259499999999996</v>
      </c>
      <c r="G40" s="441">
        <v>9384.0302730000003</v>
      </c>
      <c r="H40" s="169"/>
      <c r="I40" s="384">
        <f t="shared" si="6"/>
        <v>29</v>
      </c>
      <c r="J40" s="397">
        <v>37408</v>
      </c>
      <c r="K40" s="391">
        <v>25.873501000000001</v>
      </c>
      <c r="L40" s="393">
        <v>43.530785000000002</v>
      </c>
      <c r="M40" s="451">
        <v>16.796478</v>
      </c>
      <c r="N40" s="424"/>
      <c r="O40" s="453">
        <f t="shared" si="3"/>
        <v>29</v>
      </c>
      <c r="P40" s="438">
        <f t="shared" si="4"/>
        <v>37408</v>
      </c>
      <c r="Q40" s="386">
        <v>989.82</v>
      </c>
      <c r="R40" s="455">
        <f t="shared" si="0"/>
        <v>-0.2901768426487672</v>
      </c>
      <c r="S40" s="387">
        <v>9243.26</v>
      </c>
      <c r="T40" s="456">
        <f t="shared" si="1"/>
        <v>-0.15513599432568626</v>
      </c>
      <c r="U40" s="391">
        <v>25.873501000000001</v>
      </c>
      <c r="V40" s="457">
        <f t="shared" si="2"/>
        <v>-0.21082990762835108</v>
      </c>
      <c r="W40" s="393">
        <v>43.530785000000002</v>
      </c>
      <c r="X40" s="458">
        <f t="shared" si="5"/>
        <v>0.34976399245609335</v>
      </c>
      <c r="Y40" s="395">
        <v>16.796478</v>
      </c>
      <c r="Z40" s="459">
        <v>-0.44112391719592736</v>
      </c>
      <c r="AA40" s="44"/>
      <c r="AB40" s="44"/>
    </row>
    <row r="41" spans="1:28">
      <c r="A41" s="118"/>
      <c r="B41" s="437">
        <v>30</v>
      </c>
      <c r="C41" s="438">
        <v>37438</v>
      </c>
      <c r="D41" s="386">
        <v>911.62</v>
      </c>
      <c r="E41" s="439">
        <v>8736.59</v>
      </c>
      <c r="F41" s="398">
        <v>4.6484120000000004</v>
      </c>
      <c r="G41" s="441">
        <v>8616.9404300000006</v>
      </c>
      <c r="H41" s="169"/>
      <c r="I41" s="384">
        <f t="shared" si="6"/>
        <v>30</v>
      </c>
      <c r="J41" s="397">
        <v>37438</v>
      </c>
      <c r="K41" s="391">
        <v>23.361177000000001</v>
      </c>
      <c r="L41" s="393">
        <v>41.570777999999997</v>
      </c>
      <c r="M41" s="451">
        <v>14.732996999999999</v>
      </c>
      <c r="N41" s="424"/>
      <c r="O41" s="453">
        <f t="shared" si="3"/>
        <v>30</v>
      </c>
      <c r="P41" s="438">
        <f t="shared" si="4"/>
        <v>37438</v>
      </c>
      <c r="Q41" s="386">
        <v>911.62</v>
      </c>
      <c r="R41" s="455">
        <f t="shared" si="0"/>
        <v>-0.34625589834057624</v>
      </c>
      <c r="S41" s="387">
        <v>8736.59</v>
      </c>
      <c r="T41" s="456">
        <f t="shared" si="1"/>
        <v>-0.20144727906234894</v>
      </c>
      <c r="U41" s="391">
        <v>23.361177000000001</v>
      </c>
      <c r="V41" s="457">
        <f t="shared" si="2"/>
        <v>-0.28745853871880567</v>
      </c>
      <c r="W41" s="393">
        <v>41.570777999999997</v>
      </c>
      <c r="X41" s="458">
        <f t="shared" si="5"/>
        <v>0.2889898328915026</v>
      </c>
      <c r="Y41" s="395">
        <v>14.732996999999999</v>
      </c>
      <c r="Z41" s="459">
        <v>-0.50978296454029515</v>
      </c>
      <c r="AA41" s="44"/>
      <c r="AB41" s="44"/>
    </row>
    <row r="42" spans="1:28">
      <c r="A42" s="118"/>
      <c r="B42" s="437">
        <v>31</v>
      </c>
      <c r="C42" s="438">
        <v>37469</v>
      </c>
      <c r="D42" s="386">
        <v>916.07</v>
      </c>
      <c r="E42" s="439">
        <v>8663.5</v>
      </c>
      <c r="F42" s="398">
        <v>4.7264549999999996</v>
      </c>
      <c r="G42" s="441">
        <v>8654.0400389999995</v>
      </c>
      <c r="H42" s="169"/>
      <c r="I42" s="384">
        <f t="shared" si="6"/>
        <v>31</v>
      </c>
      <c r="J42" s="397">
        <v>37469</v>
      </c>
      <c r="K42" s="391">
        <v>22.383050999999998</v>
      </c>
      <c r="L42" s="393">
        <v>38.633488</v>
      </c>
      <c r="M42" s="451">
        <v>15.070772</v>
      </c>
      <c r="N42" s="424"/>
      <c r="O42" s="453">
        <f t="shared" si="3"/>
        <v>31</v>
      </c>
      <c r="P42" s="438">
        <f t="shared" si="4"/>
        <v>37469</v>
      </c>
      <c r="Q42" s="386">
        <v>916.07</v>
      </c>
      <c r="R42" s="455">
        <f t="shared" si="0"/>
        <v>-0.34306469887985314</v>
      </c>
      <c r="S42" s="387">
        <v>8663.5</v>
      </c>
      <c r="T42" s="456">
        <f t="shared" si="1"/>
        <v>-0.20812794261338352</v>
      </c>
      <c r="U42" s="391">
        <v>22.383050999999998</v>
      </c>
      <c r="V42" s="457">
        <f t="shared" si="2"/>
        <v>-0.3172924520253626</v>
      </c>
      <c r="W42" s="393">
        <v>38.633488</v>
      </c>
      <c r="X42" s="458">
        <f t="shared" si="5"/>
        <v>0.19791294839696949</v>
      </c>
      <c r="Y42" s="395">
        <v>15.070772</v>
      </c>
      <c r="Z42" s="459">
        <v>-0.49854403880424814</v>
      </c>
      <c r="AA42" s="44"/>
      <c r="AB42" s="44"/>
    </row>
    <row r="43" spans="1:28">
      <c r="A43" s="118"/>
      <c r="B43" s="437">
        <v>32</v>
      </c>
      <c r="C43" s="438">
        <v>37500</v>
      </c>
      <c r="D43" s="386">
        <v>815.28</v>
      </c>
      <c r="E43" s="439">
        <v>7591.93</v>
      </c>
      <c r="F43" s="398">
        <v>4.799677</v>
      </c>
      <c r="G43" s="441">
        <v>7773.6298829999996</v>
      </c>
      <c r="H43" s="169"/>
      <c r="I43" s="384">
        <f t="shared" si="6"/>
        <v>32</v>
      </c>
      <c r="J43" s="397">
        <v>37500</v>
      </c>
      <c r="K43" s="391">
        <v>21.686298000000001</v>
      </c>
      <c r="L43" s="393">
        <v>40.852767999999998</v>
      </c>
      <c r="M43" s="451">
        <v>13.431037999999999</v>
      </c>
      <c r="N43" s="424"/>
      <c r="O43" s="453">
        <f t="shared" si="3"/>
        <v>32</v>
      </c>
      <c r="P43" s="438">
        <f t="shared" si="4"/>
        <v>37500</v>
      </c>
      <c r="Q43" s="386">
        <v>815.28</v>
      </c>
      <c r="R43" s="455">
        <f t="shared" si="0"/>
        <v>-0.41534357385654663</v>
      </c>
      <c r="S43" s="387">
        <v>7591.93</v>
      </c>
      <c r="T43" s="456">
        <f t="shared" si="1"/>
        <v>-0.30607292334100822</v>
      </c>
      <c r="U43" s="391">
        <v>21.686298000000001</v>
      </c>
      <c r="V43" s="457">
        <f t="shared" si="2"/>
        <v>-0.33854418094176331</v>
      </c>
      <c r="W43" s="393">
        <v>40.852767999999998</v>
      </c>
      <c r="X43" s="458">
        <f t="shared" si="5"/>
        <v>0.26672641530729413</v>
      </c>
      <c r="Y43" s="395">
        <v>13.431037999999999</v>
      </c>
      <c r="Z43" s="459">
        <v>-0.55310357889120287</v>
      </c>
      <c r="AA43" s="44"/>
      <c r="AB43" s="44"/>
    </row>
    <row r="44" spans="1:28">
      <c r="A44" s="118"/>
      <c r="B44" s="437">
        <v>33</v>
      </c>
      <c r="C44" s="438">
        <v>37530</v>
      </c>
      <c r="D44" s="386">
        <v>885.76</v>
      </c>
      <c r="E44" s="439">
        <v>8397.0300000000007</v>
      </c>
      <c r="F44" s="398">
        <v>4.7704000000000004</v>
      </c>
      <c r="G44" s="441">
        <v>8357.3203130000002</v>
      </c>
      <c r="H44" s="169"/>
      <c r="I44" s="384">
        <f t="shared" si="6"/>
        <v>33</v>
      </c>
      <c r="J44" s="397">
        <v>37530</v>
      </c>
      <c r="K44" s="391">
        <v>22.731425999999999</v>
      </c>
      <c r="L44" s="393">
        <v>43.444138000000002</v>
      </c>
      <c r="M44" s="451">
        <v>16.418789</v>
      </c>
      <c r="N44" s="424"/>
      <c r="O44" s="453">
        <f t="shared" si="3"/>
        <v>33</v>
      </c>
      <c r="P44" s="438">
        <f t="shared" si="4"/>
        <v>37530</v>
      </c>
      <c r="Q44" s="386">
        <v>885.76</v>
      </c>
      <c r="R44" s="455">
        <f t="shared" si="0"/>
        <v>-0.36480071138648651</v>
      </c>
      <c r="S44" s="387">
        <v>8397.0300000000007</v>
      </c>
      <c r="T44" s="456">
        <f t="shared" si="1"/>
        <v>-0.23248416667199856</v>
      </c>
      <c r="U44" s="391">
        <v>22.731425999999999</v>
      </c>
      <c r="V44" s="457">
        <f t="shared" si="2"/>
        <v>-0.30666663331880362</v>
      </c>
      <c r="W44" s="393">
        <v>43.444138000000002</v>
      </c>
      <c r="X44" s="458">
        <f t="shared" si="5"/>
        <v>0.34707731909023654</v>
      </c>
      <c r="Y44" s="395">
        <v>16.418789</v>
      </c>
      <c r="Z44" s="459">
        <v>-0.45369091778010862</v>
      </c>
      <c r="AA44" s="44"/>
      <c r="AB44" s="44"/>
    </row>
    <row r="45" spans="1:28">
      <c r="A45" s="118"/>
      <c r="B45" s="437">
        <v>34</v>
      </c>
      <c r="C45" s="438">
        <v>37561</v>
      </c>
      <c r="D45" s="386">
        <v>936.31</v>
      </c>
      <c r="E45" s="439">
        <v>8896.09</v>
      </c>
      <c r="F45" s="398">
        <v>4.764367</v>
      </c>
      <c r="G45" s="441">
        <v>8846.7099610000005</v>
      </c>
      <c r="H45" s="169"/>
      <c r="I45" s="384">
        <f t="shared" si="6"/>
        <v>34</v>
      </c>
      <c r="J45" s="397">
        <v>37561</v>
      </c>
      <c r="K45" s="391">
        <v>21.639396999999999</v>
      </c>
      <c r="L45" s="393">
        <v>42.937739999999998</v>
      </c>
      <c r="M45" s="451">
        <v>17.711531000000001</v>
      </c>
      <c r="N45" s="424"/>
      <c r="O45" s="453">
        <f t="shared" si="3"/>
        <v>34</v>
      </c>
      <c r="P45" s="438">
        <f t="shared" si="4"/>
        <v>37561</v>
      </c>
      <c r="Q45" s="386">
        <v>936.31</v>
      </c>
      <c r="R45" s="455">
        <f t="shared" si="0"/>
        <v>-0.32855011975962023</v>
      </c>
      <c r="S45" s="387">
        <v>8896.09</v>
      </c>
      <c r="T45" s="456">
        <f t="shared" si="1"/>
        <v>-0.18686846066872453</v>
      </c>
      <c r="U45" s="391">
        <v>21.639396999999999</v>
      </c>
      <c r="V45" s="457">
        <f t="shared" si="2"/>
        <v>-0.33997471276280766</v>
      </c>
      <c r="W45" s="393">
        <v>42.937739999999998</v>
      </c>
      <c r="X45" s="458">
        <f t="shared" si="5"/>
        <v>0.331375378813906</v>
      </c>
      <c r="Y45" s="395">
        <v>17.711531000000001</v>
      </c>
      <c r="Z45" s="459">
        <v>-0.41067698444025591</v>
      </c>
      <c r="AA45" s="44"/>
      <c r="AB45" s="44"/>
    </row>
    <row r="46" spans="1:28">
      <c r="A46" s="118"/>
      <c r="B46" s="437">
        <v>35</v>
      </c>
      <c r="C46" s="438">
        <v>37591</v>
      </c>
      <c r="D46" s="386">
        <v>879.82</v>
      </c>
      <c r="E46" s="439">
        <v>8341.6299999999992</v>
      </c>
      <c r="F46" s="398">
        <v>4.8742460000000003</v>
      </c>
      <c r="G46" s="441">
        <v>8343.1904300000006</v>
      </c>
      <c r="H46" s="169"/>
      <c r="I46" s="384">
        <f t="shared" si="6"/>
        <v>35</v>
      </c>
      <c r="J46" s="397">
        <v>37591</v>
      </c>
      <c r="K46" s="391">
        <v>18.798815000000001</v>
      </c>
      <c r="L46" s="393">
        <v>44.285400000000003</v>
      </c>
      <c r="M46" s="451">
        <v>15.875291000000001</v>
      </c>
      <c r="N46" s="424"/>
      <c r="O46" s="453">
        <f t="shared" si="3"/>
        <v>35</v>
      </c>
      <c r="P46" s="438">
        <f t="shared" si="4"/>
        <v>37591</v>
      </c>
      <c r="Q46" s="386">
        <v>879.82</v>
      </c>
      <c r="R46" s="455">
        <f t="shared" si="0"/>
        <v>-0.36906042482394619</v>
      </c>
      <c r="S46" s="387">
        <v>8341.6299999999992</v>
      </c>
      <c r="T46" s="456">
        <f t="shared" si="1"/>
        <v>-0.23754790672846759</v>
      </c>
      <c r="U46" s="391">
        <v>18.798815000000001</v>
      </c>
      <c r="V46" s="457">
        <f t="shared" si="2"/>
        <v>-0.42661557204695488</v>
      </c>
      <c r="W46" s="393">
        <v>44.285400000000003</v>
      </c>
      <c r="X46" s="458">
        <f t="shared" si="5"/>
        <v>0.37316242543099265</v>
      </c>
      <c r="Y46" s="395">
        <v>15.875291000000001</v>
      </c>
      <c r="Z46" s="459">
        <v>-0.47177494904260586</v>
      </c>
      <c r="AA46" s="44"/>
      <c r="AB46" s="44"/>
    </row>
    <row r="47" spans="1:28">
      <c r="A47" s="118"/>
      <c r="B47" s="437">
        <v>36</v>
      </c>
      <c r="C47" s="438">
        <v>37622</v>
      </c>
      <c r="D47" s="386">
        <v>855.7</v>
      </c>
      <c r="E47" s="439">
        <v>8053.81</v>
      </c>
      <c r="F47" s="398">
        <v>4.874695</v>
      </c>
      <c r="G47" s="441">
        <v>8125.0698240000002</v>
      </c>
      <c r="H47" s="169"/>
      <c r="I47" s="384">
        <f t="shared" si="6"/>
        <v>36</v>
      </c>
      <c r="J47" s="397">
        <v>37622</v>
      </c>
      <c r="K47" s="391">
        <v>19.341467000000002</v>
      </c>
      <c r="L47" s="393">
        <v>43.002994999999999</v>
      </c>
      <c r="M47" s="451">
        <v>14.573328</v>
      </c>
      <c r="N47" s="424"/>
      <c r="O47" s="453">
        <f t="shared" si="3"/>
        <v>36</v>
      </c>
      <c r="P47" s="438">
        <f t="shared" si="4"/>
        <v>37622</v>
      </c>
      <c r="Q47" s="386">
        <v>855.7</v>
      </c>
      <c r="R47" s="455">
        <f t="shared" si="0"/>
        <v>-0.38635744302454</v>
      </c>
      <c r="S47" s="387">
        <v>8053.81</v>
      </c>
      <c r="T47" s="456">
        <f t="shared" si="1"/>
        <v>-0.26385559017707549</v>
      </c>
      <c r="U47" s="391">
        <v>19.341467000000002</v>
      </c>
      <c r="V47" s="457">
        <f t="shared" si="2"/>
        <v>-0.41006409225434159</v>
      </c>
      <c r="W47" s="393">
        <v>43.002994999999999</v>
      </c>
      <c r="X47" s="458">
        <f t="shared" si="5"/>
        <v>0.33339874800717273</v>
      </c>
      <c r="Y47" s="395">
        <v>14.573328</v>
      </c>
      <c r="Z47" s="459">
        <v>-0.51509569648714981</v>
      </c>
      <c r="AA47" s="44"/>
      <c r="AB47" s="44"/>
    </row>
    <row r="48" spans="1:28">
      <c r="A48" s="118"/>
      <c r="B48" s="437">
        <v>37</v>
      </c>
      <c r="C48" s="438">
        <v>37653</v>
      </c>
      <c r="D48" s="386">
        <v>841.15</v>
      </c>
      <c r="E48" s="439">
        <v>7891.08</v>
      </c>
      <c r="F48" s="398">
        <v>4.9438570000000004</v>
      </c>
      <c r="G48" s="441">
        <v>7972.6000979999999</v>
      </c>
      <c r="H48" s="169"/>
      <c r="I48" s="384">
        <f t="shared" si="6"/>
        <v>37</v>
      </c>
      <c r="J48" s="397">
        <v>37653</v>
      </c>
      <c r="K48" s="391">
        <v>20.44689</v>
      </c>
      <c r="L48" s="393">
        <v>42.021937999999999</v>
      </c>
      <c r="M48" s="451">
        <v>14.554897</v>
      </c>
      <c r="N48" s="424"/>
      <c r="O48" s="453">
        <f t="shared" si="3"/>
        <v>37</v>
      </c>
      <c r="P48" s="438">
        <f t="shared" si="4"/>
        <v>37653</v>
      </c>
      <c r="Q48" s="386">
        <v>841.15</v>
      </c>
      <c r="R48" s="455">
        <f t="shared" si="0"/>
        <v>-0.39679158957589322</v>
      </c>
      <c r="S48" s="387">
        <v>7891.08</v>
      </c>
      <c r="T48" s="456">
        <f t="shared" si="1"/>
        <v>-0.27872964106857712</v>
      </c>
      <c r="U48" s="391">
        <v>20.44689</v>
      </c>
      <c r="V48" s="457">
        <f t="shared" si="2"/>
        <v>-0.37634748115406014</v>
      </c>
      <c r="W48" s="393">
        <v>42.021937999999999</v>
      </c>
      <c r="X48" s="458">
        <f t="shared" si="5"/>
        <v>0.30297900223077567</v>
      </c>
      <c r="Y48" s="395">
        <v>14.554897</v>
      </c>
      <c r="Z48" s="459">
        <v>-0.51570895868903299</v>
      </c>
      <c r="AA48" s="44"/>
      <c r="AB48" s="44"/>
    </row>
    <row r="49" spans="1:28">
      <c r="A49" s="118"/>
      <c r="B49" s="437">
        <v>38</v>
      </c>
      <c r="C49" s="438">
        <v>37681</v>
      </c>
      <c r="D49" s="386">
        <v>848.18</v>
      </c>
      <c r="E49" s="439">
        <v>7992.13</v>
      </c>
      <c r="F49" s="398">
        <v>4.9358089999999999</v>
      </c>
      <c r="G49" s="441">
        <v>8051.8598629999997</v>
      </c>
      <c r="H49" s="169"/>
      <c r="I49" s="384">
        <f t="shared" si="6"/>
        <v>38</v>
      </c>
      <c r="J49" s="397">
        <v>37681</v>
      </c>
      <c r="K49" s="391">
        <v>20.118618000000001</v>
      </c>
      <c r="L49" s="393">
        <v>45.022339000000002</v>
      </c>
      <c r="M49" s="451">
        <v>14.91591</v>
      </c>
      <c r="N49" s="424"/>
      <c r="O49" s="453">
        <f t="shared" si="3"/>
        <v>38</v>
      </c>
      <c r="P49" s="438">
        <f t="shared" si="4"/>
        <v>37681</v>
      </c>
      <c r="Q49" s="386">
        <v>848.18</v>
      </c>
      <c r="R49" s="455">
        <f t="shared" si="0"/>
        <v>-0.39175021155142498</v>
      </c>
      <c r="S49" s="387">
        <v>7992.13</v>
      </c>
      <c r="T49" s="456">
        <f t="shared" si="1"/>
        <v>-0.26949334264427782</v>
      </c>
      <c r="U49" s="391">
        <v>20.118618000000001</v>
      </c>
      <c r="V49" s="457">
        <f t="shared" si="2"/>
        <v>-0.38636013636307198</v>
      </c>
      <c r="W49" s="393">
        <v>45.022339000000002</v>
      </c>
      <c r="X49" s="458">
        <f t="shared" si="5"/>
        <v>0.39601277666717194</v>
      </c>
      <c r="Y49" s="395">
        <v>14.91591</v>
      </c>
      <c r="Z49" s="459">
        <v>-0.50369682547388239</v>
      </c>
      <c r="AA49" s="44"/>
      <c r="AB49" s="44"/>
    </row>
    <row r="50" spans="1:28">
      <c r="A50" s="118"/>
      <c r="B50" s="437">
        <v>39</v>
      </c>
      <c r="C50" s="438">
        <v>37712</v>
      </c>
      <c r="D50" s="386">
        <v>916.92</v>
      </c>
      <c r="E50" s="439">
        <v>8480.09</v>
      </c>
      <c r="F50" s="398">
        <v>4.9822100000000002</v>
      </c>
      <c r="G50" s="441">
        <v>8701.9697269999997</v>
      </c>
      <c r="H50" s="169"/>
      <c r="I50" s="384">
        <f t="shared" si="6"/>
        <v>39</v>
      </c>
      <c r="J50" s="397">
        <v>37712</v>
      </c>
      <c r="K50" s="391">
        <v>23.186995</v>
      </c>
      <c r="L50" s="393">
        <v>49.002392</v>
      </c>
      <c r="M50" s="451">
        <v>15.753817</v>
      </c>
      <c r="N50" s="424"/>
      <c r="O50" s="453">
        <f t="shared" si="3"/>
        <v>39</v>
      </c>
      <c r="P50" s="438">
        <f t="shared" si="4"/>
        <v>37712</v>
      </c>
      <c r="Q50" s="386">
        <v>916.92</v>
      </c>
      <c r="R50" s="455">
        <f t="shared" si="0"/>
        <v>-0.3424551439266813</v>
      </c>
      <c r="S50" s="387">
        <v>8480.09</v>
      </c>
      <c r="T50" s="456">
        <f t="shared" si="1"/>
        <v>-0.22489221271729987</v>
      </c>
      <c r="U50" s="391">
        <v>23.186995</v>
      </c>
      <c r="V50" s="457">
        <f t="shared" si="2"/>
        <v>-0.29277128031606692</v>
      </c>
      <c r="W50" s="393">
        <v>49.002392</v>
      </c>
      <c r="X50" s="458">
        <f t="shared" si="5"/>
        <v>0.51942273188545829</v>
      </c>
      <c r="Y50" s="395">
        <v>15.753817</v>
      </c>
      <c r="Z50" s="459">
        <v>-0.47581680313145369</v>
      </c>
      <c r="AA50" s="44"/>
      <c r="AB50" s="44"/>
    </row>
    <row r="51" spans="1:28">
      <c r="A51" s="118"/>
      <c r="B51" s="437">
        <v>40</v>
      </c>
      <c r="C51" s="438">
        <v>37742</v>
      </c>
      <c r="D51" s="386">
        <v>963.59</v>
      </c>
      <c r="E51" s="439">
        <v>8850.26</v>
      </c>
      <c r="F51" s="398">
        <v>5.0733779999999999</v>
      </c>
      <c r="G51" s="441">
        <v>9218.8896480000003</v>
      </c>
      <c r="H51" s="169"/>
      <c r="I51" s="384">
        <f t="shared" si="6"/>
        <v>40</v>
      </c>
      <c r="J51" s="397">
        <v>37742</v>
      </c>
      <c r="K51" s="391">
        <v>24.955662</v>
      </c>
      <c r="L51" s="393">
        <v>52.357590000000002</v>
      </c>
      <c r="M51" s="451">
        <v>15.162355</v>
      </c>
      <c r="N51" s="424"/>
      <c r="O51" s="453">
        <f t="shared" si="3"/>
        <v>40</v>
      </c>
      <c r="P51" s="438">
        <f t="shared" si="4"/>
        <v>37742</v>
      </c>
      <c r="Q51" s="386">
        <v>963.59</v>
      </c>
      <c r="R51" s="455">
        <f t="shared" si="0"/>
        <v>-0.30898699138017582</v>
      </c>
      <c r="S51" s="387">
        <v>8850.26</v>
      </c>
      <c r="T51" s="456">
        <f t="shared" si="1"/>
        <v>-0.19105747162157594</v>
      </c>
      <c r="U51" s="391">
        <v>24.955662</v>
      </c>
      <c r="V51" s="457">
        <f t="shared" si="2"/>
        <v>-0.23882500146634</v>
      </c>
      <c r="W51" s="393">
        <v>52.357590000000002</v>
      </c>
      <c r="X51" s="458">
        <f t="shared" si="5"/>
        <v>0.62345773718023301</v>
      </c>
      <c r="Y51" s="395">
        <v>15.162355</v>
      </c>
      <c r="Z51" s="459">
        <v>-0.49549676018479916</v>
      </c>
      <c r="AA51" s="44"/>
      <c r="AB51" s="44"/>
    </row>
    <row r="52" spans="1:28">
      <c r="A52" s="118"/>
      <c r="B52" s="437">
        <v>41</v>
      </c>
      <c r="C52" s="438">
        <v>37773</v>
      </c>
      <c r="D52" s="386">
        <v>974.5</v>
      </c>
      <c r="E52" s="439">
        <v>8985.44</v>
      </c>
      <c r="F52" s="398">
        <v>5.0637340000000002</v>
      </c>
      <c r="G52" s="441">
        <v>9342.4199219999991</v>
      </c>
      <c r="H52" s="169"/>
      <c r="I52" s="384">
        <f t="shared" si="6"/>
        <v>41</v>
      </c>
      <c r="J52" s="397">
        <v>37773</v>
      </c>
      <c r="K52" s="391">
        <v>24.520188999999998</v>
      </c>
      <c r="L52" s="393">
        <v>50.761814000000001</v>
      </c>
      <c r="M52" s="451">
        <v>15.796946</v>
      </c>
      <c r="N52" s="424"/>
      <c r="O52" s="453">
        <f t="shared" si="3"/>
        <v>41</v>
      </c>
      <c r="P52" s="438">
        <f t="shared" si="4"/>
        <v>37773</v>
      </c>
      <c r="Q52" s="386">
        <v>974.5</v>
      </c>
      <c r="R52" s="455">
        <f t="shared" si="0"/>
        <v>-0.30116317427534678</v>
      </c>
      <c r="S52" s="387">
        <v>8985.44</v>
      </c>
      <c r="T52" s="456">
        <f t="shared" si="1"/>
        <v>-0.1787015802707913</v>
      </c>
      <c r="U52" s="391">
        <v>24.520188999999998</v>
      </c>
      <c r="V52" s="457">
        <f t="shared" si="2"/>
        <v>-0.25210740447918933</v>
      </c>
      <c r="W52" s="393">
        <v>50.761814000000001</v>
      </c>
      <c r="X52" s="458">
        <f t="shared" si="5"/>
        <v>0.5739773295830437</v>
      </c>
      <c r="Y52" s="395">
        <v>15.796946</v>
      </c>
      <c r="Z52" s="459">
        <v>-0.474381754273279</v>
      </c>
      <c r="AA52" s="44"/>
      <c r="AB52" s="44"/>
    </row>
    <row r="53" spans="1:28">
      <c r="A53" s="118"/>
      <c r="B53" s="437">
        <v>42</v>
      </c>
      <c r="C53" s="438">
        <v>37803</v>
      </c>
      <c r="D53" s="386">
        <v>990.31</v>
      </c>
      <c r="E53" s="439">
        <v>9233.7999999999993</v>
      </c>
      <c r="F53" s="398">
        <v>4.8974650000000004</v>
      </c>
      <c r="G53" s="441">
        <v>9555.1904300000006</v>
      </c>
      <c r="H53" s="169"/>
      <c r="I53" s="384">
        <f t="shared" si="6"/>
        <v>42</v>
      </c>
      <c r="J53" s="397">
        <v>37803</v>
      </c>
      <c r="K53" s="391">
        <v>24.781466999999999</v>
      </c>
      <c r="L53" s="393">
        <v>52.735106999999999</v>
      </c>
      <c r="M53" s="451">
        <v>16.271345</v>
      </c>
      <c r="N53" s="424"/>
      <c r="O53" s="453">
        <f t="shared" si="3"/>
        <v>42</v>
      </c>
      <c r="P53" s="438">
        <f t="shared" si="4"/>
        <v>37803</v>
      </c>
      <c r="Q53" s="386">
        <v>990.31</v>
      </c>
      <c r="R53" s="455">
        <f t="shared" si="0"/>
        <v>-0.28982545214635058</v>
      </c>
      <c r="S53" s="387">
        <v>9233.7999999999993</v>
      </c>
      <c r="T53" s="456">
        <f t="shared" si="1"/>
        <v>-0.156000669071791</v>
      </c>
      <c r="U53" s="391">
        <v>24.781466999999999</v>
      </c>
      <c r="V53" s="457">
        <f t="shared" si="2"/>
        <v>-0.24413813957782637</v>
      </c>
      <c r="W53" s="393">
        <v>52.735106999999999</v>
      </c>
      <c r="X53" s="458">
        <f t="shared" si="5"/>
        <v>0.63516344965796678</v>
      </c>
      <c r="Y53" s="395">
        <v>16.271345</v>
      </c>
      <c r="Z53" s="459">
        <v>-0.45859688230153761</v>
      </c>
      <c r="AA53" s="44"/>
      <c r="AB53" s="44"/>
    </row>
    <row r="54" spans="1:28">
      <c r="A54" s="118"/>
      <c r="B54" s="437">
        <v>43</v>
      </c>
      <c r="C54" s="438">
        <v>37834</v>
      </c>
      <c r="D54" s="386">
        <v>1008.01</v>
      </c>
      <c r="E54" s="439">
        <v>9415.82</v>
      </c>
      <c r="F54" s="398">
        <v>4.9356549999999997</v>
      </c>
      <c r="G54" s="441">
        <v>9770.5595699999994</v>
      </c>
      <c r="H54" s="169"/>
      <c r="I54" s="384">
        <f t="shared" si="6"/>
        <v>43</v>
      </c>
      <c r="J54" s="397">
        <v>37834</v>
      </c>
      <c r="K54" s="391">
        <v>21.605910999999999</v>
      </c>
      <c r="L54" s="393">
        <v>54.954577999999998</v>
      </c>
      <c r="M54" s="451">
        <v>16.339117000000002</v>
      </c>
      <c r="N54" s="424"/>
      <c r="O54" s="453">
        <f t="shared" si="3"/>
        <v>43</v>
      </c>
      <c r="P54" s="438">
        <f t="shared" si="4"/>
        <v>37834</v>
      </c>
      <c r="Q54" s="386">
        <v>1008.01</v>
      </c>
      <c r="R54" s="455">
        <f t="shared" si="0"/>
        <v>-0.27713236665089003</v>
      </c>
      <c r="S54" s="387">
        <v>9415.82</v>
      </c>
      <c r="T54" s="456">
        <f t="shared" si="1"/>
        <v>-0.13936344948553692</v>
      </c>
      <c r="U54" s="391">
        <v>21.605910999999999</v>
      </c>
      <c r="V54" s="457">
        <f t="shared" si="2"/>
        <v>-0.34099607240459551</v>
      </c>
      <c r="W54" s="393">
        <v>54.954577999999998</v>
      </c>
      <c r="X54" s="458">
        <f t="shared" si="5"/>
        <v>0.70398283892697511</v>
      </c>
      <c r="Y54" s="395">
        <v>16.339117000000002</v>
      </c>
      <c r="Z54" s="459">
        <v>-0.45634187682456817</v>
      </c>
      <c r="AA54" s="44"/>
      <c r="AB54" s="44"/>
    </row>
    <row r="55" spans="1:28">
      <c r="A55" s="118"/>
      <c r="B55" s="437">
        <v>44</v>
      </c>
      <c r="C55" s="438">
        <v>37865</v>
      </c>
      <c r="D55" s="386">
        <v>995.97</v>
      </c>
      <c r="E55" s="439">
        <v>9275.06</v>
      </c>
      <c r="F55" s="398">
        <v>5.0630740000000003</v>
      </c>
      <c r="G55" s="441">
        <v>9649.6796880000002</v>
      </c>
      <c r="H55" s="169"/>
      <c r="I55" s="384">
        <f t="shared" si="6"/>
        <v>44</v>
      </c>
      <c r="J55" s="397">
        <v>37865</v>
      </c>
      <c r="K55" s="391">
        <v>20.868963000000001</v>
      </c>
      <c r="L55" s="393">
        <v>52.767856999999999</v>
      </c>
      <c r="M55" s="451">
        <v>17.127728000000001</v>
      </c>
      <c r="N55" s="424"/>
      <c r="O55" s="453">
        <f t="shared" si="3"/>
        <v>44</v>
      </c>
      <c r="P55" s="438">
        <f t="shared" si="4"/>
        <v>37865</v>
      </c>
      <c r="Q55" s="386">
        <v>995.97</v>
      </c>
      <c r="R55" s="455">
        <f t="shared" si="0"/>
        <v>-0.28576653328170043</v>
      </c>
      <c r="S55" s="387">
        <v>9275.06</v>
      </c>
      <c r="T55" s="456">
        <f t="shared" si="1"/>
        <v>-0.15222937097197309</v>
      </c>
      <c r="U55" s="391">
        <v>20.868963000000001</v>
      </c>
      <c r="V55" s="457">
        <f t="shared" si="2"/>
        <v>-0.36347379280405367</v>
      </c>
      <c r="W55" s="393">
        <v>52.767856999999999</v>
      </c>
      <c r="X55" s="458">
        <f t="shared" si="5"/>
        <v>0.63617893262600722</v>
      </c>
      <c r="Y55" s="395">
        <v>17.127728000000001</v>
      </c>
      <c r="Z55" s="459">
        <v>-0.43010210045381936</v>
      </c>
      <c r="AA55" s="44"/>
      <c r="AB55" s="44"/>
    </row>
    <row r="56" spans="1:28">
      <c r="A56" s="118"/>
      <c r="B56" s="437">
        <v>45</v>
      </c>
      <c r="C56" s="438">
        <v>37895</v>
      </c>
      <c r="D56" s="386">
        <v>1050.71</v>
      </c>
      <c r="E56" s="439">
        <v>9801.1200000000008</v>
      </c>
      <c r="F56" s="398">
        <v>5.0119119999999997</v>
      </c>
      <c r="G56" s="441">
        <v>10224.519531</v>
      </c>
      <c r="H56" s="169"/>
      <c r="I56" s="384">
        <f t="shared" si="6"/>
        <v>45</v>
      </c>
      <c r="J56" s="397">
        <v>37895</v>
      </c>
      <c r="K56" s="391">
        <v>23.749752000000001</v>
      </c>
      <c r="L56" s="393">
        <v>62.093612999999998</v>
      </c>
      <c r="M56" s="451">
        <v>16.105001000000001</v>
      </c>
      <c r="N56" s="424"/>
      <c r="O56" s="453">
        <f t="shared" si="3"/>
        <v>45</v>
      </c>
      <c r="P56" s="438">
        <f t="shared" si="4"/>
        <v>37895</v>
      </c>
      <c r="Q56" s="386">
        <v>1050.71</v>
      </c>
      <c r="R56" s="455">
        <f t="shared" si="0"/>
        <v>-0.24651119429743418</v>
      </c>
      <c r="S56" s="387">
        <v>9801.1200000000008</v>
      </c>
      <c r="T56" s="456">
        <f t="shared" si="1"/>
        <v>-0.10414577721554619</v>
      </c>
      <c r="U56" s="391">
        <v>23.749752000000001</v>
      </c>
      <c r="V56" s="457">
        <f t="shared" si="2"/>
        <v>-0.27560657602371808</v>
      </c>
      <c r="W56" s="393">
        <v>62.093612999999998</v>
      </c>
      <c r="X56" s="458">
        <f t="shared" si="5"/>
        <v>0.92534370765203455</v>
      </c>
      <c r="Y56" s="395">
        <v>16.105001000000001</v>
      </c>
      <c r="Z56" s="459">
        <v>-0.46413171425368616</v>
      </c>
      <c r="AA56" s="44"/>
      <c r="AB56" s="44"/>
    </row>
    <row r="57" spans="1:28">
      <c r="A57" s="118"/>
      <c r="B57" s="437">
        <v>46</v>
      </c>
      <c r="C57" s="438">
        <v>37926</v>
      </c>
      <c r="D57" s="386">
        <v>1058.2</v>
      </c>
      <c r="E57" s="439">
        <v>9782.4599999999991</v>
      </c>
      <c r="F57" s="398">
        <v>5.0266510000000002</v>
      </c>
      <c r="G57" s="441">
        <v>10352.219727</v>
      </c>
      <c r="H57" s="169"/>
      <c r="I57" s="384">
        <f t="shared" si="6"/>
        <v>46</v>
      </c>
      <c r="J57" s="397">
        <v>37926</v>
      </c>
      <c r="K57" s="391">
        <v>23.997634999999999</v>
      </c>
      <c r="L57" s="393">
        <v>59.585621000000003</v>
      </c>
      <c r="M57" s="451">
        <v>15.928939</v>
      </c>
      <c r="N57" s="424"/>
      <c r="O57" s="453">
        <f t="shared" si="3"/>
        <v>46</v>
      </c>
      <c r="P57" s="438">
        <f t="shared" si="4"/>
        <v>37926</v>
      </c>
      <c r="Q57" s="386">
        <v>1058.2</v>
      </c>
      <c r="R57" s="455">
        <f t="shared" si="0"/>
        <v>-0.24113993947477874</v>
      </c>
      <c r="S57" s="387">
        <v>9782.4599999999991</v>
      </c>
      <c r="T57" s="456">
        <f t="shared" si="1"/>
        <v>-0.10585136186272526</v>
      </c>
      <c r="U57" s="391">
        <v>23.997634999999999</v>
      </c>
      <c r="V57" s="457">
        <f t="shared" si="2"/>
        <v>-0.26804587327972684</v>
      </c>
      <c r="W57" s="393">
        <v>59.585621000000003</v>
      </c>
      <c r="X57" s="458">
        <f t="shared" si="5"/>
        <v>0.84757811498082658</v>
      </c>
      <c r="Y57" s="395">
        <v>15.928939</v>
      </c>
      <c r="Z57" s="459">
        <v>-0.46998989719481543</v>
      </c>
      <c r="AA57" s="44"/>
      <c r="AB57" s="44"/>
    </row>
    <row r="58" spans="1:28">
      <c r="A58" s="118"/>
      <c r="B58" s="437">
        <v>47</v>
      </c>
      <c r="C58" s="438">
        <v>37956</v>
      </c>
      <c r="D58" s="386">
        <v>1111.92</v>
      </c>
      <c r="E58" s="439">
        <v>10453.92</v>
      </c>
      <c r="F58" s="398">
        <v>5.0644349999999996</v>
      </c>
      <c r="G58" s="441">
        <v>10799.629883</v>
      </c>
      <c r="H58" s="169"/>
      <c r="I58" s="384">
        <f t="shared" si="6"/>
        <v>47</v>
      </c>
      <c r="J58" s="397">
        <v>37956</v>
      </c>
      <c r="K58" s="391">
        <v>24.908767999999998</v>
      </c>
      <c r="L58" s="393">
        <v>55.323653999999998</v>
      </c>
      <c r="M58" s="451">
        <v>16.957412999999999</v>
      </c>
      <c r="N58" s="424"/>
      <c r="O58" s="453">
        <f t="shared" si="3"/>
        <v>47</v>
      </c>
      <c r="P58" s="438">
        <f t="shared" si="4"/>
        <v>37956</v>
      </c>
      <c r="Q58" s="386">
        <v>1111.92</v>
      </c>
      <c r="R58" s="455">
        <f t="shared" si="0"/>
        <v>-0.20261606643431862</v>
      </c>
      <c r="S58" s="387">
        <v>10453.92</v>
      </c>
      <c r="T58" s="456">
        <f t="shared" si="1"/>
        <v>-4.4477735539320329E-2</v>
      </c>
      <c r="U58" s="391">
        <v>24.908767999999998</v>
      </c>
      <c r="V58" s="457">
        <f t="shared" si="2"/>
        <v>-0.2402553197797247</v>
      </c>
      <c r="W58" s="393">
        <v>55.323653999999998</v>
      </c>
      <c r="X58" s="458">
        <f t="shared" si="5"/>
        <v>0.7154268203594194</v>
      </c>
      <c r="Y58" s="395">
        <v>16.957412999999999</v>
      </c>
      <c r="Z58" s="459">
        <v>-0.4357690611132371</v>
      </c>
      <c r="AA58" s="44"/>
      <c r="AB58" s="44"/>
    </row>
    <row r="59" spans="1:28">
      <c r="A59" s="118"/>
      <c r="B59" s="437">
        <v>48</v>
      </c>
      <c r="C59" s="438">
        <v>37987</v>
      </c>
      <c r="D59" s="386">
        <v>1131.1300000000001</v>
      </c>
      <c r="E59" s="439">
        <v>10488.07</v>
      </c>
      <c r="F59" s="398">
        <v>5.1093330000000003</v>
      </c>
      <c r="G59" s="441">
        <v>11029.200194999999</v>
      </c>
      <c r="H59" s="169"/>
      <c r="I59" s="384">
        <f t="shared" si="6"/>
        <v>48</v>
      </c>
      <c r="J59" s="397">
        <v>37987</v>
      </c>
      <c r="K59" s="391">
        <v>24.747973999999999</v>
      </c>
      <c r="L59" s="393">
        <v>55.189490999999997</v>
      </c>
      <c r="M59" s="451">
        <v>17.130887999999999</v>
      </c>
      <c r="N59" s="424"/>
      <c r="O59" s="453">
        <f t="shared" si="3"/>
        <v>48</v>
      </c>
      <c r="P59" s="438">
        <f t="shared" si="4"/>
        <v>37987</v>
      </c>
      <c r="Q59" s="386">
        <v>1131.1300000000001</v>
      </c>
      <c r="R59" s="455">
        <f t="shared" si="0"/>
        <v>-0.1888401244926351</v>
      </c>
      <c r="S59" s="387">
        <v>10488.07</v>
      </c>
      <c r="T59" s="456">
        <f t="shared" si="1"/>
        <v>-4.1356314547832729E-2</v>
      </c>
      <c r="U59" s="391">
        <v>24.747973999999999</v>
      </c>
      <c r="V59" s="457">
        <f t="shared" si="2"/>
        <v>-0.24515971272727388</v>
      </c>
      <c r="W59" s="393">
        <v>55.189490999999997</v>
      </c>
      <c r="X59" s="458">
        <f t="shared" si="5"/>
        <v>0.71126681298716821</v>
      </c>
      <c r="Y59" s="395">
        <v>17.130887999999999</v>
      </c>
      <c r="Z59" s="459">
        <v>-0.42999695648127578</v>
      </c>
      <c r="AA59" s="44"/>
      <c r="AB59" s="44"/>
    </row>
    <row r="60" spans="1:28">
      <c r="A60" s="118"/>
      <c r="B60" s="437">
        <v>49</v>
      </c>
      <c r="C60" s="438">
        <v>38018</v>
      </c>
      <c r="D60" s="386">
        <v>1144.94</v>
      </c>
      <c r="E60" s="439">
        <v>10583.92</v>
      </c>
      <c r="F60" s="398">
        <v>5.1633490000000002</v>
      </c>
      <c r="G60" s="441">
        <v>11172.889648</v>
      </c>
      <c r="H60" s="169"/>
      <c r="I60" s="384">
        <f t="shared" si="6"/>
        <v>49</v>
      </c>
      <c r="J60" s="397">
        <v>38018</v>
      </c>
      <c r="K60" s="391">
        <v>26.034271</v>
      </c>
      <c r="L60" s="393">
        <v>56.337913999999998</v>
      </c>
      <c r="M60" s="451">
        <v>16.436975</v>
      </c>
      <c r="N60" s="424"/>
      <c r="O60" s="453">
        <f t="shared" si="3"/>
        <v>49</v>
      </c>
      <c r="P60" s="438">
        <f t="shared" si="4"/>
        <v>38018</v>
      </c>
      <c r="Q60" s="386">
        <v>1144.94</v>
      </c>
      <c r="R60" s="455">
        <f t="shared" si="0"/>
        <v>-0.1789366493122786</v>
      </c>
      <c r="S60" s="387">
        <v>10583.92</v>
      </c>
      <c r="T60" s="456">
        <f t="shared" si="1"/>
        <v>-3.2595313024140538E-2</v>
      </c>
      <c r="U60" s="391">
        <v>26.034271</v>
      </c>
      <c r="V60" s="457">
        <f t="shared" si="2"/>
        <v>-0.20592624670706361</v>
      </c>
      <c r="W60" s="393">
        <v>56.337913999999998</v>
      </c>
      <c r="X60" s="458">
        <f t="shared" si="5"/>
        <v>0.74687609532628518</v>
      </c>
      <c r="Y60" s="395">
        <v>16.436975</v>
      </c>
      <c r="Z60" s="459">
        <v>-0.45308580756343853</v>
      </c>
      <c r="AA60" s="44"/>
      <c r="AB60" s="44"/>
    </row>
    <row r="61" spans="1:28">
      <c r="A61" s="118"/>
      <c r="B61" s="437">
        <v>50</v>
      </c>
      <c r="C61" s="438">
        <v>38047</v>
      </c>
      <c r="D61" s="386">
        <v>1126.21</v>
      </c>
      <c r="E61" s="439">
        <v>10357.700000000001</v>
      </c>
      <c r="F61" s="398">
        <v>5.1966710000000003</v>
      </c>
      <c r="G61" s="441">
        <v>11039.419921999999</v>
      </c>
      <c r="H61" s="169"/>
      <c r="I61" s="384">
        <f t="shared" si="6"/>
        <v>50</v>
      </c>
      <c r="J61" s="397">
        <v>38047</v>
      </c>
      <c r="K61" s="391">
        <v>25.196843999999999</v>
      </c>
      <c r="L61" s="393">
        <v>61.653404000000002</v>
      </c>
      <c r="M61" s="451">
        <v>15.445679999999999</v>
      </c>
      <c r="N61" s="424"/>
      <c r="O61" s="453">
        <f t="shared" si="3"/>
        <v>50</v>
      </c>
      <c r="P61" s="438">
        <f t="shared" si="4"/>
        <v>38047</v>
      </c>
      <c r="Q61" s="386">
        <v>1126.21</v>
      </c>
      <c r="R61" s="455">
        <f t="shared" si="0"/>
        <v>-0.19236837198628864</v>
      </c>
      <c r="S61" s="387">
        <v>10357.700000000001</v>
      </c>
      <c r="T61" s="456">
        <f t="shared" si="1"/>
        <v>-5.3272556265555715E-2</v>
      </c>
      <c r="U61" s="391">
        <v>25.196843999999999</v>
      </c>
      <c r="V61" s="457">
        <f t="shared" si="2"/>
        <v>-0.23146868655486452</v>
      </c>
      <c r="W61" s="393">
        <v>61.653404000000002</v>
      </c>
      <c r="X61" s="458">
        <f t="shared" si="5"/>
        <v>0.91169409721300632</v>
      </c>
      <c r="Y61" s="395">
        <v>15.445679999999999</v>
      </c>
      <c r="Z61" s="459">
        <v>-0.48606957157058706</v>
      </c>
      <c r="AA61" s="44"/>
      <c r="AB61" s="44"/>
    </row>
    <row r="62" spans="1:28">
      <c r="A62" s="118"/>
      <c r="B62" s="437">
        <v>51</v>
      </c>
      <c r="C62" s="438">
        <v>38078</v>
      </c>
      <c r="D62" s="386">
        <v>1107.3</v>
      </c>
      <c r="E62" s="439">
        <v>10225.57</v>
      </c>
      <c r="F62" s="398">
        <v>5.0683689999999997</v>
      </c>
      <c r="G62" s="441">
        <v>10793.660156</v>
      </c>
      <c r="H62" s="169"/>
      <c r="I62" s="384">
        <f t="shared" si="6"/>
        <v>51</v>
      </c>
      <c r="J62" s="397">
        <v>38078</v>
      </c>
      <c r="K62" s="391">
        <v>25.123156000000002</v>
      </c>
      <c r="L62" s="393">
        <v>59.038811000000003</v>
      </c>
      <c r="M62" s="451">
        <v>16.189152</v>
      </c>
      <c r="N62" s="424"/>
      <c r="O62" s="453">
        <f t="shared" si="3"/>
        <v>51</v>
      </c>
      <c r="P62" s="438">
        <f t="shared" si="4"/>
        <v>38078</v>
      </c>
      <c r="Q62" s="386">
        <v>1107.3</v>
      </c>
      <c r="R62" s="455">
        <f t="shared" si="0"/>
        <v>-0.20592917688567625</v>
      </c>
      <c r="S62" s="387">
        <v>10225.57</v>
      </c>
      <c r="T62" s="456">
        <f t="shared" si="1"/>
        <v>-6.5349667703484271E-2</v>
      </c>
      <c r="U62" s="391">
        <v>25.123156000000002</v>
      </c>
      <c r="V62" s="457">
        <f t="shared" si="2"/>
        <v>-0.23371625118736938</v>
      </c>
      <c r="W62" s="393">
        <v>59.038811000000003</v>
      </c>
      <c r="X62" s="458">
        <f t="shared" si="5"/>
        <v>0.83062311523260424</v>
      </c>
      <c r="Y62" s="395">
        <v>16.189152</v>
      </c>
      <c r="Z62" s="459">
        <v>-0.46133172361016883</v>
      </c>
      <c r="AA62" s="44"/>
      <c r="AB62" s="44"/>
    </row>
    <row r="63" spans="1:28">
      <c r="A63" s="118"/>
      <c r="B63" s="437">
        <v>52</v>
      </c>
      <c r="C63" s="438">
        <v>38108</v>
      </c>
      <c r="D63" s="386">
        <v>1120.68</v>
      </c>
      <c r="E63" s="439">
        <v>10188.450000000001</v>
      </c>
      <c r="F63" s="398">
        <v>5.0468510000000002</v>
      </c>
      <c r="G63" s="441">
        <v>10926.360352</v>
      </c>
      <c r="H63" s="169"/>
      <c r="I63" s="384">
        <f t="shared" si="6"/>
        <v>52</v>
      </c>
      <c r="J63" s="397">
        <v>38108</v>
      </c>
      <c r="K63" s="391">
        <v>25.391127000000001</v>
      </c>
      <c r="L63" s="393">
        <v>60.409843000000002</v>
      </c>
      <c r="M63" s="451">
        <v>16.251106</v>
      </c>
      <c r="N63" s="424"/>
      <c r="O63" s="453">
        <f t="shared" si="3"/>
        <v>52</v>
      </c>
      <c r="P63" s="438">
        <f t="shared" si="4"/>
        <v>38108</v>
      </c>
      <c r="Q63" s="386">
        <v>1120.68</v>
      </c>
      <c r="R63" s="455">
        <f t="shared" si="0"/>
        <v>-0.19633406479927706</v>
      </c>
      <c r="S63" s="387">
        <v>10188.450000000001</v>
      </c>
      <c r="T63" s="456">
        <f t="shared" si="1"/>
        <v>-6.8742556347818562E-2</v>
      </c>
      <c r="U63" s="391">
        <v>25.391127000000001</v>
      </c>
      <c r="V63" s="457">
        <f t="shared" si="2"/>
        <v>-0.22554284246224465</v>
      </c>
      <c r="W63" s="393">
        <v>60.409843000000002</v>
      </c>
      <c r="X63" s="458">
        <f t="shared" si="5"/>
        <v>0.87313486010706631</v>
      </c>
      <c r="Y63" s="395">
        <v>16.251106</v>
      </c>
      <c r="Z63" s="459">
        <v>-0.45927030282695214</v>
      </c>
      <c r="AA63" s="44"/>
      <c r="AB63" s="44"/>
    </row>
    <row r="64" spans="1:28">
      <c r="A64" s="118"/>
      <c r="B64" s="437">
        <v>53</v>
      </c>
      <c r="C64" s="438">
        <v>38139</v>
      </c>
      <c r="D64" s="386">
        <v>1140.8399999999999</v>
      </c>
      <c r="E64" s="439">
        <v>10435.48</v>
      </c>
      <c r="F64" s="398">
        <v>5.0754700000000001</v>
      </c>
      <c r="G64" s="441">
        <v>11138.910156</v>
      </c>
      <c r="H64" s="169"/>
      <c r="I64" s="384">
        <f t="shared" si="6"/>
        <v>53</v>
      </c>
      <c r="J64" s="397">
        <v>38139</v>
      </c>
      <c r="K64" s="391">
        <v>27.662517999999999</v>
      </c>
      <c r="L64" s="393">
        <v>67.068275</v>
      </c>
      <c r="M64" s="451">
        <v>17.694690999999999</v>
      </c>
      <c r="N64" s="424"/>
      <c r="O64" s="453">
        <f t="shared" si="3"/>
        <v>53</v>
      </c>
      <c r="P64" s="438">
        <f t="shared" si="4"/>
        <v>38139</v>
      </c>
      <c r="Q64" s="386">
        <v>1140.8399999999999</v>
      </c>
      <c r="R64" s="455">
        <f t="shared" si="0"/>
        <v>-0.18187685555698985</v>
      </c>
      <c r="S64" s="387">
        <v>10435.48</v>
      </c>
      <c r="T64" s="456">
        <f t="shared" si="1"/>
        <v>-4.616321147147362E-2</v>
      </c>
      <c r="U64" s="391">
        <v>27.662517999999999</v>
      </c>
      <c r="V64" s="457">
        <f t="shared" si="2"/>
        <v>-0.1562629315107994</v>
      </c>
      <c r="W64" s="393">
        <v>67.068275</v>
      </c>
      <c r="X64" s="458">
        <f t="shared" si="5"/>
        <v>1.0795936170492491</v>
      </c>
      <c r="Y64" s="395">
        <v>17.694690999999999</v>
      </c>
      <c r="Z64" s="459">
        <v>-0.41123730864836794</v>
      </c>
      <c r="AA64" s="44"/>
      <c r="AB64" s="44"/>
    </row>
    <row r="65" spans="1:28">
      <c r="A65" s="118"/>
      <c r="B65" s="437">
        <v>54</v>
      </c>
      <c r="C65" s="438">
        <v>38169</v>
      </c>
      <c r="D65" s="386">
        <v>1101.72</v>
      </c>
      <c r="E65" s="439">
        <v>10139.709999999999</v>
      </c>
      <c r="F65" s="398">
        <v>5.1240259999999997</v>
      </c>
      <c r="G65" s="441">
        <v>10701.650390999999</v>
      </c>
      <c r="H65" s="169"/>
      <c r="I65" s="384">
        <f t="shared" si="6"/>
        <v>54</v>
      </c>
      <c r="J65" s="397">
        <v>38169</v>
      </c>
      <c r="K65" s="391">
        <v>27.346785000000001</v>
      </c>
      <c r="L65" s="393">
        <v>67.286468999999997</v>
      </c>
      <c r="M65" s="451">
        <v>17.651320999999999</v>
      </c>
      <c r="N65" s="424"/>
      <c r="O65" s="453">
        <f t="shared" si="3"/>
        <v>54</v>
      </c>
      <c r="P65" s="438">
        <f t="shared" si="4"/>
        <v>38169</v>
      </c>
      <c r="Q65" s="386">
        <v>1101.72</v>
      </c>
      <c r="R65" s="455">
        <f t="shared" si="0"/>
        <v>-0.20993072587238071</v>
      </c>
      <c r="S65" s="387">
        <v>10139.709999999999</v>
      </c>
      <c r="T65" s="456">
        <f t="shared" si="1"/>
        <v>-7.3197550758509977E-2</v>
      </c>
      <c r="U65" s="391">
        <v>27.346785000000001</v>
      </c>
      <c r="V65" s="457">
        <f t="shared" si="2"/>
        <v>-0.16589313349911072</v>
      </c>
      <c r="W65" s="393">
        <v>67.286468999999997</v>
      </c>
      <c r="X65" s="458">
        <f t="shared" si="5"/>
        <v>1.0863591831783679</v>
      </c>
      <c r="Y65" s="395">
        <v>17.651320999999999</v>
      </c>
      <c r="Z65" s="459">
        <v>-0.4126803763981195</v>
      </c>
      <c r="AA65" s="44"/>
      <c r="AB65" s="44"/>
    </row>
    <row r="66" spans="1:28">
      <c r="A66" s="118"/>
      <c r="B66" s="437">
        <v>55</v>
      </c>
      <c r="C66" s="438">
        <v>38200</v>
      </c>
      <c r="D66" s="386">
        <v>1104.24</v>
      </c>
      <c r="E66" s="439">
        <v>10173.92</v>
      </c>
      <c r="F66" s="398">
        <v>5.2239149999999999</v>
      </c>
      <c r="G66" s="441">
        <v>10719.150390999999</v>
      </c>
      <c r="H66" s="169"/>
      <c r="I66" s="384">
        <f t="shared" si="6"/>
        <v>55</v>
      </c>
      <c r="J66" s="397">
        <v>38200</v>
      </c>
      <c r="K66" s="391">
        <v>27.723381</v>
      </c>
      <c r="L66" s="393">
        <v>67.376839000000004</v>
      </c>
      <c r="M66" s="451">
        <v>16.91404</v>
      </c>
      <c r="N66" s="424"/>
      <c r="O66" s="453">
        <f t="shared" si="3"/>
        <v>55</v>
      </c>
      <c r="P66" s="438">
        <f t="shared" si="4"/>
        <v>38200</v>
      </c>
      <c r="Q66" s="386">
        <v>1104.24</v>
      </c>
      <c r="R66" s="455">
        <f t="shared" si="0"/>
        <v>-0.20812357471709475</v>
      </c>
      <c r="S66" s="387">
        <v>10173.92</v>
      </c>
      <c r="T66" s="456">
        <f t="shared" si="1"/>
        <v>-7.0070645572015255E-2</v>
      </c>
      <c r="U66" s="391">
        <v>27.723381</v>
      </c>
      <c r="V66" s="457">
        <f t="shared" si="2"/>
        <v>-0.15440654341194815</v>
      </c>
      <c r="W66" s="393">
        <v>67.376839000000004</v>
      </c>
      <c r="X66" s="458">
        <f t="shared" si="5"/>
        <v>1.0891612960278896</v>
      </c>
      <c r="Y66" s="395">
        <v>16.91404</v>
      </c>
      <c r="Z66" s="459">
        <v>-0.43721222868321585</v>
      </c>
      <c r="AA66" s="44"/>
      <c r="AB66" s="44"/>
    </row>
    <row r="67" spans="1:28">
      <c r="A67" s="118"/>
      <c r="B67" s="437">
        <v>56</v>
      </c>
      <c r="C67" s="438">
        <v>38231</v>
      </c>
      <c r="D67" s="386">
        <v>1114.58</v>
      </c>
      <c r="E67" s="439">
        <v>10080.27</v>
      </c>
      <c r="F67" s="398">
        <v>5.2326139999999999</v>
      </c>
      <c r="G67" s="441">
        <v>10895.480469</v>
      </c>
      <c r="H67" s="169"/>
      <c r="I67" s="384">
        <f t="shared" si="6"/>
        <v>56</v>
      </c>
      <c r="J67" s="397">
        <v>38231</v>
      </c>
      <c r="K67" s="391">
        <v>27.952324000000001</v>
      </c>
      <c r="L67" s="393">
        <v>70.417389</v>
      </c>
      <c r="M67" s="451">
        <v>17.181421</v>
      </c>
      <c r="N67" s="424"/>
      <c r="O67" s="453">
        <f t="shared" si="3"/>
        <v>56</v>
      </c>
      <c r="P67" s="438">
        <f t="shared" si="4"/>
        <v>38231</v>
      </c>
      <c r="Q67" s="386">
        <v>1114.58</v>
      </c>
      <c r="R67" s="455">
        <f t="shared" si="0"/>
        <v>-0.20070851799262801</v>
      </c>
      <c r="S67" s="387">
        <v>10080.27</v>
      </c>
      <c r="T67" s="456">
        <f t="shared" si="1"/>
        <v>-7.863055994545054E-2</v>
      </c>
      <c r="U67" s="391">
        <v>27.952324000000001</v>
      </c>
      <c r="V67" s="457">
        <f t="shared" si="2"/>
        <v>-0.14742353139290043</v>
      </c>
      <c r="W67" s="393">
        <v>70.417389</v>
      </c>
      <c r="X67" s="458">
        <f t="shared" si="5"/>
        <v>1.1834399750653195</v>
      </c>
      <c r="Y67" s="395">
        <v>17.181421</v>
      </c>
      <c r="Z67" s="459">
        <v>-0.42831555130262233</v>
      </c>
      <c r="AA67" s="44"/>
      <c r="AB67" s="44"/>
    </row>
    <row r="68" spans="1:28">
      <c r="A68" s="118"/>
      <c r="B68" s="437">
        <v>57</v>
      </c>
      <c r="C68" s="438">
        <v>38261</v>
      </c>
      <c r="D68" s="386">
        <v>1130.2</v>
      </c>
      <c r="E68" s="439">
        <v>10027.469999999999</v>
      </c>
      <c r="F68" s="398">
        <v>5.2769789999999999</v>
      </c>
      <c r="G68" s="441">
        <v>11068.950194999999</v>
      </c>
      <c r="H68" s="169"/>
      <c r="I68" s="384">
        <f t="shared" si="6"/>
        <v>57</v>
      </c>
      <c r="J68" s="397">
        <v>38261</v>
      </c>
      <c r="K68" s="391">
        <v>32.282218999999998</v>
      </c>
      <c r="L68" s="393">
        <v>74.941947999999996</v>
      </c>
      <c r="M68" s="451">
        <v>17.38026</v>
      </c>
      <c r="N68" s="424"/>
      <c r="O68" s="453">
        <f t="shared" si="3"/>
        <v>57</v>
      </c>
      <c r="P68" s="438">
        <f t="shared" si="4"/>
        <v>38261</v>
      </c>
      <c r="Q68" s="386">
        <v>1130.2</v>
      </c>
      <c r="R68" s="455">
        <f t="shared" si="0"/>
        <v>-0.18950704932375251</v>
      </c>
      <c r="S68" s="387">
        <v>10027.469999999999</v>
      </c>
      <c r="T68" s="456">
        <f t="shared" si="1"/>
        <v>-8.3456651551615968E-2</v>
      </c>
      <c r="U68" s="391">
        <v>32.282218999999998</v>
      </c>
      <c r="V68" s="457">
        <f t="shared" si="2"/>
        <v>-1.5356995939907803E-2</v>
      </c>
      <c r="W68" s="393">
        <v>74.941947999999996</v>
      </c>
      <c r="X68" s="458">
        <f t="shared" si="5"/>
        <v>1.3237334896422595</v>
      </c>
      <c r="Y68" s="395">
        <v>17.38026</v>
      </c>
      <c r="Z68" s="459">
        <v>-0.42169949992395361</v>
      </c>
      <c r="AA68" s="44"/>
      <c r="AB68" s="44"/>
    </row>
    <row r="69" spans="1:28">
      <c r="A69" s="118"/>
      <c r="B69" s="437">
        <v>58</v>
      </c>
      <c r="C69" s="438">
        <v>38292</v>
      </c>
      <c r="D69" s="386">
        <v>1173.82</v>
      </c>
      <c r="E69" s="439">
        <v>10428.02</v>
      </c>
      <c r="F69" s="398">
        <v>5.2345059999999997</v>
      </c>
      <c r="G69" s="441">
        <v>11568.540039</v>
      </c>
      <c r="H69" s="169"/>
      <c r="I69" s="384">
        <f t="shared" si="6"/>
        <v>58</v>
      </c>
      <c r="J69" s="397">
        <v>38292</v>
      </c>
      <c r="K69" s="391">
        <v>32.726654000000003</v>
      </c>
      <c r="L69" s="393">
        <v>78.157700000000006</v>
      </c>
      <c r="M69" s="451">
        <v>16.659447</v>
      </c>
      <c r="N69" s="424"/>
      <c r="O69" s="453">
        <f t="shared" si="3"/>
        <v>58</v>
      </c>
      <c r="P69" s="438">
        <f t="shared" si="4"/>
        <v>38292</v>
      </c>
      <c r="Q69" s="386">
        <v>1173.82</v>
      </c>
      <c r="R69" s="455">
        <f t="shared" si="0"/>
        <v>-0.15822612337392261</v>
      </c>
      <c r="S69" s="387">
        <v>10428.02</v>
      </c>
      <c r="T69" s="456">
        <f t="shared" si="1"/>
        <v>-4.684507971734464E-2</v>
      </c>
      <c r="U69" s="391">
        <v>32.726654000000003</v>
      </c>
      <c r="V69" s="457">
        <f t="shared" si="2"/>
        <v>-1.8012421204615103E-3</v>
      </c>
      <c r="W69" s="393">
        <v>78.157700000000006</v>
      </c>
      <c r="X69" s="458">
        <f t="shared" si="5"/>
        <v>1.423444676984015</v>
      </c>
      <c r="Y69" s="395">
        <v>16.659447</v>
      </c>
      <c r="Z69" s="459">
        <v>-0.44568340570909815</v>
      </c>
      <c r="AA69" s="44"/>
      <c r="AB69" s="44"/>
    </row>
    <row r="70" spans="1:28">
      <c r="A70" s="118"/>
      <c r="B70" s="437">
        <v>59</v>
      </c>
      <c r="C70" s="438">
        <v>38322</v>
      </c>
      <c r="D70" s="386">
        <v>1211.92</v>
      </c>
      <c r="E70" s="439">
        <v>10783.01</v>
      </c>
      <c r="F70" s="398">
        <v>5.2792029999999999</v>
      </c>
      <c r="G70" s="441">
        <v>11971.139648</v>
      </c>
      <c r="H70" s="169"/>
      <c r="I70" s="384">
        <f t="shared" si="6"/>
        <v>59</v>
      </c>
      <c r="J70" s="397">
        <v>38322</v>
      </c>
      <c r="K70" s="391">
        <v>32.666023000000003</v>
      </c>
      <c r="L70" s="393">
        <v>81.003426000000005</v>
      </c>
      <c r="M70" s="451">
        <v>18.505310000000001</v>
      </c>
      <c r="N70" s="424"/>
      <c r="O70" s="453">
        <f t="shared" si="3"/>
        <v>59</v>
      </c>
      <c r="P70" s="438">
        <f t="shared" si="4"/>
        <v>38322</v>
      </c>
      <c r="Q70" s="386">
        <v>1211.92</v>
      </c>
      <c r="R70" s="455">
        <f t="shared" si="0"/>
        <v>-0.13090371900233777</v>
      </c>
      <c r="S70" s="387">
        <v>10783.01</v>
      </c>
      <c r="T70" s="456">
        <f t="shared" si="1"/>
        <v>-1.4397839958393277E-2</v>
      </c>
      <c r="U70" s="391">
        <v>32.666023000000003</v>
      </c>
      <c r="V70" s="457">
        <f t="shared" si="2"/>
        <v>-3.6505539654486663E-3</v>
      </c>
      <c r="W70" s="393">
        <v>81.003426000000005</v>
      </c>
      <c r="X70" s="458">
        <f t="shared" si="5"/>
        <v>1.5116824261354744</v>
      </c>
      <c r="Y70" s="395">
        <v>18.505310000000001</v>
      </c>
      <c r="Z70" s="459">
        <v>-0.38426525109162568</v>
      </c>
      <c r="AA70" s="44"/>
      <c r="AB70" s="44"/>
    </row>
    <row r="71" spans="1:28">
      <c r="A71" s="118"/>
      <c r="B71" s="437">
        <v>60</v>
      </c>
      <c r="C71" s="438">
        <v>38353</v>
      </c>
      <c r="D71" s="386">
        <v>1181.27</v>
      </c>
      <c r="E71" s="439">
        <v>10489.94</v>
      </c>
      <c r="F71" s="398">
        <v>5.3174299999999999</v>
      </c>
      <c r="G71" s="441">
        <v>11642.570313</v>
      </c>
      <c r="H71" s="169"/>
      <c r="I71" s="384">
        <f t="shared" si="6"/>
        <v>60</v>
      </c>
      <c r="J71" s="397">
        <v>38353</v>
      </c>
      <c r="K71" s="391">
        <v>31.896774000000001</v>
      </c>
      <c r="L71" s="393">
        <v>78.723251000000005</v>
      </c>
      <c r="M71" s="451">
        <v>18.200576999999999</v>
      </c>
      <c r="N71" s="424"/>
      <c r="O71" s="453">
        <f t="shared" si="3"/>
        <v>60</v>
      </c>
      <c r="P71" s="438">
        <f t="shared" si="4"/>
        <v>38353</v>
      </c>
      <c r="Q71" s="386">
        <v>1181.27</v>
      </c>
      <c r="R71" s="455">
        <f t="shared" si="0"/>
        <v>-0.15288355349023997</v>
      </c>
      <c r="S71" s="387">
        <v>10489.94</v>
      </c>
      <c r="T71" s="456">
        <f t="shared" si="1"/>
        <v>-4.118539047011438E-2</v>
      </c>
      <c r="U71" s="391">
        <v>31.896774000000001</v>
      </c>
      <c r="V71" s="457">
        <f t="shared" si="2"/>
        <v>-2.7113490210017965E-2</v>
      </c>
      <c r="W71" s="393">
        <v>78.723251000000005</v>
      </c>
      <c r="X71" s="458">
        <f t="shared" si="5"/>
        <v>1.4409807810468647</v>
      </c>
      <c r="Y71" s="395">
        <v>18.200576999999999</v>
      </c>
      <c r="Z71" s="459">
        <v>-0.39440475684641152</v>
      </c>
      <c r="AA71" s="44"/>
      <c r="AB71" s="44"/>
    </row>
    <row r="72" spans="1:28">
      <c r="A72" s="118"/>
      <c r="B72" s="437">
        <v>61</v>
      </c>
      <c r="C72" s="438">
        <v>38384</v>
      </c>
      <c r="D72" s="386">
        <v>1203.5999999999999</v>
      </c>
      <c r="E72" s="439">
        <v>10766.23</v>
      </c>
      <c r="F72" s="398">
        <v>5.2847900000000001</v>
      </c>
      <c r="G72" s="441">
        <v>11863.480469</v>
      </c>
      <c r="H72" s="169"/>
      <c r="I72" s="384">
        <f t="shared" si="6"/>
        <v>61</v>
      </c>
      <c r="J72" s="397">
        <v>38384</v>
      </c>
      <c r="K72" s="391">
        <v>31.437919999999998</v>
      </c>
      <c r="L72" s="393">
        <v>80.476356999999993</v>
      </c>
      <c r="M72" s="451">
        <v>17.424901999999999</v>
      </c>
      <c r="N72" s="424"/>
      <c r="O72" s="453">
        <f t="shared" si="3"/>
        <v>61</v>
      </c>
      <c r="P72" s="438">
        <f t="shared" si="4"/>
        <v>38384</v>
      </c>
      <c r="Q72" s="386">
        <v>1203.5999999999999</v>
      </c>
      <c r="R72" s="455">
        <f t="shared" si="0"/>
        <v>-0.13687018630867875</v>
      </c>
      <c r="S72" s="387">
        <v>10766.23</v>
      </c>
      <c r="T72" s="456">
        <f t="shared" si="1"/>
        <v>-1.5931586495352645E-2</v>
      </c>
      <c r="U72" s="391">
        <v>31.437919999999998</v>
      </c>
      <c r="V72" s="457">
        <f t="shared" si="2"/>
        <v>-4.1109039307339668E-2</v>
      </c>
      <c r="W72" s="393">
        <v>80.476356999999993</v>
      </c>
      <c r="X72" s="458">
        <f t="shared" si="5"/>
        <v>1.4953395378154073</v>
      </c>
      <c r="Y72" s="395">
        <v>17.424901999999999</v>
      </c>
      <c r="Z72" s="459">
        <v>-0.42021410839791229</v>
      </c>
      <c r="AA72" s="44"/>
      <c r="AB72" s="44"/>
    </row>
    <row r="73" spans="1:28">
      <c r="A73" s="118"/>
      <c r="B73" s="437">
        <v>62</v>
      </c>
      <c r="C73" s="438">
        <v>38412</v>
      </c>
      <c r="D73" s="386">
        <v>1180.5899999999999</v>
      </c>
      <c r="E73" s="439">
        <v>10503.76</v>
      </c>
      <c r="F73" s="398">
        <v>5.2566379999999997</v>
      </c>
      <c r="G73" s="441">
        <v>11638.269531</v>
      </c>
      <c r="H73" s="169"/>
      <c r="I73" s="384">
        <f t="shared" si="6"/>
        <v>62</v>
      </c>
      <c r="J73" s="397">
        <v>38412</v>
      </c>
      <c r="K73" s="391">
        <v>29.876131000000001</v>
      </c>
      <c r="L73" s="393">
        <v>77.324089000000001</v>
      </c>
      <c r="M73" s="451">
        <v>16.790914999999998</v>
      </c>
      <c r="N73" s="424"/>
      <c r="O73" s="453">
        <f t="shared" si="3"/>
        <v>62</v>
      </c>
      <c r="P73" s="438">
        <f t="shared" si="4"/>
        <v>38412</v>
      </c>
      <c r="Q73" s="386">
        <v>1180.5899999999999</v>
      </c>
      <c r="R73" s="455">
        <f t="shared" si="0"/>
        <v>-0.1533711974527775</v>
      </c>
      <c r="S73" s="387">
        <v>10503.76</v>
      </c>
      <c r="T73" s="456">
        <f t="shared" si="1"/>
        <v>-3.9922197553500682E-2</v>
      </c>
      <c r="U73" s="391">
        <v>29.876131000000001</v>
      </c>
      <c r="V73" s="457">
        <f t="shared" si="2"/>
        <v>-8.8745312782468666E-2</v>
      </c>
      <c r="W73" s="393">
        <v>77.324089000000001</v>
      </c>
      <c r="X73" s="458">
        <f t="shared" si="5"/>
        <v>1.3975968060688611</v>
      </c>
      <c r="Y73" s="395">
        <v>16.790914999999998</v>
      </c>
      <c r="Z73" s="459">
        <v>-0.44130901717037674</v>
      </c>
      <c r="AA73" s="44"/>
      <c r="AB73" s="44"/>
    </row>
    <row r="74" spans="1:28">
      <c r="A74" s="118"/>
      <c r="B74" s="437">
        <v>63</v>
      </c>
      <c r="C74" s="438">
        <v>38443</v>
      </c>
      <c r="D74" s="386">
        <v>1156.8499999999999</v>
      </c>
      <c r="E74" s="439">
        <v>10192.51</v>
      </c>
      <c r="F74" s="398">
        <v>5.3297840000000001</v>
      </c>
      <c r="G74" s="441">
        <v>11363.519531</v>
      </c>
      <c r="H74" s="169"/>
      <c r="I74" s="384">
        <f t="shared" si="6"/>
        <v>63</v>
      </c>
      <c r="J74" s="397">
        <v>38443</v>
      </c>
      <c r="K74" s="391">
        <v>27.475508000000001</v>
      </c>
      <c r="L74" s="393">
        <v>69.965416000000005</v>
      </c>
      <c r="M74" s="451">
        <v>17.575925999999999</v>
      </c>
      <c r="N74" s="424"/>
      <c r="O74" s="453">
        <f t="shared" si="3"/>
        <v>63</v>
      </c>
      <c r="P74" s="438">
        <f t="shared" si="4"/>
        <v>38443</v>
      </c>
      <c r="Q74" s="386">
        <v>1156.8499999999999</v>
      </c>
      <c r="R74" s="455">
        <f t="shared" si="0"/>
        <v>-0.1703957087331297</v>
      </c>
      <c r="S74" s="387">
        <v>10192.51</v>
      </c>
      <c r="T74" s="456">
        <f t="shared" si="1"/>
        <v>-6.8371459152344549E-2</v>
      </c>
      <c r="U74" s="391">
        <v>27.475508000000001</v>
      </c>
      <c r="V74" s="457">
        <f t="shared" si="2"/>
        <v>-0.16196694114499688</v>
      </c>
      <c r="W74" s="393">
        <v>69.965416000000005</v>
      </c>
      <c r="X74" s="458">
        <f t="shared" si="5"/>
        <v>1.1694255969427485</v>
      </c>
      <c r="Y74" s="395">
        <v>17.575925999999999</v>
      </c>
      <c r="Z74" s="459">
        <v>-0.41518902507214595</v>
      </c>
      <c r="AA74" s="44"/>
      <c r="AB74" s="44"/>
    </row>
    <row r="75" spans="1:28">
      <c r="A75" s="118"/>
      <c r="B75" s="437">
        <v>64</v>
      </c>
      <c r="C75" s="438">
        <v>38473</v>
      </c>
      <c r="D75" s="386">
        <v>1191.5</v>
      </c>
      <c r="E75" s="439">
        <v>10467.48</v>
      </c>
      <c r="F75" s="398">
        <v>5.3858249999999996</v>
      </c>
      <c r="G75" s="441">
        <v>11787.809569999999</v>
      </c>
      <c r="H75" s="169"/>
      <c r="I75" s="384">
        <f t="shared" si="6"/>
        <v>64</v>
      </c>
      <c r="J75" s="397">
        <v>38473</v>
      </c>
      <c r="K75" s="391">
        <v>30.687624</v>
      </c>
      <c r="L75" s="393">
        <v>73.646941999999996</v>
      </c>
      <c r="M75" s="451">
        <v>17.923271</v>
      </c>
      <c r="N75" s="424"/>
      <c r="O75" s="453">
        <f t="shared" si="3"/>
        <v>64</v>
      </c>
      <c r="P75" s="438">
        <f t="shared" si="4"/>
        <v>38473</v>
      </c>
      <c r="Q75" s="386">
        <v>1191.5</v>
      </c>
      <c r="R75" s="455">
        <f t="shared" si="0"/>
        <v>-0.14554738034794834</v>
      </c>
      <c r="S75" s="387">
        <v>10467.48</v>
      </c>
      <c r="T75" s="456">
        <f t="shared" si="1"/>
        <v>-4.3238307467737047E-2</v>
      </c>
      <c r="U75" s="391">
        <v>30.687624</v>
      </c>
      <c r="V75" s="457">
        <f t="shared" si="2"/>
        <v>-6.399388831274011E-2</v>
      </c>
      <c r="W75" s="393">
        <v>73.646941999999996</v>
      </c>
      <c r="X75" s="458">
        <f t="shared" si="5"/>
        <v>1.283579091580874</v>
      </c>
      <c r="Y75" s="395">
        <v>17.923271</v>
      </c>
      <c r="Z75" s="459">
        <v>-0.40363167281165535</v>
      </c>
      <c r="AA75" s="44"/>
      <c r="AB75" s="44"/>
    </row>
    <row r="76" spans="1:28">
      <c r="A76" s="118"/>
      <c r="B76" s="437">
        <v>65</v>
      </c>
      <c r="C76" s="438">
        <v>38504</v>
      </c>
      <c r="D76" s="386">
        <v>1191.33</v>
      </c>
      <c r="E76" s="439">
        <v>10274.969999999999</v>
      </c>
      <c r="F76" s="398">
        <v>5.4163810000000003</v>
      </c>
      <c r="G76" s="441">
        <v>11876.740234000001</v>
      </c>
      <c r="H76" s="169"/>
      <c r="I76" s="384">
        <f t="shared" si="6"/>
        <v>65</v>
      </c>
      <c r="J76" s="397">
        <v>38504</v>
      </c>
      <c r="K76" s="391">
        <v>30.331036000000001</v>
      </c>
      <c r="L76" s="393">
        <v>66.720398000000003</v>
      </c>
      <c r="M76" s="451">
        <v>17.311102000000002</v>
      </c>
      <c r="N76" s="424"/>
      <c r="O76" s="453">
        <f t="shared" si="3"/>
        <v>65</v>
      </c>
      <c r="P76" s="438">
        <f t="shared" si="4"/>
        <v>38504</v>
      </c>
      <c r="Q76" s="386">
        <v>1191.33</v>
      </c>
      <c r="R76" s="455">
        <f t="shared" ref="R76:R139" si="7">(D76/$D$11)-1</f>
        <v>-0.14566929133858275</v>
      </c>
      <c r="S76" s="387">
        <v>10274.969999999999</v>
      </c>
      <c r="T76" s="456">
        <f t="shared" ref="T76:T139" si="8">(E76/$E$11)-1</f>
        <v>-6.0834347147715961E-2</v>
      </c>
      <c r="U76" s="391">
        <v>30.331036000000001</v>
      </c>
      <c r="V76" s="457">
        <f t="shared" ref="V76:V139" si="9">(K76/$K$11)-1</f>
        <v>-7.4870212506308653E-2</v>
      </c>
      <c r="W76" s="393">
        <v>66.720398000000003</v>
      </c>
      <c r="X76" s="458">
        <f t="shared" si="5"/>
        <v>1.0688069554164841</v>
      </c>
      <c r="Y76" s="395">
        <v>17.311102000000002</v>
      </c>
      <c r="Z76" s="459">
        <v>-0.42400062234584246</v>
      </c>
      <c r="AA76" s="44"/>
      <c r="AB76" s="44"/>
    </row>
    <row r="77" spans="1:28">
      <c r="A77" s="118"/>
      <c r="B77" s="437">
        <v>66</v>
      </c>
      <c r="C77" s="438">
        <v>38534</v>
      </c>
      <c r="D77" s="386">
        <v>1234.18</v>
      </c>
      <c r="E77" s="439">
        <v>10640.91</v>
      </c>
      <c r="F77" s="398">
        <v>5.3620609999999997</v>
      </c>
      <c r="G77" s="441">
        <v>12360.809569999999</v>
      </c>
      <c r="H77" s="169"/>
      <c r="I77" s="384">
        <f t="shared" si="6"/>
        <v>66</v>
      </c>
      <c r="J77" s="397">
        <v>38534</v>
      </c>
      <c r="K77" s="391">
        <v>31.171859999999999</v>
      </c>
      <c r="L77" s="393">
        <v>69.318770999999998</v>
      </c>
      <c r="M77" s="451">
        <v>17.847712000000001</v>
      </c>
      <c r="N77" s="424"/>
      <c r="O77" s="453">
        <f t="shared" ref="O77:O140" si="10">I77+0</f>
        <v>66</v>
      </c>
      <c r="P77" s="438">
        <f t="shared" ref="P77:P140" si="11">EDATE(P76, 1)</f>
        <v>38534</v>
      </c>
      <c r="Q77" s="386">
        <v>1234.18</v>
      </c>
      <c r="R77" s="455">
        <f t="shared" si="7"/>
        <v>-0.11494055046397889</v>
      </c>
      <c r="S77" s="387">
        <v>10640.91</v>
      </c>
      <c r="T77" s="456">
        <f t="shared" si="8"/>
        <v>-2.7386241799985944E-2</v>
      </c>
      <c r="U77" s="391">
        <v>31.171859999999999</v>
      </c>
      <c r="V77" s="457">
        <f t="shared" si="9"/>
        <v>-4.9224160441367903E-2</v>
      </c>
      <c r="W77" s="393">
        <v>69.318770999999998</v>
      </c>
      <c r="X77" s="458">
        <f t="shared" ref="X77:X140" si="12">(L77/$L$11)-1</f>
        <v>1.1493750020154625</v>
      </c>
      <c r="Y77" s="395">
        <v>17.847712000000001</v>
      </c>
      <c r="Z77" s="459">
        <v>-0.40614577832476295</v>
      </c>
      <c r="AA77" s="44"/>
      <c r="AB77" s="44"/>
    </row>
    <row r="78" spans="1:28">
      <c r="A78" s="118"/>
      <c r="B78" s="437">
        <v>67</v>
      </c>
      <c r="C78" s="438">
        <v>38565</v>
      </c>
      <c r="D78" s="386">
        <v>1220.33</v>
      </c>
      <c r="E78" s="439">
        <v>10481.6</v>
      </c>
      <c r="F78" s="398">
        <v>5.4350829999999997</v>
      </c>
      <c r="G78" s="441">
        <v>12217.129883</v>
      </c>
      <c r="H78" s="169"/>
      <c r="I78" s="384">
        <f t="shared" ref="I78:I141" si="13">I77+1</f>
        <v>67</v>
      </c>
      <c r="J78" s="397">
        <v>38565</v>
      </c>
      <c r="K78" s="391">
        <v>29.429183999999999</v>
      </c>
      <c r="L78" s="393">
        <v>67.134262000000007</v>
      </c>
      <c r="M78" s="451">
        <v>19.081236000000001</v>
      </c>
      <c r="N78" s="424"/>
      <c r="O78" s="453">
        <f t="shared" si="10"/>
        <v>67</v>
      </c>
      <c r="P78" s="438">
        <f t="shared" si="11"/>
        <v>38565</v>
      </c>
      <c r="Q78" s="386">
        <v>1220.33</v>
      </c>
      <c r="R78" s="455">
        <f t="shared" si="7"/>
        <v>-0.12487271058330829</v>
      </c>
      <c r="S78" s="387">
        <v>10481.6</v>
      </c>
      <c r="T78" s="456">
        <f t="shared" si="8"/>
        <v>-4.1947693576088185E-2</v>
      </c>
      <c r="U78" s="391">
        <v>29.429183999999999</v>
      </c>
      <c r="V78" s="457">
        <f t="shared" si="9"/>
        <v>-0.10237768535065073</v>
      </c>
      <c r="W78" s="393">
        <v>67.134262000000007</v>
      </c>
      <c r="X78" s="458">
        <f t="shared" si="12"/>
        <v>1.0816396834496182</v>
      </c>
      <c r="Y78" s="395">
        <v>19.081236000000001</v>
      </c>
      <c r="Z78" s="459">
        <v>-0.36510222972101347</v>
      </c>
      <c r="AA78" s="44"/>
      <c r="AB78" s="44"/>
    </row>
    <row r="79" spans="1:28">
      <c r="A79" s="118"/>
      <c r="B79" s="437">
        <v>68</v>
      </c>
      <c r="C79" s="438">
        <v>38596</v>
      </c>
      <c r="D79" s="386">
        <v>1228.81</v>
      </c>
      <c r="E79" s="439">
        <v>10568.7</v>
      </c>
      <c r="F79" s="398">
        <v>5.3755889999999997</v>
      </c>
      <c r="G79" s="441">
        <v>12289.259765999999</v>
      </c>
      <c r="H79" s="169"/>
      <c r="I79" s="384">
        <f t="shared" si="13"/>
        <v>68</v>
      </c>
      <c r="J79" s="397">
        <v>38596</v>
      </c>
      <c r="K79" s="391">
        <v>29.293198</v>
      </c>
      <c r="L79" s="393">
        <v>71.824744999999993</v>
      </c>
      <c r="M79" s="451">
        <v>17.984539000000002</v>
      </c>
      <c r="N79" s="424"/>
      <c r="O79" s="453">
        <f t="shared" si="10"/>
        <v>68</v>
      </c>
      <c r="P79" s="438">
        <f t="shared" si="11"/>
        <v>38596</v>
      </c>
      <c r="Q79" s="386">
        <v>1228.81</v>
      </c>
      <c r="R79" s="455">
        <f t="shared" si="7"/>
        <v>-0.11879150352107637</v>
      </c>
      <c r="S79" s="387">
        <v>10568.7</v>
      </c>
      <c r="T79" s="456">
        <f t="shared" si="8"/>
        <v>-3.3986470490917742E-2</v>
      </c>
      <c r="U79" s="391">
        <v>29.293198</v>
      </c>
      <c r="V79" s="457">
        <f t="shared" si="9"/>
        <v>-0.10652540715224423</v>
      </c>
      <c r="W79" s="393">
        <v>71.824744999999993</v>
      </c>
      <c r="X79" s="458">
        <f t="shared" si="12"/>
        <v>1.2270780223315709</v>
      </c>
      <c r="Y79" s="395">
        <v>17.984539000000002</v>
      </c>
      <c r="Z79" s="459">
        <v>-0.401593077587035</v>
      </c>
      <c r="AA79" s="44"/>
      <c r="AB79" s="44"/>
    </row>
    <row r="80" spans="1:28">
      <c r="A80" s="118"/>
      <c r="B80" s="437">
        <v>69</v>
      </c>
      <c r="C80" s="438">
        <v>38626</v>
      </c>
      <c r="D80" s="386">
        <v>1207.01</v>
      </c>
      <c r="E80" s="439">
        <v>10440.07</v>
      </c>
      <c r="F80" s="398">
        <v>5.3312590000000002</v>
      </c>
      <c r="G80" s="441">
        <v>12063.240234000001</v>
      </c>
      <c r="H80" s="169"/>
      <c r="I80" s="384">
        <f t="shared" si="13"/>
        <v>69</v>
      </c>
      <c r="J80" s="397">
        <v>38626</v>
      </c>
      <c r="K80" s="391">
        <v>32.882626000000002</v>
      </c>
      <c r="L80" s="393">
        <v>75.856369000000001</v>
      </c>
      <c r="M80" s="451">
        <v>17.963566</v>
      </c>
      <c r="N80" s="424"/>
      <c r="O80" s="453">
        <f t="shared" si="10"/>
        <v>69</v>
      </c>
      <c r="P80" s="438">
        <f t="shared" si="11"/>
        <v>38626</v>
      </c>
      <c r="Q80" s="386">
        <v>1207.01</v>
      </c>
      <c r="R80" s="455">
        <f t="shared" si="7"/>
        <v>-0.13442479526124806</v>
      </c>
      <c r="S80" s="387">
        <v>10440.07</v>
      </c>
      <c r="T80" s="456">
        <f t="shared" si="8"/>
        <v>-4.5743670553437643E-2</v>
      </c>
      <c r="U80" s="391">
        <v>32.882626000000002</v>
      </c>
      <c r="V80" s="457">
        <f t="shared" si="9"/>
        <v>2.9560745506527208E-3</v>
      </c>
      <c r="W80" s="393">
        <v>75.856369000000001</v>
      </c>
      <c r="X80" s="458">
        <f t="shared" si="12"/>
        <v>1.3520870454016078</v>
      </c>
      <c r="Y80" s="395">
        <v>17.963566</v>
      </c>
      <c r="Z80" s="459">
        <v>-0.40229092079467943</v>
      </c>
      <c r="AA80" s="44"/>
      <c r="AB80" s="44"/>
    </row>
    <row r="81" spans="1:28">
      <c r="A81" s="118"/>
      <c r="B81" s="437">
        <v>70</v>
      </c>
      <c r="C81" s="438">
        <v>38657</v>
      </c>
      <c r="D81" s="386">
        <v>1249.48</v>
      </c>
      <c r="E81" s="439">
        <v>10805.87</v>
      </c>
      <c r="F81" s="398">
        <v>5.3569719999999998</v>
      </c>
      <c r="G81" s="441">
        <v>12521.919921999999</v>
      </c>
      <c r="H81" s="169"/>
      <c r="I81" s="384">
        <f t="shared" si="13"/>
        <v>70</v>
      </c>
      <c r="J81" s="397">
        <v>38657</v>
      </c>
      <c r="K81" s="391">
        <v>33.956721999999999</v>
      </c>
      <c r="L81" s="393">
        <v>80.551497999999995</v>
      </c>
      <c r="M81" s="451">
        <v>19.347526999999999</v>
      </c>
      <c r="N81" s="424"/>
      <c r="O81" s="453">
        <f t="shared" si="10"/>
        <v>70</v>
      </c>
      <c r="P81" s="438">
        <f t="shared" si="11"/>
        <v>38657</v>
      </c>
      <c r="Q81" s="386">
        <v>1249.48</v>
      </c>
      <c r="R81" s="455">
        <f t="shared" si="7"/>
        <v>-0.10396856130688581</v>
      </c>
      <c r="S81" s="387">
        <v>10805.87</v>
      </c>
      <c r="T81" s="456">
        <f t="shared" si="8"/>
        <v>-1.230836166072391E-2</v>
      </c>
      <c r="U81" s="391">
        <v>33.956721999999999</v>
      </c>
      <c r="V81" s="457">
        <f t="shared" si="9"/>
        <v>3.5717177871614769E-2</v>
      </c>
      <c r="W81" s="393">
        <v>80.551497999999995</v>
      </c>
      <c r="X81" s="458">
        <f t="shared" si="12"/>
        <v>1.4976694433330113</v>
      </c>
      <c r="Y81" s="395">
        <v>19.347526999999999</v>
      </c>
      <c r="Z81" s="459">
        <v>-0.35624182035626573</v>
      </c>
      <c r="AA81" s="44"/>
      <c r="AB81" s="44"/>
    </row>
    <row r="82" spans="1:28">
      <c r="A82" s="118"/>
      <c r="B82" s="437">
        <v>71</v>
      </c>
      <c r="C82" s="438">
        <v>38687</v>
      </c>
      <c r="D82" s="386">
        <v>1248.29</v>
      </c>
      <c r="E82" s="439">
        <v>10717.5</v>
      </c>
      <c r="F82" s="398">
        <v>5.4096520000000003</v>
      </c>
      <c r="G82" s="441">
        <v>12517.690430000001</v>
      </c>
      <c r="H82" s="169"/>
      <c r="I82" s="384">
        <f t="shared" si="13"/>
        <v>71</v>
      </c>
      <c r="J82" s="397">
        <v>38687</v>
      </c>
      <c r="K82" s="391">
        <v>33.709136999999998</v>
      </c>
      <c r="L82" s="393">
        <v>85.312607</v>
      </c>
      <c r="M82" s="451">
        <v>18.331678</v>
      </c>
      <c r="N82" s="424"/>
      <c r="O82" s="453">
        <f t="shared" si="10"/>
        <v>71</v>
      </c>
      <c r="P82" s="438">
        <f t="shared" si="11"/>
        <v>38687</v>
      </c>
      <c r="Q82" s="386">
        <v>1248.29</v>
      </c>
      <c r="R82" s="455">
        <f t="shared" si="7"/>
        <v>-0.10482193824132646</v>
      </c>
      <c r="S82" s="387">
        <v>10717.5</v>
      </c>
      <c r="T82" s="456">
        <f t="shared" si="8"/>
        <v>-2.0385666873542707E-2</v>
      </c>
      <c r="U82" s="391">
        <v>33.709136999999998</v>
      </c>
      <c r="V82" s="457">
        <f t="shared" si="9"/>
        <v>2.8165564453707548E-2</v>
      </c>
      <c r="W82" s="393">
        <v>85.312607</v>
      </c>
      <c r="X82" s="458">
        <f t="shared" si="12"/>
        <v>1.6452976906149899</v>
      </c>
      <c r="Y82" s="395">
        <v>18.331678</v>
      </c>
      <c r="Z82" s="459">
        <v>-0.39004257964880518</v>
      </c>
      <c r="AA82" s="44"/>
      <c r="AB82" s="44"/>
    </row>
    <row r="83" spans="1:28">
      <c r="A83" s="118"/>
      <c r="B83" s="437">
        <v>72</v>
      </c>
      <c r="C83" s="438">
        <v>38718</v>
      </c>
      <c r="D83" s="386">
        <v>1280.08</v>
      </c>
      <c r="E83" s="439">
        <v>10864.86</v>
      </c>
      <c r="F83" s="398">
        <v>5.4037119999999996</v>
      </c>
      <c r="G83" s="441">
        <v>12953.629883</v>
      </c>
      <c r="H83" s="169"/>
      <c r="I83" s="384">
        <f t="shared" si="13"/>
        <v>72</v>
      </c>
      <c r="J83" s="397">
        <v>38718</v>
      </c>
      <c r="K83" s="391">
        <v>33.995316000000003</v>
      </c>
      <c r="L83" s="393">
        <v>83.532700000000006</v>
      </c>
      <c r="M83" s="451">
        <v>19.733726999999998</v>
      </c>
      <c r="N83" s="424"/>
      <c r="O83" s="453">
        <f t="shared" si="10"/>
        <v>72</v>
      </c>
      <c r="P83" s="438">
        <f t="shared" si="11"/>
        <v>38718</v>
      </c>
      <c r="Q83" s="386">
        <v>1280.08</v>
      </c>
      <c r="R83" s="455">
        <f t="shared" si="7"/>
        <v>-8.2024582992699768E-2</v>
      </c>
      <c r="S83" s="387">
        <v>10864.86</v>
      </c>
      <c r="T83" s="456">
        <f t="shared" si="8"/>
        <v>-6.9164839363358155E-3</v>
      </c>
      <c r="U83" s="391">
        <v>33.995316000000003</v>
      </c>
      <c r="V83" s="457">
        <f t="shared" si="9"/>
        <v>3.6894337102790997E-2</v>
      </c>
      <c r="W83" s="393">
        <v>83.532700000000006</v>
      </c>
      <c r="X83" s="458">
        <f t="shared" si="12"/>
        <v>1.5901079121967845</v>
      </c>
      <c r="Y83" s="395">
        <v>19.733726999999998</v>
      </c>
      <c r="Z83" s="459">
        <v>-0.34339162978780657</v>
      </c>
      <c r="AA83" s="44"/>
      <c r="AB83" s="44"/>
    </row>
    <row r="84" spans="1:28">
      <c r="A84" s="118"/>
      <c r="B84" s="437">
        <v>73</v>
      </c>
      <c r="C84" s="438">
        <v>38749</v>
      </c>
      <c r="D84" s="386">
        <v>1280.6600000000001</v>
      </c>
      <c r="E84" s="439">
        <v>10993.41</v>
      </c>
      <c r="F84" s="398">
        <v>5.4248469999999998</v>
      </c>
      <c r="G84" s="441">
        <v>12922.269531</v>
      </c>
      <c r="H84" s="169"/>
      <c r="I84" s="384">
        <f t="shared" si="13"/>
        <v>73</v>
      </c>
      <c r="J84" s="397">
        <v>38749</v>
      </c>
      <c r="K84" s="391">
        <v>34.881138</v>
      </c>
      <c r="L84" s="393">
        <v>88.561995999999994</v>
      </c>
      <c r="M84" s="451">
        <v>18.836425999999999</v>
      </c>
      <c r="N84" s="424"/>
      <c r="O84" s="453">
        <f t="shared" si="10"/>
        <v>73</v>
      </c>
      <c r="P84" s="438">
        <f t="shared" si="11"/>
        <v>38749</v>
      </c>
      <c r="Q84" s="386">
        <v>1280.6600000000001</v>
      </c>
      <c r="R84" s="455">
        <f t="shared" si="7"/>
        <v>-8.160865137759421E-2</v>
      </c>
      <c r="S84" s="387">
        <v>10993.41</v>
      </c>
      <c r="T84" s="456">
        <f t="shared" si="8"/>
        <v>4.8334038661745904E-3</v>
      </c>
      <c r="U84" s="391">
        <v>34.881138</v>
      </c>
      <c r="V84" s="457">
        <f t="shared" si="9"/>
        <v>6.3912877406433477E-2</v>
      </c>
      <c r="W84" s="393">
        <v>88.561995999999994</v>
      </c>
      <c r="X84" s="458">
        <f t="shared" si="12"/>
        <v>1.7460518642344849</v>
      </c>
      <c r="Y84" s="395">
        <v>18.836425999999999</v>
      </c>
      <c r="Z84" s="459">
        <v>-0.3732478929863281</v>
      </c>
      <c r="AA84" s="44"/>
      <c r="AB84" s="44"/>
    </row>
    <row r="85" spans="1:28">
      <c r="A85" s="118"/>
      <c r="B85" s="437">
        <v>74</v>
      </c>
      <c r="C85" s="438">
        <v>38777</v>
      </c>
      <c r="D85" s="386">
        <v>1294.8699999999999</v>
      </c>
      <c r="E85" s="439">
        <v>11109.32</v>
      </c>
      <c r="F85" s="398">
        <v>5.3693980000000003</v>
      </c>
      <c r="G85" s="441">
        <v>13155.440430000001</v>
      </c>
      <c r="H85" s="169"/>
      <c r="I85" s="384">
        <f t="shared" si="13"/>
        <v>74</v>
      </c>
      <c r="J85" s="397">
        <v>38777</v>
      </c>
      <c r="K85" s="391">
        <v>36.991256999999997</v>
      </c>
      <c r="L85" s="393">
        <v>93.269249000000002</v>
      </c>
      <c r="M85" s="451">
        <v>19.139408</v>
      </c>
      <c r="N85" s="424"/>
      <c r="O85" s="453">
        <f t="shared" si="10"/>
        <v>74</v>
      </c>
      <c r="P85" s="438">
        <f t="shared" si="11"/>
        <v>38777</v>
      </c>
      <c r="Q85" s="386">
        <v>1294.8699999999999</v>
      </c>
      <c r="R85" s="455">
        <f t="shared" si="7"/>
        <v>-7.1418326807509813E-2</v>
      </c>
      <c r="S85" s="387">
        <v>11109.32</v>
      </c>
      <c r="T85" s="456">
        <f t="shared" si="8"/>
        <v>1.5427954587209136E-2</v>
      </c>
      <c r="U85" s="391">
        <v>36.991256999999997</v>
      </c>
      <c r="V85" s="457">
        <f t="shared" si="9"/>
        <v>0.12827381588728182</v>
      </c>
      <c r="W85" s="393">
        <v>93.269249000000002</v>
      </c>
      <c r="X85" s="458">
        <f t="shared" si="12"/>
        <v>1.8920101924103019</v>
      </c>
      <c r="Y85" s="395">
        <v>19.139408</v>
      </c>
      <c r="Z85" s="459">
        <v>-0.36316664897075868</v>
      </c>
      <c r="AA85" s="44"/>
      <c r="AB85" s="44"/>
    </row>
    <row r="86" spans="1:28">
      <c r="A86" s="118"/>
      <c r="B86" s="437">
        <v>75</v>
      </c>
      <c r="C86" s="438">
        <v>38808</v>
      </c>
      <c r="D86" s="386">
        <v>1310.6099999999999</v>
      </c>
      <c r="E86" s="439">
        <v>11367.14</v>
      </c>
      <c r="F86" s="398">
        <v>5.3584759999999996</v>
      </c>
      <c r="G86" s="441">
        <v>13280.929688</v>
      </c>
      <c r="H86" s="169"/>
      <c r="I86" s="384">
        <f t="shared" si="13"/>
        <v>75</v>
      </c>
      <c r="J86" s="397">
        <v>38808</v>
      </c>
      <c r="K86" s="391">
        <v>37.175682000000002</v>
      </c>
      <c r="L86" s="393">
        <v>95.145904999999999</v>
      </c>
      <c r="M86" s="451">
        <v>16.987009</v>
      </c>
      <c r="N86" s="424"/>
      <c r="O86" s="453">
        <f t="shared" si="10"/>
        <v>75</v>
      </c>
      <c r="P86" s="438">
        <f t="shared" si="11"/>
        <v>38808</v>
      </c>
      <c r="Q86" s="386">
        <v>1310.6099999999999</v>
      </c>
      <c r="R86" s="455">
        <f t="shared" si="7"/>
        <v>-6.0130803321716053E-2</v>
      </c>
      <c r="S86" s="387">
        <v>11367.14</v>
      </c>
      <c r="T86" s="456">
        <f t="shared" si="8"/>
        <v>3.8993540532314075E-2</v>
      </c>
      <c r="U86" s="391">
        <v>37.175682000000002</v>
      </c>
      <c r="V86" s="457">
        <f t="shared" si="9"/>
        <v>0.13389898019286406</v>
      </c>
      <c r="W86" s="393">
        <v>95.145904999999999</v>
      </c>
      <c r="X86" s="458">
        <f t="shared" si="12"/>
        <v>1.9501998780552237</v>
      </c>
      <c r="Y86" s="395">
        <v>16.987009</v>
      </c>
      <c r="Z86" s="459">
        <v>-0.43478430129950296</v>
      </c>
      <c r="AA86" s="44"/>
      <c r="AB86" s="44"/>
    </row>
    <row r="87" spans="1:28">
      <c r="A87" s="118"/>
      <c r="B87" s="437">
        <v>76</v>
      </c>
      <c r="C87" s="438">
        <v>38838</v>
      </c>
      <c r="D87" s="386">
        <v>1270.0899999999999</v>
      </c>
      <c r="E87" s="439">
        <v>11168.31</v>
      </c>
      <c r="F87" s="398">
        <v>5.3530139999999999</v>
      </c>
      <c r="G87" s="441">
        <v>12841.690430000001</v>
      </c>
      <c r="H87" s="169"/>
      <c r="I87" s="384">
        <f t="shared" si="13"/>
        <v>76</v>
      </c>
      <c r="J87" s="397">
        <v>38838</v>
      </c>
      <c r="K87" s="391">
        <v>36.151169000000003</v>
      </c>
      <c r="L87" s="393">
        <v>90.303039999999996</v>
      </c>
      <c r="M87" s="451">
        <v>15.931917</v>
      </c>
      <c r="N87" s="424"/>
      <c r="O87" s="453">
        <f t="shared" si="10"/>
        <v>76</v>
      </c>
      <c r="P87" s="438">
        <f t="shared" si="11"/>
        <v>38838</v>
      </c>
      <c r="Q87" s="386">
        <v>1270.0899999999999</v>
      </c>
      <c r="R87" s="455">
        <f t="shared" si="7"/>
        <v>-8.9188646501154656E-2</v>
      </c>
      <c r="S87" s="387">
        <v>11168.31</v>
      </c>
      <c r="T87" s="456">
        <f t="shared" si="8"/>
        <v>2.081983231159712E-2</v>
      </c>
      <c r="U87" s="391">
        <v>36.151169000000003</v>
      </c>
      <c r="V87" s="457">
        <f t="shared" si="9"/>
        <v>0.10265021262770335</v>
      </c>
      <c r="W87" s="393">
        <v>90.303039999999996</v>
      </c>
      <c r="X87" s="458">
        <f t="shared" si="12"/>
        <v>1.8000366131996537</v>
      </c>
      <c r="Y87" s="395">
        <v>15.931917</v>
      </c>
      <c r="Z87" s="459">
        <v>-0.46989080898271574</v>
      </c>
      <c r="AA87" s="44"/>
      <c r="AB87" s="44"/>
    </row>
    <row r="88" spans="1:28">
      <c r="A88" s="118"/>
      <c r="B88" s="437">
        <v>77</v>
      </c>
      <c r="C88" s="438">
        <v>38869</v>
      </c>
      <c r="D88" s="386">
        <v>1270.2</v>
      </c>
      <c r="E88" s="439">
        <v>11150.22</v>
      </c>
      <c r="F88" s="398">
        <v>5.3590249999999999</v>
      </c>
      <c r="G88" s="441">
        <v>12849.290039</v>
      </c>
      <c r="H88" s="169"/>
      <c r="I88" s="384">
        <f t="shared" si="13"/>
        <v>77</v>
      </c>
      <c r="J88" s="397">
        <v>38869</v>
      </c>
      <c r="K88" s="391">
        <v>39.109439999999999</v>
      </c>
      <c r="L88" s="393">
        <v>96.575630000000004</v>
      </c>
      <c r="M88" s="451">
        <v>16.453036999999998</v>
      </c>
      <c r="N88" s="424"/>
      <c r="O88" s="453">
        <f t="shared" si="10"/>
        <v>77</v>
      </c>
      <c r="P88" s="438">
        <f t="shared" si="11"/>
        <v>38869</v>
      </c>
      <c r="Q88" s="386">
        <v>1270.2</v>
      </c>
      <c r="R88" s="455">
        <f t="shared" si="7"/>
        <v>-8.9109762918979429E-2</v>
      </c>
      <c r="S88" s="387">
        <v>11150.22</v>
      </c>
      <c r="T88" s="456">
        <f t="shared" si="8"/>
        <v>1.9166347516984983E-2</v>
      </c>
      <c r="U88" s="391">
        <v>39.109439999999999</v>
      </c>
      <c r="V88" s="457">
        <f t="shared" si="9"/>
        <v>0.19288071519209793</v>
      </c>
      <c r="W88" s="393">
        <v>96.575630000000004</v>
      </c>
      <c r="X88" s="458">
        <f t="shared" si="12"/>
        <v>1.9945315234439827</v>
      </c>
      <c r="Y88" s="395">
        <v>16.453036999999998</v>
      </c>
      <c r="Z88" s="459">
        <v>-0.45255137006755408</v>
      </c>
      <c r="AA88" s="44"/>
      <c r="AB88" s="44"/>
    </row>
    <row r="89" spans="1:28">
      <c r="A89" s="118"/>
      <c r="B89" s="437">
        <v>78</v>
      </c>
      <c r="C89" s="438">
        <v>38899</v>
      </c>
      <c r="D89" s="386">
        <v>1276.6600000000001</v>
      </c>
      <c r="E89" s="439">
        <v>11185.68</v>
      </c>
      <c r="F89" s="398">
        <v>5.4309890000000003</v>
      </c>
      <c r="G89" s="441">
        <v>12789.669921999999</v>
      </c>
      <c r="H89" s="169"/>
      <c r="I89" s="384">
        <f t="shared" si="13"/>
        <v>78</v>
      </c>
      <c r="J89" s="397">
        <v>38899</v>
      </c>
      <c r="K89" s="391">
        <v>36.117866999999997</v>
      </c>
      <c r="L89" s="393">
        <v>86.606941000000006</v>
      </c>
      <c r="M89" s="451">
        <v>16.989702000000001</v>
      </c>
      <c r="N89" s="424"/>
      <c r="O89" s="453">
        <f t="shared" si="10"/>
        <v>78</v>
      </c>
      <c r="P89" s="438">
        <f t="shared" si="11"/>
        <v>38899</v>
      </c>
      <c r="Q89" s="386">
        <v>1276.6600000000001</v>
      </c>
      <c r="R89" s="455">
        <f t="shared" si="7"/>
        <v>-8.4477145274873378E-2</v>
      </c>
      <c r="S89" s="387">
        <v>11185.68</v>
      </c>
      <c r="T89" s="456">
        <f t="shared" si="8"/>
        <v>2.2407506766125573E-2</v>
      </c>
      <c r="U89" s="391">
        <v>36.117866999999997</v>
      </c>
      <c r="V89" s="457">
        <f t="shared" si="9"/>
        <v>0.10163446518725583</v>
      </c>
      <c r="W89" s="393">
        <v>86.606941000000006</v>
      </c>
      <c r="X89" s="458">
        <f t="shared" si="12"/>
        <v>1.6854312518960852</v>
      </c>
      <c r="Y89" s="395">
        <v>16.989702000000001</v>
      </c>
      <c r="Z89" s="459">
        <v>-0.4346946960089777</v>
      </c>
      <c r="AA89" s="44"/>
      <c r="AB89" s="44"/>
    </row>
    <row r="90" spans="1:28">
      <c r="A90" s="118"/>
      <c r="B90" s="437">
        <v>79</v>
      </c>
      <c r="C90" s="438">
        <v>38930</v>
      </c>
      <c r="D90" s="386">
        <v>1303.82</v>
      </c>
      <c r="E90" s="439">
        <v>11381.15</v>
      </c>
      <c r="F90" s="398">
        <v>5.5204069999999996</v>
      </c>
      <c r="G90" s="441">
        <v>13062.540039</v>
      </c>
      <c r="H90" s="169"/>
      <c r="I90" s="384">
        <f t="shared" si="13"/>
        <v>79</v>
      </c>
      <c r="J90" s="397">
        <v>38930</v>
      </c>
      <c r="K90" s="391">
        <v>32.112121999999999</v>
      </c>
      <c r="L90" s="393">
        <v>83.563141000000002</v>
      </c>
      <c r="M90" s="451">
        <v>18.147767999999999</v>
      </c>
      <c r="N90" s="424"/>
      <c r="O90" s="453">
        <f t="shared" si="10"/>
        <v>79</v>
      </c>
      <c r="P90" s="438">
        <f t="shared" si="11"/>
        <v>38930</v>
      </c>
      <c r="Q90" s="386">
        <v>1303.82</v>
      </c>
      <c r="R90" s="455">
        <f t="shared" si="7"/>
        <v>-6.5000071712347451E-2</v>
      </c>
      <c r="S90" s="387">
        <v>11381.15</v>
      </c>
      <c r="T90" s="456">
        <f t="shared" si="8"/>
        <v>4.0274100066450158E-2</v>
      </c>
      <c r="U90" s="391">
        <v>32.112121999999999</v>
      </c>
      <c r="V90" s="457">
        <f t="shared" si="9"/>
        <v>-2.0545140567190368E-2</v>
      </c>
      <c r="W90" s="393">
        <v>83.563141000000002</v>
      </c>
      <c r="X90" s="458">
        <f t="shared" si="12"/>
        <v>1.5910517997396889</v>
      </c>
      <c r="Y90" s="395">
        <v>18.147767999999999</v>
      </c>
      <c r="Z90" s="459">
        <v>-0.39616189230402354</v>
      </c>
      <c r="AA90" s="44"/>
      <c r="AB90" s="44"/>
    </row>
    <row r="91" spans="1:28">
      <c r="A91" s="118"/>
      <c r="B91" s="437">
        <v>80</v>
      </c>
      <c r="C91" s="438">
        <v>38961</v>
      </c>
      <c r="D91" s="386">
        <v>1335.85</v>
      </c>
      <c r="E91" s="439">
        <v>11679.07</v>
      </c>
      <c r="F91" s="398">
        <v>5.5656230000000004</v>
      </c>
      <c r="G91" s="441">
        <v>13345.969727</v>
      </c>
      <c r="H91" s="169"/>
      <c r="I91" s="384">
        <f t="shared" si="13"/>
        <v>80</v>
      </c>
      <c r="J91" s="397">
        <v>38961</v>
      </c>
      <c r="K91" s="391">
        <v>34.095551</v>
      </c>
      <c r="L91" s="393">
        <v>89.890579000000002</v>
      </c>
      <c r="M91" s="451">
        <v>19.384014000000001</v>
      </c>
      <c r="N91" s="424"/>
      <c r="O91" s="453">
        <f t="shared" si="10"/>
        <v>80</v>
      </c>
      <c r="P91" s="438">
        <f t="shared" si="11"/>
        <v>38961</v>
      </c>
      <c r="Q91" s="386">
        <v>1335.85</v>
      </c>
      <c r="R91" s="455">
        <f t="shared" si="7"/>
        <v>-4.2030606829884021E-2</v>
      </c>
      <c r="S91" s="387">
        <v>11679.07</v>
      </c>
      <c r="T91" s="456">
        <f t="shared" si="8"/>
        <v>6.7504956341237543E-2</v>
      </c>
      <c r="U91" s="391">
        <v>34.095551</v>
      </c>
      <c r="V91" s="457">
        <f t="shared" si="9"/>
        <v>3.9951614284138293E-2</v>
      </c>
      <c r="W91" s="393">
        <v>89.890579000000002</v>
      </c>
      <c r="X91" s="458">
        <f t="shared" si="12"/>
        <v>1.787247388146799</v>
      </c>
      <c r="Y91" s="395">
        <v>19.384014000000001</v>
      </c>
      <c r="Z91" s="459">
        <v>-0.35502777348088665</v>
      </c>
      <c r="AA91" s="44"/>
      <c r="AB91" s="44"/>
    </row>
    <row r="92" spans="1:28">
      <c r="A92" s="118"/>
      <c r="B92" s="437">
        <v>81</v>
      </c>
      <c r="C92" s="438">
        <v>38991</v>
      </c>
      <c r="D92" s="386">
        <v>1377.94</v>
      </c>
      <c r="E92" s="439">
        <v>12080.73</v>
      </c>
      <c r="F92" s="398">
        <v>5.6053579999999998</v>
      </c>
      <c r="G92" s="441">
        <v>13829.070313</v>
      </c>
      <c r="H92" s="169"/>
      <c r="I92" s="384">
        <f t="shared" si="13"/>
        <v>81</v>
      </c>
      <c r="J92" s="397">
        <v>38991</v>
      </c>
      <c r="K92" s="391">
        <v>36.634875999999998</v>
      </c>
      <c r="L92" s="393">
        <v>94.822128000000006</v>
      </c>
      <c r="M92" s="451">
        <v>20.347897</v>
      </c>
      <c r="N92" s="424"/>
      <c r="O92" s="453">
        <f t="shared" si="10"/>
        <v>81</v>
      </c>
      <c r="P92" s="438">
        <f t="shared" si="11"/>
        <v>38991</v>
      </c>
      <c r="Q92" s="386">
        <v>1377.94</v>
      </c>
      <c r="R92" s="455">
        <f t="shared" si="7"/>
        <v>-1.1846879795763265E-2</v>
      </c>
      <c r="S92" s="387">
        <v>12080.73</v>
      </c>
      <c r="T92" s="456">
        <f t="shared" si="8"/>
        <v>0.10421798578313846</v>
      </c>
      <c r="U92" s="391">
        <v>36.634875999999998</v>
      </c>
      <c r="V92" s="457">
        <f t="shared" si="9"/>
        <v>0.11740380542022133</v>
      </c>
      <c r="W92" s="393">
        <v>94.822128000000006</v>
      </c>
      <c r="X92" s="458">
        <f t="shared" si="12"/>
        <v>1.9401604878584826</v>
      </c>
      <c r="Y92" s="395">
        <v>20.347897</v>
      </c>
      <c r="Z92" s="459">
        <v>-0.32295610016214471</v>
      </c>
      <c r="AA92" s="44"/>
      <c r="AB92" s="44"/>
    </row>
    <row r="93" spans="1:28">
      <c r="A93" s="118"/>
      <c r="B93" s="437">
        <v>82</v>
      </c>
      <c r="C93" s="438">
        <v>39022</v>
      </c>
      <c r="D93" s="386">
        <v>1400.63</v>
      </c>
      <c r="E93" s="439">
        <v>12221.93</v>
      </c>
      <c r="F93" s="398">
        <v>5.6684349999999997</v>
      </c>
      <c r="G93" s="441">
        <v>14116.709961</v>
      </c>
      <c r="H93" s="169"/>
      <c r="I93" s="384">
        <f t="shared" si="13"/>
        <v>82</v>
      </c>
      <c r="J93" s="397">
        <v>39022</v>
      </c>
      <c r="K93" s="391">
        <v>35.893658000000002</v>
      </c>
      <c r="L93" s="393">
        <v>95.558937</v>
      </c>
      <c r="M93" s="451">
        <v>20.808579999999999</v>
      </c>
      <c r="N93" s="424"/>
      <c r="O93" s="453">
        <f t="shared" si="10"/>
        <v>82</v>
      </c>
      <c r="P93" s="438">
        <f t="shared" si="11"/>
        <v>39022</v>
      </c>
      <c r="Q93" s="386">
        <v>1400.63</v>
      </c>
      <c r="R93" s="455">
        <f t="shared" si="7"/>
        <v>4.4246518365531617E-3</v>
      </c>
      <c r="S93" s="387">
        <v>12221.93</v>
      </c>
      <c r="T93" s="456">
        <f t="shared" si="8"/>
        <v>0.11712412469962596</v>
      </c>
      <c r="U93" s="391">
        <v>35.893658000000002</v>
      </c>
      <c r="V93" s="457">
        <f t="shared" si="9"/>
        <v>9.479584534834995E-2</v>
      </c>
      <c r="W93" s="393">
        <v>95.558937</v>
      </c>
      <c r="X93" s="458">
        <f t="shared" si="12"/>
        <v>1.963006808169903</v>
      </c>
      <c r="Y93" s="395">
        <v>20.808579999999999</v>
      </c>
      <c r="Z93" s="459">
        <v>-0.30762760626869701</v>
      </c>
      <c r="AA93" s="44"/>
      <c r="AB93" s="44"/>
    </row>
    <row r="94" spans="1:28">
      <c r="A94" s="118"/>
      <c r="B94" s="437">
        <v>83</v>
      </c>
      <c r="C94" s="438">
        <v>39052</v>
      </c>
      <c r="D94" s="386">
        <v>1418.3</v>
      </c>
      <c r="E94" s="439">
        <v>12463.15</v>
      </c>
      <c r="F94" s="398">
        <v>5.6408389999999997</v>
      </c>
      <c r="G94" s="441">
        <v>14257.549805000001</v>
      </c>
      <c r="H94" s="169"/>
      <c r="I94" s="384">
        <f t="shared" si="13"/>
        <v>83</v>
      </c>
      <c r="J94" s="397">
        <v>39052</v>
      </c>
      <c r="K94" s="391">
        <v>36.375042000000001</v>
      </c>
      <c r="L94" s="393">
        <v>89.921256999999997</v>
      </c>
      <c r="M94" s="451">
        <v>21.235303999999999</v>
      </c>
      <c r="N94" s="424"/>
      <c r="O94" s="453">
        <f t="shared" si="10"/>
        <v>83</v>
      </c>
      <c r="P94" s="438">
        <f t="shared" si="11"/>
        <v>39052</v>
      </c>
      <c r="Q94" s="386">
        <v>1418.3</v>
      </c>
      <c r="R94" s="455">
        <f t="shared" si="7"/>
        <v>1.7096223627784068E-2</v>
      </c>
      <c r="S94" s="387">
        <v>12463.15</v>
      </c>
      <c r="T94" s="456">
        <f t="shared" si="8"/>
        <v>0.13917241669279257</v>
      </c>
      <c r="U94" s="391">
        <v>36.375042000000001</v>
      </c>
      <c r="V94" s="457">
        <f t="shared" si="9"/>
        <v>0.10947858409894407</v>
      </c>
      <c r="W94" s="393">
        <v>89.921256999999997</v>
      </c>
      <c r="X94" s="458">
        <f t="shared" si="12"/>
        <v>1.7881986243756098</v>
      </c>
      <c r="Y94" s="395">
        <v>21.235303999999999</v>
      </c>
      <c r="Z94" s="459">
        <v>-0.2934290440725934</v>
      </c>
      <c r="AA94" s="44"/>
      <c r="AB94" s="44"/>
    </row>
    <row r="95" spans="1:28">
      <c r="A95" s="118"/>
      <c r="B95" s="437">
        <v>84</v>
      </c>
      <c r="C95" s="438">
        <v>39083</v>
      </c>
      <c r="D95" s="386">
        <v>1438.24</v>
      </c>
      <c r="E95" s="439">
        <v>12621.69</v>
      </c>
      <c r="F95" s="398">
        <v>5.6363029999999998</v>
      </c>
      <c r="G95" s="441">
        <v>14531.919921999999</v>
      </c>
      <c r="H95" s="169"/>
      <c r="I95" s="384">
        <f t="shared" si="13"/>
        <v>84</v>
      </c>
      <c r="J95" s="397">
        <v>39083</v>
      </c>
      <c r="K95" s="391">
        <v>38.638598999999999</v>
      </c>
      <c r="L95" s="393">
        <v>91.465248000000003</v>
      </c>
      <c r="M95" s="451">
        <v>21.946467999999999</v>
      </c>
      <c r="N95" s="424"/>
      <c r="O95" s="453">
        <f t="shared" si="10"/>
        <v>84</v>
      </c>
      <c r="P95" s="438">
        <f t="shared" si="11"/>
        <v>39083</v>
      </c>
      <c r="Q95" s="386">
        <v>1438.24</v>
      </c>
      <c r="R95" s="455">
        <f t="shared" si="7"/>
        <v>3.1395665705721276E-2</v>
      </c>
      <c r="S95" s="387">
        <v>12621.69</v>
      </c>
      <c r="T95" s="456">
        <f t="shared" si="8"/>
        <v>0.15366348796630502</v>
      </c>
      <c r="U95" s="391">
        <v>38.638598999999999</v>
      </c>
      <c r="V95" s="457">
        <f t="shared" si="9"/>
        <v>0.17851954947809734</v>
      </c>
      <c r="W95" s="393">
        <v>91.465248000000003</v>
      </c>
      <c r="X95" s="458">
        <f t="shared" si="12"/>
        <v>1.8360733285987538</v>
      </c>
      <c r="Y95" s="395">
        <v>21.946467999999999</v>
      </c>
      <c r="Z95" s="459">
        <v>-0.26976619341120622</v>
      </c>
      <c r="AA95" s="44"/>
      <c r="AB95" s="44"/>
    </row>
    <row r="96" spans="1:28">
      <c r="A96" s="118"/>
      <c r="B96" s="437">
        <v>85</v>
      </c>
      <c r="C96" s="438">
        <v>39114</v>
      </c>
      <c r="D96" s="386">
        <v>1406.82</v>
      </c>
      <c r="E96" s="439">
        <v>12268.63</v>
      </c>
      <c r="F96" s="398">
        <v>5.7229289999999997</v>
      </c>
      <c r="G96" s="441">
        <v>14271.610352</v>
      </c>
      <c r="H96" s="169"/>
      <c r="I96" s="384">
        <f t="shared" si="13"/>
        <v>85</v>
      </c>
      <c r="J96" s="397">
        <v>39114</v>
      </c>
      <c r="K96" s="391">
        <v>38.452820000000003</v>
      </c>
      <c r="L96" s="393">
        <v>94.638419999999996</v>
      </c>
      <c r="M96" s="451">
        <v>20.033442000000001</v>
      </c>
      <c r="N96" s="424"/>
      <c r="O96" s="453">
        <f t="shared" si="10"/>
        <v>85</v>
      </c>
      <c r="P96" s="438">
        <f t="shared" si="11"/>
        <v>39114</v>
      </c>
      <c r="Q96" s="386">
        <v>1406.82</v>
      </c>
      <c r="R96" s="455">
        <f t="shared" si="7"/>
        <v>8.8636461425928292E-3</v>
      </c>
      <c r="S96" s="387">
        <v>12268.63</v>
      </c>
      <c r="T96" s="456">
        <f t="shared" si="8"/>
        <v>0.12139265648007891</v>
      </c>
      <c r="U96" s="391">
        <v>38.452820000000003</v>
      </c>
      <c r="V96" s="457">
        <f t="shared" si="9"/>
        <v>0.17285308669091171</v>
      </c>
      <c r="W96" s="393">
        <v>94.638419999999996</v>
      </c>
      <c r="X96" s="458">
        <f t="shared" si="12"/>
        <v>1.9344642330464885</v>
      </c>
      <c r="Y96" s="395">
        <v>20.033442000000001</v>
      </c>
      <c r="Z96" s="459">
        <v>-0.33341908999954717</v>
      </c>
      <c r="AA96" s="44"/>
      <c r="AB96" s="44"/>
    </row>
    <row r="97" spans="1:28">
      <c r="A97" s="118"/>
      <c r="B97" s="437">
        <v>86</v>
      </c>
      <c r="C97" s="438">
        <v>39142</v>
      </c>
      <c r="D97" s="386">
        <v>1420.86</v>
      </c>
      <c r="E97" s="439">
        <v>12354.35</v>
      </c>
      <c r="F97" s="398">
        <v>5.7228839999999996</v>
      </c>
      <c r="G97" s="441">
        <v>14409.269531</v>
      </c>
      <c r="H97" s="169"/>
      <c r="I97" s="384">
        <f t="shared" si="13"/>
        <v>86</v>
      </c>
      <c r="J97" s="397">
        <v>39142</v>
      </c>
      <c r="K97" s="391">
        <v>37.128632000000003</v>
      </c>
      <c r="L97" s="393">
        <v>89.004669000000007</v>
      </c>
      <c r="M97" s="451">
        <v>19.888815000000001</v>
      </c>
      <c r="N97" s="424"/>
      <c r="O97" s="453">
        <f t="shared" si="10"/>
        <v>86</v>
      </c>
      <c r="P97" s="438">
        <f t="shared" si="11"/>
        <v>39142</v>
      </c>
      <c r="Q97" s="386">
        <v>1420.86</v>
      </c>
      <c r="R97" s="455">
        <f t="shared" si="7"/>
        <v>1.8932059722042816E-2</v>
      </c>
      <c r="S97" s="387">
        <v>12354.35</v>
      </c>
      <c r="T97" s="456">
        <f t="shared" si="8"/>
        <v>0.12922774308008833</v>
      </c>
      <c r="U97" s="391">
        <v>37.128632000000003</v>
      </c>
      <c r="V97" s="457">
        <f t="shared" si="9"/>
        <v>0.13246390370877781</v>
      </c>
      <c r="W97" s="393">
        <v>89.004669000000007</v>
      </c>
      <c r="X97" s="458">
        <f t="shared" si="12"/>
        <v>1.7597778762012468</v>
      </c>
      <c r="Y97" s="395">
        <v>19.888815000000001</v>
      </c>
      <c r="Z97" s="459">
        <v>-0.33823132332773087</v>
      </c>
      <c r="AA97" s="44"/>
      <c r="AB97" s="44"/>
    </row>
    <row r="98" spans="1:28">
      <c r="A98" s="118"/>
      <c r="B98" s="437">
        <v>87</v>
      </c>
      <c r="C98" s="438">
        <v>39173</v>
      </c>
      <c r="D98" s="386">
        <v>1482.37</v>
      </c>
      <c r="E98" s="439">
        <v>13062.91</v>
      </c>
      <c r="F98" s="398">
        <v>5.752739</v>
      </c>
      <c r="G98" s="441">
        <v>14952.349609000001</v>
      </c>
      <c r="H98" s="169"/>
      <c r="I98" s="384">
        <f t="shared" si="13"/>
        <v>87</v>
      </c>
      <c r="J98" s="397">
        <v>39173</v>
      </c>
      <c r="K98" s="391">
        <v>36.942436000000001</v>
      </c>
      <c r="L98" s="393">
        <v>87.426017999999999</v>
      </c>
      <c r="M98" s="451">
        <v>21.366022000000001</v>
      </c>
      <c r="N98" s="424"/>
      <c r="O98" s="453">
        <f t="shared" si="10"/>
        <v>87</v>
      </c>
      <c r="P98" s="438">
        <f t="shared" si="11"/>
        <v>39173</v>
      </c>
      <c r="Q98" s="386">
        <v>1482.37</v>
      </c>
      <c r="R98" s="455">
        <f t="shared" si="7"/>
        <v>6.3042324627454294E-2</v>
      </c>
      <c r="S98" s="387">
        <v>13062.91</v>
      </c>
      <c r="T98" s="456">
        <f t="shared" si="8"/>
        <v>0.19399242998282529</v>
      </c>
      <c r="U98" s="391">
        <v>36.942436000000001</v>
      </c>
      <c r="V98" s="457">
        <f t="shared" si="9"/>
        <v>0.12678472196529289</v>
      </c>
      <c r="W98" s="393">
        <v>87.426017999999999</v>
      </c>
      <c r="X98" s="458">
        <f t="shared" si="12"/>
        <v>1.7108284654232233</v>
      </c>
      <c r="Y98" s="395">
        <v>21.366022000000001</v>
      </c>
      <c r="Z98" s="459">
        <v>-0.28907961059064657</v>
      </c>
      <c r="AA98" s="44"/>
      <c r="AB98" s="44"/>
    </row>
    <row r="99" spans="1:28">
      <c r="A99" s="118"/>
      <c r="B99" s="437">
        <v>88</v>
      </c>
      <c r="C99" s="438">
        <v>39203</v>
      </c>
      <c r="D99" s="386">
        <v>1530.62</v>
      </c>
      <c r="E99" s="439">
        <v>13627.64</v>
      </c>
      <c r="F99" s="398">
        <v>5.7072690000000001</v>
      </c>
      <c r="G99" s="441">
        <v>15462.160156</v>
      </c>
      <c r="H99" s="169"/>
      <c r="I99" s="384">
        <f t="shared" si="13"/>
        <v>88</v>
      </c>
      <c r="J99" s="397">
        <v>39203</v>
      </c>
      <c r="K99" s="391">
        <v>39.046677000000003</v>
      </c>
      <c r="L99" s="393">
        <v>92.550208999999995</v>
      </c>
      <c r="M99" s="451">
        <v>21.901240999999999</v>
      </c>
      <c r="N99" s="424"/>
      <c r="O99" s="453">
        <f t="shared" si="10"/>
        <v>88</v>
      </c>
      <c r="P99" s="438">
        <f t="shared" si="11"/>
        <v>39203</v>
      </c>
      <c r="Q99" s="386">
        <v>1530.62</v>
      </c>
      <c r="R99" s="455">
        <f t="shared" si="7"/>
        <v>9.7643532263385069E-2</v>
      </c>
      <c r="S99" s="387">
        <v>13627.64</v>
      </c>
      <c r="T99" s="456">
        <f t="shared" si="8"/>
        <v>0.24561058742126729</v>
      </c>
      <c r="U99" s="391">
        <v>39.046677000000003</v>
      </c>
      <c r="V99" s="457">
        <f t="shared" si="9"/>
        <v>0.19096637501418701</v>
      </c>
      <c r="W99" s="393">
        <v>92.550208999999995</v>
      </c>
      <c r="X99" s="458">
        <f t="shared" si="12"/>
        <v>1.8697148374991595</v>
      </c>
      <c r="Y99" s="395">
        <v>21.901240999999999</v>
      </c>
      <c r="Z99" s="459">
        <v>-0.27127104988153172</v>
      </c>
      <c r="AA99" s="44"/>
      <c r="AB99" s="44"/>
    </row>
    <row r="100" spans="1:28">
      <c r="A100" s="118"/>
      <c r="B100" s="437">
        <v>89</v>
      </c>
      <c r="C100" s="438">
        <v>39234</v>
      </c>
      <c r="D100" s="386">
        <v>1503.35</v>
      </c>
      <c r="E100" s="439">
        <v>13408.62</v>
      </c>
      <c r="F100" s="398">
        <v>5.685238</v>
      </c>
      <c r="G100" s="441">
        <v>15210.650390999999</v>
      </c>
      <c r="H100" s="169"/>
      <c r="I100" s="384">
        <f t="shared" si="13"/>
        <v>89</v>
      </c>
      <c r="J100" s="397">
        <v>39234</v>
      </c>
      <c r="K100" s="391">
        <v>40.464171999999998</v>
      </c>
      <c r="L100" s="393">
        <v>92.011261000000005</v>
      </c>
      <c r="M100" s="451">
        <v>21.098742000000001</v>
      </c>
      <c r="N100" s="424"/>
      <c r="O100" s="453">
        <f t="shared" si="10"/>
        <v>89</v>
      </c>
      <c r="P100" s="438">
        <f t="shared" si="11"/>
        <v>39234</v>
      </c>
      <c r="Q100" s="386">
        <v>1503.35</v>
      </c>
      <c r="R100" s="455">
        <f t="shared" si="7"/>
        <v>7.8087575118683805E-2</v>
      </c>
      <c r="S100" s="387">
        <v>13408.62</v>
      </c>
      <c r="T100" s="456">
        <f t="shared" si="8"/>
        <v>0.22559144758069305</v>
      </c>
      <c r="U100" s="391">
        <v>40.464171999999998</v>
      </c>
      <c r="V100" s="457">
        <f t="shared" si="9"/>
        <v>0.23420152359675983</v>
      </c>
      <c r="W100" s="393">
        <v>92.011261000000005</v>
      </c>
      <c r="X100" s="458">
        <f t="shared" si="12"/>
        <v>1.8530036156774945</v>
      </c>
      <c r="Y100" s="395">
        <v>21.098742000000001</v>
      </c>
      <c r="Z100" s="459">
        <v>-0.29797292735692771</v>
      </c>
      <c r="AA100" s="44"/>
      <c r="AB100" s="44"/>
    </row>
    <row r="101" spans="1:28">
      <c r="A101" s="118"/>
      <c r="B101" s="437">
        <v>90</v>
      </c>
      <c r="C101" s="438">
        <v>39264</v>
      </c>
      <c r="D101" s="386">
        <v>1455.27</v>
      </c>
      <c r="E101" s="439">
        <v>13211.99</v>
      </c>
      <c r="F101" s="398">
        <v>5.7329939999999997</v>
      </c>
      <c r="G101" s="441">
        <v>14682.660156</v>
      </c>
      <c r="H101" s="169"/>
      <c r="I101" s="384">
        <f t="shared" si="13"/>
        <v>90</v>
      </c>
      <c r="J101" s="397">
        <v>39264</v>
      </c>
      <c r="K101" s="391">
        <v>41.349220000000003</v>
      </c>
      <c r="L101" s="393">
        <v>91.904647999999995</v>
      </c>
      <c r="M101" s="451">
        <v>20.755091</v>
      </c>
      <c r="N101" s="424"/>
      <c r="O101" s="453">
        <f t="shared" si="10"/>
        <v>90</v>
      </c>
      <c r="P101" s="438">
        <f t="shared" si="11"/>
        <v>39264</v>
      </c>
      <c r="Q101" s="386">
        <v>1455.27</v>
      </c>
      <c r="R101" s="455">
        <f t="shared" si="7"/>
        <v>4.3608278473387552E-2</v>
      </c>
      <c r="S101" s="387">
        <v>13211.99</v>
      </c>
      <c r="T101" s="456">
        <f t="shared" si="8"/>
        <v>0.207618826510233</v>
      </c>
      <c r="U101" s="391">
        <v>41.349220000000003</v>
      </c>
      <c r="V101" s="457">
        <f t="shared" si="9"/>
        <v>0.26119645605345942</v>
      </c>
      <c r="W101" s="393">
        <v>91.904647999999995</v>
      </c>
      <c r="X101" s="458">
        <f t="shared" si="12"/>
        <v>1.8496978542829381</v>
      </c>
      <c r="Y101" s="395">
        <v>20.755091</v>
      </c>
      <c r="Z101" s="459">
        <v>-0.3094073676444512</v>
      </c>
      <c r="AA101" s="44"/>
      <c r="AB101" s="44"/>
    </row>
    <row r="102" spans="1:28">
      <c r="A102" s="118"/>
      <c r="B102" s="437">
        <v>91</v>
      </c>
      <c r="C102" s="438">
        <v>39295</v>
      </c>
      <c r="D102" s="386">
        <v>1473.99</v>
      </c>
      <c r="E102" s="439">
        <v>13357.74</v>
      </c>
      <c r="F102" s="398">
        <v>5.8100959999999997</v>
      </c>
      <c r="G102" s="441">
        <v>14847.700194999999</v>
      </c>
      <c r="H102" s="169"/>
      <c r="I102" s="384">
        <f t="shared" si="13"/>
        <v>91</v>
      </c>
      <c r="J102" s="397">
        <v>39295</v>
      </c>
      <c r="K102" s="391">
        <v>42.800742999999997</v>
      </c>
      <c r="L102" s="393">
        <v>91.024940000000001</v>
      </c>
      <c r="M102" s="451">
        <v>20.568954000000002</v>
      </c>
      <c r="N102" s="424"/>
      <c r="O102" s="453">
        <f t="shared" si="10"/>
        <v>91</v>
      </c>
      <c r="P102" s="438">
        <f t="shared" si="11"/>
        <v>39295</v>
      </c>
      <c r="Q102" s="386">
        <v>1473.99</v>
      </c>
      <c r="R102" s="455">
        <f t="shared" si="7"/>
        <v>5.7032829912654348E-2</v>
      </c>
      <c r="S102" s="387">
        <v>13357.74</v>
      </c>
      <c r="T102" s="456">
        <f t="shared" si="8"/>
        <v>0.22094085021475185</v>
      </c>
      <c r="U102" s="391">
        <v>42.800742999999997</v>
      </c>
      <c r="V102" s="457">
        <f t="shared" si="9"/>
        <v>0.30546949587089922</v>
      </c>
      <c r="W102" s="393">
        <v>91.024940000000001</v>
      </c>
      <c r="X102" s="458">
        <f t="shared" si="12"/>
        <v>1.8224206484554859</v>
      </c>
      <c r="Y102" s="395">
        <v>20.568954000000002</v>
      </c>
      <c r="Z102" s="459">
        <v>-0.31560078018158555</v>
      </c>
      <c r="AA102" s="44"/>
      <c r="AB102" s="44"/>
    </row>
    <row r="103" spans="1:28">
      <c r="A103" s="118"/>
      <c r="B103" s="437">
        <v>92</v>
      </c>
      <c r="C103" s="438">
        <v>39326</v>
      </c>
      <c r="D103" s="386">
        <v>1526.75</v>
      </c>
      <c r="E103" s="439">
        <v>13895.63</v>
      </c>
      <c r="F103" s="398">
        <v>5.8522949999999998</v>
      </c>
      <c r="G103" s="441">
        <v>15362.019531</v>
      </c>
      <c r="H103" s="169"/>
      <c r="I103" s="384">
        <f t="shared" si="13"/>
        <v>92</v>
      </c>
      <c r="J103" s="397">
        <v>39326</v>
      </c>
      <c r="K103" s="391">
        <v>42.537357</v>
      </c>
      <c r="L103" s="393">
        <v>86.933434000000005</v>
      </c>
      <c r="M103" s="451">
        <v>21.165512</v>
      </c>
      <c r="N103" s="424"/>
      <c r="O103" s="453">
        <f t="shared" si="10"/>
        <v>92</v>
      </c>
      <c r="P103" s="438">
        <f t="shared" si="11"/>
        <v>39326</v>
      </c>
      <c r="Q103" s="386">
        <v>1526.75</v>
      </c>
      <c r="R103" s="455">
        <f t="shared" si="7"/>
        <v>9.4868264417767412E-2</v>
      </c>
      <c r="S103" s="387">
        <v>13895.63</v>
      </c>
      <c r="T103" s="456">
        <f t="shared" si="8"/>
        <v>0.27010574442005986</v>
      </c>
      <c r="U103" s="391">
        <v>42.537357</v>
      </c>
      <c r="V103" s="457">
        <f t="shared" si="9"/>
        <v>0.2974359346628741</v>
      </c>
      <c r="W103" s="393">
        <v>86.933434000000005</v>
      </c>
      <c r="X103" s="458">
        <f t="shared" si="12"/>
        <v>1.6955548574131685</v>
      </c>
      <c r="Y103" s="395">
        <v>21.165512</v>
      </c>
      <c r="Z103" s="459">
        <v>-0.29575126183580913</v>
      </c>
      <c r="AA103" s="44"/>
      <c r="AB103" s="44"/>
    </row>
    <row r="104" spans="1:28">
      <c r="A104" s="118"/>
      <c r="B104" s="437">
        <v>93</v>
      </c>
      <c r="C104" s="438">
        <v>39356</v>
      </c>
      <c r="D104" s="386">
        <v>1549.38</v>
      </c>
      <c r="E104" s="439">
        <v>13930.01</v>
      </c>
      <c r="F104" s="398">
        <v>5.9064500000000004</v>
      </c>
      <c r="G104" s="441">
        <v>15673.360352</v>
      </c>
      <c r="H104" s="169"/>
      <c r="I104" s="384">
        <f t="shared" si="13"/>
        <v>93</v>
      </c>
      <c r="J104" s="397">
        <v>39356</v>
      </c>
      <c r="K104" s="391">
        <v>46.619892</v>
      </c>
      <c r="L104" s="393">
        <v>85.841385000000002</v>
      </c>
      <c r="M104" s="451">
        <v>26.446111999999999</v>
      </c>
      <c r="N104" s="424"/>
      <c r="O104" s="453">
        <f t="shared" si="10"/>
        <v>93</v>
      </c>
      <c r="P104" s="438">
        <f t="shared" si="11"/>
        <v>39356</v>
      </c>
      <c r="Q104" s="386">
        <v>1549.38</v>
      </c>
      <c r="R104" s="455">
        <f t="shared" si="7"/>
        <v>0.11109676864162465</v>
      </c>
      <c r="S104" s="387">
        <v>13930.01</v>
      </c>
      <c r="T104" s="456">
        <f t="shared" si="8"/>
        <v>0.27324818815907448</v>
      </c>
      <c r="U104" s="391">
        <v>46.619892</v>
      </c>
      <c r="V104" s="457">
        <f t="shared" si="9"/>
        <v>0.42195771944416416</v>
      </c>
      <c r="W104" s="393">
        <v>85.841385000000002</v>
      </c>
      <c r="X104" s="458">
        <f t="shared" si="12"/>
        <v>1.6616935700920763</v>
      </c>
      <c r="Y104" s="395">
        <v>26.446111999999999</v>
      </c>
      <c r="Z104" s="459">
        <v>-0.12004769809731664</v>
      </c>
      <c r="AA104" s="44"/>
      <c r="AB104" s="44"/>
    </row>
    <row r="105" spans="1:28">
      <c r="A105" s="118"/>
      <c r="B105" s="437">
        <v>94</v>
      </c>
      <c r="C105" s="438">
        <v>39387</v>
      </c>
      <c r="D105" s="386">
        <v>1481.14</v>
      </c>
      <c r="E105" s="439">
        <v>13371.72</v>
      </c>
      <c r="F105" s="398">
        <v>6.01457</v>
      </c>
      <c r="G105" s="441">
        <v>14932.669921999999</v>
      </c>
      <c r="H105" s="169"/>
      <c r="I105" s="384">
        <f t="shared" si="13"/>
        <v>94</v>
      </c>
      <c r="J105" s="397">
        <v>39387</v>
      </c>
      <c r="K105" s="391">
        <v>46.716937999999999</v>
      </c>
      <c r="L105" s="393">
        <v>81.796036000000001</v>
      </c>
      <c r="M105" s="451">
        <v>24.139893000000001</v>
      </c>
      <c r="N105" s="424"/>
      <c r="O105" s="453">
        <f t="shared" si="10"/>
        <v>94</v>
      </c>
      <c r="P105" s="438">
        <f t="shared" si="11"/>
        <v>39387</v>
      </c>
      <c r="Q105" s="386">
        <v>1481.14</v>
      </c>
      <c r="R105" s="455">
        <f t="shared" si="7"/>
        <v>6.2160262754040962E-2</v>
      </c>
      <c r="S105" s="387">
        <v>13371.72</v>
      </c>
      <c r="T105" s="456">
        <f t="shared" si="8"/>
        <v>0.22221866765138421</v>
      </c>
      <c r="U105" s="391">
        <v>46.716937999999999</v>
      </c>
      <c r="V105" s="457">
        <f t="shared" si="9"/>
        <v>0.42491772863597377</v>
      </c>
      <c r="W105" s="393">
        <v>81.796036000000001</v>
      </c>
      <c r="X105" s="458">
        <f t="shared" si="12"/>
        <v>1.5362589743888684</v>
      </c>
      <c r="Y105" s="395">
        <v>24.139893000000001</v>
      </c>
      <c r="Z105" s="459">
        <v>-0.19678346620348308</v>
      </c>
      <c r="AA105" s="44"/>
      <c r="AB105" s="44"/>
    </row>
    <row r="106" spans="1:28">
      <c r="A106" s="118"/>
      <c r="B106" s="437">
        <v>95</v>
      </c>
      <c r="C106" s="438">
        <v>39417</v>
      </c>
      <c r="D106" s="386">
        <v>1468.36</v>
      </c>
      <c r="E106" s="439">
        <v>13264.82</v>
      </c>
      <c r="F106" s="398">
        <v>6.0335720000000004</v>
      </c>
      <c r="G106" s="441">
        <v>14819.580078000001</v>
      </c>
      <c r="H106" s="169"/>
      <c r="I106" s="384">
        <f t="shared" si="13"/>
        <v>95</v>
      </c>
      <c r="J106" s="397">
        <v>39417</v>
      </c>
      <c r="K106" s="391">
        <v>48.459266999999997</v>
      </c>
      <c r="L106" s="393">
        <v>74.070778000000004</v>
      </c>
      <c r="M106" s="451">
        <v>25.661339000000002</v>
      </c>
      <c r="N106" s="424"/>
      <c r="O106" s="453">
        <f t="shared" si="10"/>
        <v>95</v>
      </c>
      <c r="P106" s="438">
        <f t="shared" si="11"/>
        <v>39417</v>
      </c>
      <c r="Q106" s="386">
        <v>1468.36</v>
      </c>
      <c r="R106" s="455">
        <f t="shared" si="7"/>
        <v>5.2995424752233733E-2</v>
      </c>
      <c r="S106" s="387">
        <v>13264.82</v>
      </c>
      <c r="T106" s="456">
        <f t="shared" si="8"/>
        <v>0.21244766021390182</v>
      </c>
      <c r="U106" s="391">
        <v>48.459266999999997</v>
      </c>
      <c r="V106" s="457">
        <f t="shared" si="9"/>
        <v>0.47806066966555472</v>
      </c>
      <c r="W106" s="393">
        <v>74.070778000000004</v>
      </c>
      <c r="X106" s="458">
        <f t="shared" si="12"/>
        <v>1.2967210225501096</v>
      </c>
      <c r="Y106" s="395">
        <v>25.661339000000002</v>
      </c>
      <c r="Z106" s="459">
        <v>-0.14615977112419765</v>
      </c>
      <c r="AA106" s="44"/>
      <c r="AB106" s="44"/>
    </row>
    <row r="107" spans="1:28">
      <c r="A107" s="118"/>
      <c r="B107" s="437">
        <v>96</v>
      </c>
      <c r="C107" s="438">
        <v>39448</v>
      </c>
      <c r="D107" s="386">
        <v>1378.55</v>
      </c>
      <c r="E107" s="439">
        <v>12650.36</v>
      </c>
      <c r="F107" s="398">
        <v>6.1421840000000003</v>
      </c>
      <c r="G107" s="441">
        <v>13896.650390999999</v>
      </c>
      <c r="H107" s="169"/>
      <c r="I107" s="384">
        <f t="shared" si="13"/>
        <v>96</v>
      </c>
      <c r="J107" s="397">
        <v>39448</v>
      </c>
      <c r="K107" s="391">
        <v>47.195014999999998</v>
      </c>
      <c r="L107" s="393">
        <v>77.595511999999999</v>
      </c>
      <c r="M107" s="451">
        <v>23.498881999999998</v>
      </c>
      <c r="N107" s="424"/>
      <c r="O107" s="453">
        <f t="shared" si="10"/>
        <v>96</v>
      </c>
      <c r="P107" s="438">
        <f t="shared" si="11"/>
        <v>39448</v>
      </c>
      <c r="Q107" s="386">
        <v>1378.55</v>
      </c>
      <c r="R107" s="455">
        <f t="shared" si="7"/>
        <v>-1.1409434476428171E-2</v>
      </c>
      <c r="S107" s="387">
        <v>12650.36</v>
      </c>
      <c r="T107" s="456">
        <f t="shared" si="8"/>
        <v>0.15628401914715284</v>
      </c>
      <c r="U107" s="391">
        <v>47.195014999999998</v>
      </c>
      <c r="V107" s="457">
        <f t="shared" si="9"/>
        <v>0.43949960026790946</v>
      </c>
      <c r="W107" s="393">
        <v>77.595511999999999</v>
      </c>
      <c r="X107" s="458">
        <f t="shared" si="12"/>
        <v>1.4060128498439597</v>
      </c>
      <c r="Y107" s="395">
        <v>23.498881999999998</v>
      </c>
      <c r="Z107" s="459">
        <v>-0.21811208740099375</v>
      </c>
      <c r="AA107" s="44"/>
      <c r="AB107" s="44"/>
    </row>
    <row r="108" spans="1:28">
      <c r="A108" s="118"/>
      <c r="B108" s="437">
        <v>97</v>
      </c>
      <c r="C108" s="438">
        <v>39479</v>
      </c>
      <c r="D108" s="386">
        <v>1330.63</v>
      </c>
      <c r="E108" s="439">
        <v>12266.39</v>
      </c>
      <c r="F108" s="398">
        <v>6.149413</v>
      </c>
      <c r="G108" s="441">
        <v>13455.959961</v>
      </c>
      <c r="H108" s="169"/>
      <c r="I108" s="384">
        <f t="shared" si="13"/>
        <v>97</v>
      </c>
      <c r="J108" s="397">
        <v>39479</v>
      </c>
      <c r="K108" s="391">
        <v>43.013165000000001</v>
      </c>
      <c r="L108" s="393">
        <v>73.279990999999995</v>
      </c>
      <c r="M108" s="451">
        <v>19.606434</v>
      </c>
      <c r="N108" s="424"/>
      <c r="O108" s="453">
        <f t="shared" si="10"/>
        <v>97</v>
      </c>
      <c r="P108" s="438">
        <f t="shared" si="11"/>
        <v>39479</v>
      </c>
      <c r="Q108" s="386">
        <v>1330.63</v>
      </c>
      <c r="R108" s="455">
        <f t="shared" si="7"/>
        <v>-4.5773991365833266E-2</v>
      </c>
      <c r="S108" s="387">
        <v>12266.39</v>
      </c>
      <c r="T108" s="456">
        <f t="shared" si="8"/>
        <v>0.12118791319981748</v>
      </c>
      <c r="U108" s="391">
        <v>43.013165000000001</v>
      </c>
      <c r="V108" s="457">
        <f t="shared" si="9"/>
        <v>0.31194859931197483</v>
      </c>
      <c r="W108" s="393">
        <v>73.279990999999995</v>
      </c>
      <c r="X108" s="458">
        <f t="shared" si="12"/>
        <v>1.2722010002646766</v>
      </c>
      <c r="Y108" s="395">
        <v>19.606434</v>
      </c>
      <c r="Z108" s="459">
        <v>-0.34762710184381596</v>
      </c>
      <c r="AA108" s="44"/>
      <c r="AB108" s="44"/>
    </row>
    <row r="109" spans="1:28">
      <c r="A109" s="118"/>
      <c r="B109" s="437">
        <v>98</v>
      </c>
      <c r="C109" s="438">
        <v>39508</v>
      </c>
      <c r="D109" s="386">
        <v>1322.7</v>
      </c>
      <c r="E109" s="439">
        <v>12262.89</v>
      </c>
      <c r="F109" s="398">
        <v>6.1676089999999997</v>
      </c>
      <c r="G109" s="441">
        <v>13332.009765999999</v>
      </c>
      <c r="H109" s="169"/>
      <c r="I109" s="384">
        <f t="shared" si="13"/>
        <v>98</v>
      </c>
      <c r="J109" s="397">
        <v>39508</v>
      </c>
      <c r="K109" s="391">
        <v>45.233688000000001</v>
      </c>
      <c r="L109" s="393">
        <v>77.055023000000006</v>
      </c>
      <c r="M109" s="451">
        <v>20.536487999999999</v>
      </c>
      <c r="N109" s="424"/>
      <c r="O109" s="453">
        <f t="shared" si="10"/>
        <v>98</v>
      </c>
      <c r="P109" s="438">
        <f t="shared" si="11"/>
        <v>39508</v>
      </c>
      <c r="Q109" s="386">
        <v>1322.7</v>
      </c>
      <c r="R109" s="455">
        <f t="shared" si="7"/>
        <v>-5.1460780517189497E-2</v>
      </c>
      <c r="S109" s="387">
        <v>12262.89</v>
      </c>
      <c r="T109" s="456">
        <f t="shared" si="8"/>
        <v>0.12086800182440882</v>
      </c>
      <c r="U109" s="391">
        <v>45.233688000000001</v>
      </c>
      <c r="V109" s="457">
        <f t="shared" si="9"/>
        <v>0.37967698060151767</v>
      </c>
      <c r="W109" s="393">
        <v>77.055023000000006</v>
      </c>
      <c r="X109" s="458">
        <f t="shared" si="12"/>
        <v>1.3892538460603481</v>
      </c>
      <c r="Y109" s="395">
        <v>20.536487999999999</v>
      </c>
      <c r="Z109" s="459">
        <v>-0.31668103467924391</v>
      </c>
      <c r="AA109" s="44"/>
      <c r="AB109" s="44"/>
    </row>
    <row r="110" spans="1:28">
      <c r="A110" s="118"/>
      <c r="B110" s="437">
        <v>99</v>
      </c>
      <c r="C110" s="438">
        <v>39539</v>
      </c>
      <c r="D110" s="386">
        <v>1385.59</v>
      </c>
      <c r="E110" s="439">
        <v>12820.13</v>
      </c>
      <c r="F110" s="398">
        <v>6.1441239999999997</v>
      </c>
      <c r="G110" s="441">
        <v>13991.120117</v>
      </c>
      <c r="H110" s="169"/>
      <c r="I110" s="384">
        <f t="shared" si="13"/>
        <v>99</v>
      </c>
      <c r="J110" s="397">
        <v>39539</v>
      </c>
      <c r="K110" s="391">
        <v>49.605972000000001</v>
      </c>
      <c r="L110" s="393">
        <v>79.805663999999993</v>
      </c>
      <c r="M110" s="451">
        <v>20.637792999999999</v>
      </c>
      <c r="N110" s="424"/>
      <c r="O110" s="453">
        <f t="shared" si="10"/>
        <v>99</v>
      </c>
      <c r="P110" s="438">
        <f t="shared" si="11"/>
        <v>39539</v>
      </c>
      <c r="Q110" s="386">
        <v>1385.59</v>
      </c>
      <c r="R110" s="455">
        <f t="shared" si="7"/>
        <v>-6.3608852172167829E-3</v>
      </c>
      <c r="S110" s="387">
        <v>12820.13</v>
      </c>
      <c r="T110" s="456">
        <f t="shared" si="8"/>
        <v>0.17180154891947641</v>
      </c>
      <c r="U110" s="391">
        <v>49.605972000000001</v>
      </c>
      <c r="V110" s="457">
        <f t="shared" si="9"/>
        <v>0.51303642693833473</v>
      </c>
      <c r="W110" s="393">
        <v>79.805663999999993</v>
      </c>
      <c r="X110" s="458">
        <f t="shared" si="12"/>
        <v>1.4745432838220012</v>
      </c>
      <c r="Y110" s="395">
        <v>20.637792999999999</v>
      </c>
      <c r="Z110" s="459">
        <v>-0.3133102719771782</v>
      </c>
      <c r="AA110" s="44"/>
      <c r="AB110" s="44"/>
    </row>
    <row r="111" spans="1:28">
      <c r="A111" s="118"/>
      <c r="B111" s="437">
        <v>100</v>
      </c>
      <c r="C111" s="438">
        <v>39569</v>
      </c>
      <c r="D111" s="386">
        <v>1400.38</v>
      </c>
      <c r="E111" s="439">
        <v>12638.32</v>
      </c>
      <c r="F111" s="398">
        <v>6.1011769999999999</v>
      </c>
      <c r="G111" s="441">
        <v>14260.759765999999</v>
      </c>
      <c r="H111" s="169"/>
      <c r="I111" s="384">
        <f t="shared" si="13"/>
        <v>100</v>
      </c>
      <c r="J111" s="397">
        <v>39569</v>
      </c>
      <c r="K111" s="391">
        <v>49.654701000000003</v>
      </c>
      <c r="L111" s="393">
        <v>76.342681999999996</v>
      </c>
      <c r="M111" s="451">
        <v>20.493062999999999</v>
      </c>
      <c r="N111" s="424"/>
      <c r="O111" s="453">
        <f t="shared" si="10"/>
        <v>100</v>
      </c>
      <c r="P111" s="438">
        <f t="shared" si="11"/>
        <v>39569</v>
      </c>
      <c r="Q111" s="386">
        <v>1400.38</v>
      </c>
      <c r="R111" s="455">
        <f t="shared" si="7"/>
        <v>4.2453709679732832E-3</v>
      </c>
      <c r="S111" s="387">
        <v>12638.32</v>
      </c>
      <c r="T111" s="456">
        <f t="shared" si="8"/>
        <v>0.15518352401574687</v>
      </c>
      <c r="U111" s="391">
        <v>49.654701000000003</v>
      </c>
      <c r="V111" s="457">
        <f t="shared" si="9"/>
        <v>0.51452271475965361</v>
      </c>
      <c r="W111" s="393">
        <v>76.342681999999996</v>
      </c>
      <c r="X111" s="458">
        <f t="shared" si="12"/>
        <v>1.3671662078027289</v>
      </c>
      <c r="Y111" s="395">
        <v>20.493062999999999</v>
      </c>
      <c r="Z111" s="459">
        <v>-0.31812593246649223</v>
      </c>
      <c r="AA111" s="44"/>
      <c r="AB111" s="44"/>
    </row>
    <row r="112" spans="1:28">
      <c r="A112" s="118"/>
      <c r="B112" s="437">
        <v>101</v>
      </c>
      <c r="C112" s="438">
        <v>39600</v>
      </c>
      <c r="D112" s="386">
        <v>1280</v>
      </c>
      <c r="E112" s="439">
        <v>11350.01</v>
      </c>
      <c r="F112" s="398">
        <v>6.1012240000000002</v>
      </c>
      <c r="G112" s="441">
        <v>13073.540039</v>
      </c>
      <c r="H112" s="169"/>
      <c r="I112" s="384">
        <f t="shared" si="13"/>
        <v>101</v>
      </c>
      <c r="J112" s="397">
        <v>39600</v>
      </c>
      <c r="K112" s="391">
        <v>48.939011000000001</v>
      </c>
      <c r="L112" s="393">
        <v>65.587615999999997</v>
      </c>
      <c r="M112" s="451">
        <v>19.980222999999999</v>
      </c>
      <c r="N112" s="424"/>
      <c r="O112" s="453">
        <f t="shared" si="10"/>
        <v>101</v>
      </c>
      <c r="P112" s="438">
        <f t="shared" si="11"/>
        <v>39600</v>
      </c>
      <c r="Q112" s="386">
        <v>1280</v>
      </c>
      <c r="R112" s="455">
        <f t="shared" si="7"/>
        <v>-8.2081952870645236E-2</v>
      </c>
      <c r="S112" s="387">
        <v>11350.01</v>
      </c>
      <c r="T112" s="456">
        <f t="shared" si="8"/>
        <v>3.7427802857813885E-2</v>
      </c>
      <c r="U112" s="391">
        <v>48.939011000000001</v>
      </c>
      <c r="V112" s="457">
        <f t="shared" si="9"/>
        <v>0.4926933866215919</v>
      </c>
      <c r="W112" s="393">
        <v>65.587615999999997</v>
      </c>
      <c r="X112" s="458">
        <f t="shared" si="12"/>
        <v>1.0336826553400575</v>
      </c>
      <c r="Y112" s="395">
        <v>19.980222999999999</v>
      </c>
      <c r="Z112" s="459">
        <v>-0.33518986755486269</v>
      </c>
      <c r="AA112" s="44"/>
      <c r="AB112" s="44"/>
    </row>
    <row r="113" spans="1:28">
      <c r="A113" s="118"/>
      <c r="B113" s="437">
        <v>102</v>
      </c>
      <c r="C113" s="438">
        <v>39630</v>
      </c>
      <c r="D113" s="386">
        <v>1267.3800000000001</v>
      </c>
      <c r="E113" s="439">
        <v>11378.02</v>
      </c>
      <c r="F113" s="398">
        <v>6.1006169999999997</v>
      </c>
      <c r="G113" s="441">
        <v>12946.889648</v>
      </c>
      <c r="H113" s="169"/>
      <c r="I113" s="384">
        <f t="shared" si="13"/>
        <v>102</v>
      </c>
      <c r="J113" s="397">
        <v>39630</v>
      </c>
      <c r="K113" s="391">
        <v>43.733916999999998</v>
      </c>
      <c r="L113" s="393">
        <v>65.709297000000007</v>
      </c>
      <c r="M113" s="451">
        <v>18.680164000000001</v>
      </c>
      <c r="N113" s="424"/>
      <c r="O113" s="453">
        <f t="shared" si="10"/>
        <v>102</v>
      </c>
      <c r="P113" s="438">
        <f t="shared" si="11"/>
        <v>39630</v>
      </c>
      <c r="Q113" s="386">
        <v>1267.3800000000001</v>
      </c>
      <c r="R113" s="455">
        <f t="shared" si="7"/>
        <v>-9.1132051116561197E-2</v>
      </c>
      <c r="S113" s="387">
        <v>11378.02</v>
      </c>
      <c r="T113" s="456">
        <f t="shared" si="8"/>
        <v>3.9988007893584587E-2</v>
      </c>
      <c r="U113" s="391">
        <v>43.733916999999998</v>
      </c>
      <c r="V113" s="457">
        <f t="shared" si="9"/>
        <v>0.33393232398908923</v>
      </c>
      <c r="W113" s="393">
        <v>65.709297000000007</v>
      </c>
      <c r="X113" s="458">
        <f t="shared" si="12"/>
        <v>1.0374556319212531</v>
      </c>
      <c r="Y113" s="395">
        <v>18.680164000000001</v>
      </c>
      <c r="Z113" s="459">
        <v>-0.37844726242860816</v>
      </c>
      <c r="AA113" s="44"/>
      <c r="AB113" s="44"/>
    </row>
    <row r="114" spans="1:28">
      <c r="A114" s="118"/>
      <c r="B114" s="437">
        <v>103</v>
      </c>
      <c r="C114" s="438">
        <v>39661</v>
      </c>
      <c r="D114" s="386">
        <v>1282.83</v>
      </c>
      <c r="E114" s="439">
        <v>11543.96</v>
      </c>
      <c r="F114" s="398">
        <v>6.1436320000000002</v>
      </c>
      <c r="G114" s="441">
        <v>13124.490234000001</v>
      </c>
      <c r="H114" s="169"/>
      <c r="I114" s="384">
        <f t="shared" si="13"/>
        <v>103</v>
      </c>
      <c r="J114" s="397">
        <v>39661</v>
      </c>
      <c r="K114" s="391">
        <v>46.789982000000002</v>
      </c>
      <c r="L114" s="393">
        <v>69.026482000000001</v>
      </c>
      <c r="M114" s="451">
        <v>19.820436000000001</v>
      </c>
      <c r="N114" s="424"/>
      <c r="O114" s="453">
        <f t="shared" si="10"/>
        <v>103</v>
      </c>
      <c r="P114" s="438">
        <f t="shared" si="11"/>
        <v>39661</v>
      </c>
      <c r="Q114" s="386">
        <v>1282.83</v>
      </c>
      <c r="R114" s="455">
        <f t="shared" si="7"/>
        <v>-8.0052493438320327E-2</v>
      </c>
      <c r="S114" s="387">
        <v>11543.96</v>
      </c>
      <c r="T114" s="456">
        <f t="shared" si="8"/>
        <v>5.5155463217960943E-2</v>
      </c>
      <c r="U114" s="391">
        <v>46.789982000000002</v>
      </c>
      <c r="V114" s="457">
        <f t="shared" si="9"/>
        <v>0.42714565056378695</v>
      </c>
      <c r="W114" s="393">
        <v>69.026482000000001</v>
      </c>
      <c r="X114" s="458">
        <f t="shared" si="12"/>
        <v>1.1403119638094892</v>
      </c>
      <c r="Y114" s="395">
        <v>19.820436000000001</v>
      </c>
      <c r="Z114" s="459">
        <v>-0.34050652576398321</v>
      </c>
      <c r="AA114" s="44"/>
      <c r="AB114" s="44"/>
    </row>
    <row r="115" spans="1:28">
      <c r="A115" s="118"/>
      <c r="B115" s="437">
        <v>104</v>
      </c>
      <c r="C115" s="438">
        <v>39692</v>
      </c>
      <c r="D115" s="386">
        <v>1166.3599999999999</v>
      </c>
      <c r="E115" s="439">
        <v>10850.66</v>
      </c>
      <c r="F115" s="398">
        <v>6.0758919999999996</v>
      </c>
      <c r="G115" s="441">
        <v>11875.410156</v>
      </c>
      <c r="H115" s="169"/>
      <c r="I115" s="384">
        <f t="shared" si="13"/>
        <v>104</v>
      </c>
      <c r="J115" s="397">
        <v>39692</v>
      </c>
      <c r="K115" s="391">
        <v>45.416248000000003</v>
      </c>
      <c r="L115" s="393">
        <v>65.875984000000003</v>
      </c>
      <c r="M115" s="451">
        <v>19.461969</v>
      </c>
      <c r="N115" s="424"/>
      <c r="O115" s="453">
        <f t="shared" si="10"/>
        <v>104</v>
      </c>
      <c r="P115" s="438">
        <f t="shared" si="11"/>
        <v>39692</v>
      </c>
      <c r="Q115" s="386">
        <v>1166.3599999999999</v>
      </c>
      <c r="R115" s="455">
        <f t="shared" si="7"/>
        <v>-0.1635758644923484</v>
      </c>
      <c r="S115" s="387">
        <v>10850.66</v>
      </c>
      <c r="T115" s="456">
        <f t="shared" si="8"/>
        <v>-8.2144100879939508E-3</v>
      </c>
      <c r="U115" s="391">
        <v>45.416248000000003</v>
      </c>
      <c r="V115" s="457">
        <f t="shared" si="9"/>
        <v>0.38524526036633855</v>
      </c>
      <c r="W115" s="393">
        <v>65.875984000000003</v>
      </c>
      <c r="X115" s="458">
        <f t="shared" si="12"/>
        <v>1.0426241146538873</v>
      </c>
      <c r="Y115" s="395">
        <v>19.461969</v>
      </c>
      <c r="Z115" s="459">
        <v>-0.35243394487973645</v>
      </c>
      <c r="AA115" s="44"/>
      <c r="AB115" s="44"/>
    </row>
    <row r="116" spans="1:28">
      <c r="A116" s="118"/>
      <c r="B116" s="437">
        <v>105</v>
      </c>
      <c r="C116" s="438">
        <v>39722</v>
      </c>
      <c r="D116" s="386">
        <v>968.75</v>
      </c>
      <c r="E116" s="439">
        <v>9325.01</v>
      </c>
      <c r="F116" s="398">
        <v>5.9204860000000004</v>
      </c>
      <c r="G116" s="441">
        <v>9768.6396480000003</v>
      </c>
      <c r="H116" s="169"/>
      <c r="I116" s="384">
        <f t="shared" si="13"/>
        <v>105</v>
      </c>
      <c r="J116" s="397">
        <v>39722</v>
      </c>
      <c r="K116" s="391">
        <v>39.876494999999998</v>
      </c>
      <c r="L116" s="393">
        <v>54.555660000000003</v>
      </c>
      <c r="M116" s="451">
        <v>16.282724000000002</v>
      </c>
      <c r="N116" s="424"/>
      <c r="O116" s="453">
        <f t="shared" si="10"/>
        <v>105</v>
      </c>
      <c r="P116" s="438">
        <f t="shared" si="11"/>
        <v>39722</v>
      </c>
      <c r="Q116" s="386">
        <v>968.75</v>
      </c>
      <c r="R116" s="455">
        <f t="shared" si="7"/>
        <v>-0.30528663425268565</v>
      </c>
      <c r="S116" s="387">
        <v>9325.01</v>
      </c>
      <c r="T116" s="456">
        <f t="shared" si="8"/>
        <v>-0.14766377862864055</v>
      </c>
      <c r="U116" s="391">
        <v>39.876494999999998</v>
      </c>
      <c r="V116" s="457">
        <f t="shared" si="9"/>
        <v>0.21627673203590025</v>
      </c>
      <c r="W116" s="393">
        <v>54.555660000000003</v>
      </c>
      <c r="X116" s="458">
        <f t="shared" si="12"/>
        <v>0.6916135432126298</v>
      </c>
      <c r="Y116" s="395">
        <v>16.282724000000002</v>
      </c>
      <c r="Z116" s="459">
        <v>-0.45821826418015366</v>
      </c>
      <c r="AA116" s="44"/>
      <c r="AB116" s="44"/>
    </row>
    <row r="117" spans="1:28">
      <c r="A117" s="118"/>
      <c r="B117" s="437">
        <v>106</v>
      </c>
      <c r="C117" s="438">
        <v>39753</v>
      </c>
      <c r="D117" s="386">
        <v>896.24</v>
      </c>
      <c r="E117" s="439">
        <v>8829.0400000000009</v>
      </c>
      <c r="F117" s="398">
        <v>6.1376920000000004</v>
      </c>
      <c r="G117" s="441">
        <v>8945.2197269999997</v>
      </c>
      <c r="H117" s="169"/>
      <c r="I117" s="384">
        <f t="shared" si="13"/>
        <v>106</v>
      </c>
      <c r="J117" s="397">
        <v>39753</v>
      </c>
      <c r="K117" s="391">
        <v>36.001472</v>
      </c>
      <c r="L117" s="393">
        <v>58.962173</v>
      </c>
      <c r="M117" s="451">
        <v>14.744139000000001</v>
      </c>
      <c r="N117" s="424"/>
      <c r="O117" s="453">
        <f t="shared" si="10"/>
        <v>106</v>
      </c>
      <c r="P117" s="438">
        <f t="shared" si="11"/>
        <v>39753</v>
      </c>
      <c r="Q117" s="386">
        <v>896.24</v>
      </c>
      <c r="R117" s="455">
        <f t="shared" si="7"/>
        <v>-0.3572852573756149</v>
      </c>
      <c r="S117" s="387">
        <v>8829.0400000000009</v>
      </c>
      <c r="T117" s="456">
        <f t="shared" si="8"/>
        <v>-0.19299704858905364</v>
      </c>
      <c r="U117" s="391">
        <v>36.001472</v>
      </c>
      <c r="V117" s="457">
        <f t="shared" si="9"/>
        <v>9.8084290322957512E-2</v>
      </c>
      <c r="W117" s="393">
        <v>58.962173</v>
      </c>
      <c r="X117" s="458">
        <f t="shared" si="12"/>
        <v>0.82824679206604856</v>
      </c>
      <c r="Y117" s="395">
        <v>14.744139000000001</v>
      </c>
      <c r="Z117" s="459">
        <v>-0.50941223221685183</v>
      </c>
      <c r="AA117" s="44"/>
      <c r="AB117" s="44"/>
    </row>
    <row r="118" spans="1:28">
      <c r="A118" s="118"/>
      <c r="B118" s="437">
        <v>107</v>
      </c>
      <c r="C118" s="438">
        <v>39783</v>
      </c>
      <c r="D118" s="386">
        <v>903.25</v>
      </c>
      <c r="E118" s="439">
        <v>8776.39</v>
      </c>
      <c r="F118" s="398">
        <v>6.3427550000000004</v>
      </c>
      <c r="G118" s="441">
        <v>9087.1699219999991</v>
      </c>
      <c r="H118" s="169"/>
      <c r="I118" s="384">
        <f t="shared" si="13"/>
        <v>107</v>
      </c>
      <c r="J118" s="397">
        <v>39783</v>
      </c>
      <c r="K118" s="391">
        <v>36.834620999999999</v>
      </c>
      <c r="L118" s="393">
        <v>53.537497999999999</v>
      </c>
      <c r="M118" s="451">
        <v>14.271409999999999</v>
      </c>
      <c r="N118" s="424"/>
      <c r="O118" s="453">
        <f t="shared" si="10"/>
        <v>107</v>
      </c>
      <c r="P118" s="438">
        <f t="shared" si="11"/>
        <v>39783</v>
      </c>
      <c r="Q118" s="386">
        <v>903.25</v>
      </c>
      <c r="R118" s="455">
        <f t="shared" si="7"/>
        <v>-0.35225822182063304</v>
      </c>
      <c r="S118" s="387">
        <v>8776.39</v>
      </c>
      <c r="T118" s="456">
        <f t="shared" si="8"/>
        <v>-0.19780942970770166</v>
      </c>
      <c r="U118" s="391">
        <v>36.834620999999999</v>
      </c>
      <c r="V118" s="457">
        <f t="shared" si="9"/>
        <v>0.12349624648959101</v>
      </c>
      <c r="W118" s="393">
        <v>53.537497999999999</v>
      </c>
      <c r="X118" s="458">
        <f t="shared" si="12"/>
        <v>0.66004327848877775</v>
      </c>
      <c r="Y118" s="395">
        <v>14.271409999999999</v>
      </c>
      <c r="Z118" s="459">
        <v>-0.52514153759550841</v>
      </c>
      <c r="AA118" s="44"/>
      <c r="AB118" s="44"/>
    </row>
    <row r="119" spans="1:28">
      <c r="A119" s="118"/>
      <c r="B119" s="437">
        <v>108</v>
      </c>
      <c r="C119" s="438">
        <v>39814</v>
      </c>
      <c r="D119" s="386">
        <v>825.88</v>
      </c>
      <c r="E119" s="439">
        <v>8000.86</v>
      </c>
      <c r="F119" s="398">
        <v>6.2982779999999998</v>
      </c>
      <c r="G119" s="441">
        <v>8335.6396480000003</v>
      </c>
      <c r="H119" s="169"/>
      <c r="I119" s="384">
        <f t="shared" si="13"/>
        <v>108</v>
      </c>
      <c r="J119" s="397">
        <v>39814</v>
      </c>
      <c r="K119" s="391">
        <v>31.593594</v>
      </c>
      <c r="L119" s="393">
        <v>42.586460000000002</v>
      </c>
      <c r="M119" s="451">
        <v>12.553553000000001</v>
      </c>
      <c r="N119" s="424"/>
      <c r="O119" s="453">
        <f t="shared" si="10"/>
        <v>108</v>
      </c>
      <c r="P119" s="438">
        <f t="shared" si="11"/>
        <v>39814</v>
      </c>
      <c r="Q119" s="386">
        <v>825.88</v>
      </c>
      <c r="R119" s="455">
        <f t="shared" si="7"/>
        <v>-0.40774206502875665</v>
      </c>
      <c r="S119" s="387">
        <v>8000.86</v>
      </c>
      <c r="T119" s="456">
        <f t="shared" si="8"/>
        <v>-0.26869539227075845</v>
      </c>
      <c r="U119" s="391">
        <v>31.593594</v>
      </c>
      <c r="V119" s="457">
        <f t="shared" si="9"/>
        <v>-3.6360811962309447E-2</v>
      </c>
      <c r="W119" s="393">
        <v>42.586460000000002</v>
      </c>
      <c r="X119" s="458">
        <f t="shared" si="12"/>
        <v>0.32048319997380514</v>
      </c>
      <c r="Y119" s="395">
        <v>12.553553000000001</v>
      </c>
      <c r="Z119" s="459">
        <v>-0.58230049621633095</v>
      </c>
      <c r="AA119" s="44"/>
      <c r="AB119" s="44"/>
    </row>
    <row r="120" spans="1:28">
      <c r="A120" s="118"/>
      <c r="B120" s="437">
        <v>109</v>
      </c>
      <c r="C120" s="438">
        <v>39845</v>
      </c>
      <c r="D120" s="386">
        <v>735.09</v>
      </c>
      <c r="E120" s="439">
        <v>7062.93</v>
      </c>
      <c r="F120" s="398">
        <v>6.272532</v>
      </c>
      <c r="G120" s="441">
        <v>7473.9702150000003</v>
      </c>
      <c r="H120" s="169"/>
      <c r="I120" s="384">
        <f t="shared" si="13"/>
        <v>109</v>
      </c>
      <c r="J120" s="397">
        <v>39845</v>
      </c>
      <c r="K120" s="391">
        <v>29.706253</v>
      </c>
      <c r="L120" s="393">
        <v>36.124073000000003</v>
      </c>
      <c r="M120" s="451">
        <v>11.856127000000001</v>
      </c>
      <c r="N120" s="424"/>
      <c r="O120" s="453">
        <f t="shared" si="10"/>
        <v>109</v>
      </c>
      <c r="P120" s="438">
        <f t="shared" si="11"/>
        <v>39845</v>
      </c>
      <c r="Q120" s="386">
        <v>735.09</v>
      </c>
      <c r="R120" s="455">
        <f t="shared" si="7"/>
        <v>-0.47284970526225201</v>
      </c>
      <c r="S120" s="387">
        <v>7062.93</v>
      </c>
      <c r="T120" s="456">
        <f t="shared" si="8"/>
        <v>-0.35442524265277831</v>
      </c>
      <c r="U120" s="391">
        <v>29.706253</v>
      </c>
      <c r="V120" s="457">
        <f t="shared" si="9"/>
        <v>-9.392677767011226E-2</v>
      </c>
      <c r="W120" s="393">
        <v>36.124073000000003</v>
      </c>
      <c r="X120" s="458">
        <f t="shared" si="12"/>
        <v>0.12010323260321099</v>
      </c>
      <c r="Y120" s="395">
        <v>11.856127000000001</v>
      </c>
      <c r="Z120" s="459">
        <v>-0.60550623678442572</v>
      </c>
      <c r="AA120" s="44"/>
      <c r="AB120" s="44"/>
    </row>
    <row r="121" spans="1:28">
      <c r="A121" s="118"/>
      <c r="B121" s="437">
        <v>110</v>
      </c>
      <c r="C121" s="438">
        <v>39873</v>
      </c>
      <c r="D121" s="386">
        <v>797.87</v>
      </c>
      <c r="E121" s="439">
        <v>7608.92</v>
      </c>
      <c r="F121" s="398">
        <v>6.3651260000000001</v>
      </c>
      <c r="G121" s="441">
        <v>8113.1401370000003</v>
      </c>
      <c r="H121" s="169"/>
      <c r="I121" s="384">
        <f t="shared" si="13"/>
        <v>110</v>
      </c>
      <c r="J121" s="397">
        <v>39873</v>
      </c>
      <c r="K121" s="391">
        <v>32.617373999999998</v>
      </c>
      <c r="L121" s="393">
        <v>37.194175999999999</v>
      </c>
      <c r="M121" s="451">
        <v>13.578352000000001</v>
      </c>
      <c r="N121" s="424"/>
      <c r="O121" s="453">
        <f t="shared" si="10"/>
        <v>110</v>
      </c>
      <c r="P121" s="438">
        <f t="shared" si="11"/>
        <v>39873</v>
      </c>
      <c r="Q121" s="386">
        <v>797.87</v>
      </c>
      <c r="R121" s="455">
        <f t="shared" si="7"/>
        <v>-0.42782869354445452</v>
      </c>
      <c r="S121" s="387">
        <v>7608.92</v>
      </c>
      <c r="T121" s="456">
        <f t="shared" si="8"/>
        <v>-0.30451998212152431</v>
      </c>
      <c r="U121" s="391">
        <v>32.617373999999998</v>
      </c>
      <c r="V121" s="457">
        <f t="shared" si="9"/>
        <v>-5.134401699228186E-3</v>
      </c>
      <c r="W121" s="393">
        <v>37.194175999999999</v>
      </c>
      <c r="X121" s="458">
        <f t="shared" si="12"/>
        <v>0.15328403781081845</v>
      </c>
      <c r="Y121" s="395">
        <v>13.578352000000001</v>
      </c>
      <c r="Z121" s="459">
        <v>-0.54820193991294808</v>
      </c>
      <c r="AA121" s="44"/>
      <c r="AB121" s="44"/>
    </row>
    <row r="122" spans="1:28">
      <c r="A122" s="118"/>
      <c r="B122" s="437">
        <v>111</v>
      </c>
      <c r="C122" s="438">
        <v>39904</v>
      </c>
      <c r="D122" s="386">
        <v>872.81</v>
      </c>
      <c r="E122" s="439">
        <v>8168.12</v>
      </c>
      <c r="F122" s="398">
        <v>6.3891900000000001</v>
      </c>
      <c r="G122" s="441">
        <v>8962.6103519999997</v>
      </c>
      <c r="H122" s="169"/>
      <c r="I122" s="384">
        <f t="shared" si="13"/>
        <v>111</v>
      </c>
      <c r="J122" s="397">
        <v>39904</v>
      </c>
      <c r="K122" s="391">
        <v>34.222889000000002</v>
      </c>
      <c r="L122" s="393">
        <v>46.927588999999998</v>
      </c>
      <c r="M122" s="451">
        <v>14.975369000000001</v>
      </c>
      <c r="N122" s="424"/>
      <c r="O122" s="453">
        <f t="shared" si="10"/>
        <v>111</v>
      </c>
      <c r="P122" s="438">
        <f t="shared" si="11"/>
        <v>39904</v>
      </c>
      <c r="Q122" s="386">
        <v>872.81</v>
      </c>
      <c r="R122" s="455">
        <f t="shared" si="7"/>
        <v>-0.37408746037892815</v>
      </c>
      <c r="S122" s="387">
        <v>8168.12</v>
      </c>
      <c r="T122" s="456">
        <f t="shared" si="8"/>
        <v>-0.25340728465622786</v>
      </c>
      <c r="U122" s="391">
        <v>34.222889000000002</v>
      </c>
      <c r="V122" s="457">
        <f t="shared" si="9"/>
        <v>4.383556262272692E-2</v>
      </c>
      <c r="W122" s="393">
        <v>46.927588999999998</v>
      </c>
      <c r="X122" s="458">
        <f t="shared" si="12"/>
        <v>0.45508907971631207</v>
      </c>
      <c r="Y122" s="395">
        <v>14.975369000000001</v>
      </c>
      <c r="Z122" s="459">
        <v>-0.5017184218462023</v>
      </c>
      <c r="AA122" s="44"/>
      <c r="AB122" s="44"/>
    </row>
    <row r="123" spans="1:28">
      <c r="A123" s="118"/>
      <c r="B123" s="437">
        <v>112</v>
      </c>
      <c r="C123" s="438">
        <v>39934</v>
      </c>
      <c r="D123" s="386">
        <v>919.14</v>
      </c>
      <c r="E123" s="439">
        <v>8500.33</v>
      </c>
      <c r="F123" s="398">
        <v>6.4438079999999998</v>
      </c>
      <c r="G123" s="441">
        <v>9408.2900389999995</v>
      </c>
      <c r="H123" s="169"/>
      <c r="I123" s="384">
        <f t="shared" si="13"/>
        <v>112</v>
      </c>
      <c r="J123" s="397">
        <v>39934</v>
      </c>
      <c r="K123" s="391">
        <v>34.166550000000001</v>
      </c>
      <c r="L123" s="393">
        <v>46.483123999999997</v>
      </c>
      <c r="M123" s="451">
        <v>15.441037</v>
      </c>
      <c r="N123" s="424"/>
      <c r="O123" s="453">
        <f t="shared" si="10"/>
        <v>112</v>
      </c>
      <c r="P123" s="438">
        <f t="shared" si="11"/>
        <v>39934</v>
      </c>
      <c r="Q123" s="386">
        <v>919.14</v>
      </c>
      <c r="R123" s="455">
        <f t="shared" si="7"/>
        <v>-0.34086312981369138</v>
      </c>
      <c r="S123" s="387">
        <v>8500.33</v>
      </c>
      <c r="T123" s="456">
        <f t="shared" si="8"/>
        <v>-0.22304221093493648</v>
      </c>
      <c r="U123" s="391">
        <v>34.166550000000001</v>
      </c>
      <c r="V123" s="457">
        <f t="shared" si="9"/>
        <v>4.2117161474226616E-2</v>
      </c>
      <c r="W123" s="393">
        <v>46.483123999999997</v>
      </c>
      <c r="X123" s="458">
        <f t="shared" si="12"/>
        <v>0.44130750300210853</v>
      </c>
      <c r="Y123" s="395">
        <v>15.441037</v>
      </c>
      <c r="Z123" s="459">
        <v>-0.48622406000872631</v>
      </c>
      <c r="AA123" s="44"/>
      <c r="AB123" s="44"/>
    </row>
    <row r="124" spans="1:28">
      <c r="A124" s="118"/>
      <c r="B124" s="437">
        <v>113</v>
      </c>
      <c r="C124" s="438">
        <v>39965</v>
      </c>
      <c r="D124" s="386">
        <v>919.32</v>
      </c>
      <c r="E124" s="439">
        <v>8447</v>
      </c>
      <c r="F124" s="398">
        <v>6.4796449999999997</v>
      </c>
      <c r="G124" s="441">
        <v>9428.1201170000004</v>
      </c>
      <c r="H124" s="169"/>
      <c r="I124" s="384">
        <f t="shared" si="13"/>
        <v>113</v>
      </c>
      <c r="J124" s="397">
        <v>39965</v>
      </c>
      <c r="K124" s="391">
        <v>32.361294000000001</v>
      </c>
      <c r="L124" s="393">
        <v>46.642463999999997</v>
      </c>
      <c r="M124" s="451">
        <v>17.681395999999999</v>
      </c>
      <c r="N124" s="424"/>
      <c r="O124" s="453">
        <f t="shared" si="10"/>
        <v>113</v>
      </c>
      <c r="P124" s="438">
        <f t="shared" si="11"/>
        <v>39965</v>
      </c>
      <c r="Q124" s="386">
        <v>919.32</v>
      </c>
      <c r="R124" s="455">
        <f t="shared" si="7"/>
        <v>-0.34073404758831372</v>
      </c>
      <c r="S124" s="387">
        <v>8447</v>
      </c>
      <c r="T124" s="456">
        <f t="shared" si="8"/>
        <v>-0.22791674626366365</v>
      </c>
      <c r="U124" s="391">
        <v>32.361294000000001</v>
      </c>
      <c r="V124" s="457">
        <f t="shared" si="9"/>
        <v>-1.2945121912721014E-2</v>
      </c>
      <c r="W124" s="393">
        <v>46.642463999999997</v>
      </c>
      <c r="X124" s="458">
        <f t="shared" si="12"/>
        <v>0.44624817647165327</v>
      </c>
      <c r="Y124" s="395">
        <v>17.681395999999999</v>
      </c>
      <c r="Z124" s="459">
        <v>-0.41167967862145871</v>
      </c>
      <c r="AA124" s="44"/>
      <c r="AB124" s="44"/>
    </row>
    <row r="125" spans="1:28">
      <c r="A125" s="118"/>
      <c r="B125" s="437">
        <v>114</v>
      </c>
      <c r="C125" s="438">
        <v>39995</v>
      </c>
      <c r="D125" s="386">
        <v>987.48</v>
      </c>
      <c r="E125" s="439">
        <v>9171.61</v>
      </c>
      <c r="F125" s="398">
        <v>6.5723260000000003</v>
      </c>
      <c r="G125" s="441">
        <v>10158.389648</v>
      </c>
      <c r="H125" s="169"/>
      <c r="I125" s="384">
        <f t="shared" si="13"/>
        <v>114</v>
      </c>
      <c r="J125" s="397">
        <v>39995</v>
      </c>
      <c r="K125" s="391">
        <v>34.990890999999998</v>
      </c>
      <c r="L125" s="393">
        <v>57.010604999999998</v>
      </c>
      <c r="M125" s="451">
        <v>17.495432000000001</v>
      </c>
      <c r="N125" s="424"/>
      <c r="O125" s="453">
        <f t="shared" si="10"/>
        <v>114</v>
      </c>
      <c r="P125" s="438">
        <f t="shared" si="11"/>
        <v>39995</v>
      </c>
      <c r="Q125" s="386">
        <v>987.48</v>
      </c>
      <c r="R125" s="455">
        <f t="shared" si="7"/>
        <v>-0.2918549115786756</v>
      </c>
      <c r="S125" s="387">
        <v>9171.61</v>
      </c>
      <c r="T125" s="456">
        <f t="shared" si="8"/>
        <v>-0.16168503719655258</v>
      </c>
      <c r="U125" s="391">
        <v>34.990890999999998</v>
      </c>
      <c r="V125" s="457">
        <f t="shared" si="9"/>
        <v>6.7260464002776299E-2</v>
      </c>
      <c r="W125" s="393">
        <v>57.010604999999998</v>
      </c>
      <c r="X125" s="458">
        <f t="shared" si="12"/>
        <v>0.7677343015325202</v>
      </c>
      <c r="Y125" s="395">
        <v>17.495432000000001</v>
      </c>
      <c r="Z125" s="459">
        <v>-0.41786733485883032</v>
      </c>
      <c r="AA125" s="44"/>
      <c r="AB125" s="44"/>
    </row>
    <row r="126" spans="1:28">
      <c r="A126" s="118"/>
      <c r="B126" s="437">
        <v>115</v>
      </c>
      <c r="C126" s="438">
        <v>40026</v>
      </c>
      <c r="D126" s="386">
        <v>1020.62</v>
      </c>
      <c r="E126" s="439">
        <v>9496.2800000000007</v>
      </c>
      <c r="F126" s="398">
        <v>6.6397950000000003</v>
      </c>
      <c r="G126" s="441">
        <v>10512.309569999999</v>
      </c>
      <c r="H126" s="169"/>
      <c r="I126" s="384">
        <f t="shared" si="13"/>
        <v>115</v>
      </c>
      <c r="J126" s="397">
        <v>40026</v>
      </c>
      <c r="K126" s="391">
        <v>36.037094000000003</v>
      </c>
      <c r="L126" s="393">
        <v>57.741753000000003</v>
      </c>
      <c r="M126" s="451">
        <v>18.335991</v>
      </c>
      <c r="N126" s="424"/>
      <c r="O126" s="453">
        <f t="shared" si="10"/>
        <v>115</v>
      </c>
      <c r="P126" s="438">
        <f t="shared" si="11"/>
        <v>40026</v>
      </c>
      <c r="Q126" s="386">
        <v>1020.62</v>
      </c>
      <c r="R126" s="455">
        <f t="shared" si="7"/>
        <v>-0.26808943963971721</v>
      </c>
      <c r="S126" s="387">
        <v>9496.2800000000007</v>
      </c>
      <c r="T126" s="456">
        <f t="shared" si="8"/>
        <v>-0.13200914398114172</v>
      </c>
      <c r="U126" s="391">
        <v>36.037094000000003</v>
      </c>
      <c r="V126" s="457">
        <f t="shared" si="9"/>
        <v>9.9170800302046391E-2</v>
      </c>
      <c r="W126" s="393">
        <v>57.741753000000003</v>
      </c>
      <c r="X126" s="458">
        <f t="shared" si="12"/>
        <v>0.79040509057425923</v>
      </c>
      <c r="Y126" s="395">
        <v>18.335991</v>
      </c>
      <c r="Z126" s="459">
        <v>-0.38989907143564673</v>
      </c>
      <c r="AA126" s="44"/>
      <c r="AB126" s="44"/>
    </row>
    <row r="127" spans="1:28">
      <c r="A127" s="118"/>
      <c r="B127" s="437">
        <v>116</v>
      </c>
      <c r="C127" s="438">
        <v>40057</v>
      </c>
      <c r="D127" s="386">
        <v>1057.08</v>
      </c>
      <c r="E127" s="439">
        <v>9712.2800000000007</v>
      </c>
      <c r="F127" s="398">
        <v>6.7196290000000003</v>
      </c>
      <c r="G127" s="441">
        <v>10945.110352</v>
      </c>
      <c r="H127" s="169"/>
      <c r="I127" s="384">
        <f t="shared" si="13"/>
        <v>116</v>
      </c>
      <c r="J127" s="397">
        <v>40057</v>
      </c>
      <c r="K127" s="391">
        <v>40.001469</v>
      </c>
      <c r="L127" s="393">
        <v>63.212555000000002</v>
      </c>
      <c r="M127" s="451">
        <v>19.239488999999999</v>
      </c>
      <c r="N127" s="424"/>
      <c r="O127" s="453">
        <f t="shared" si="10"/>
        <v>116</v>
      </c>
      <c r="P127" s="438">
        <f t="shared" si="11"/>
        <v>40057</v>
      </c>
      <c r="Q127" s="386">
        <v>1057.08</v>
      </c>
      <c r="R127" s="455">
        <f t="shared" si="7"/>
        <v>-0.24194311776601707</v>
      </c>
      <c r="S127" s="387">
        <v>9712.2800000000007</v>
      </c>
      <c r="T127" s="456">
        <f t="shared" si="8"/>
        <v>-0.11226604195591983</v>
      </c>
      <c r="U127" s="391">
        <v>40.001469</v>
      </c>
      <c r="V127" s="457">
        <f t="shared" si="9"/>
        <v>0.22008857578770069</v>
      </c>
      <c r="W127" s="393">
        <v>63.212555000000002</v>
      </c>
      <c r="X127" s="458">
        <f t="shared" si="12"/>
        <v>0.96003886927723414</v>
      </c>
      <c r="Y127" s="395">
        <v>19.239488999999999</v>
      </c>
      <c r="Z127" s="459">
        <v>-0.35983661292134916</v>
      </c>
      <c r="AA127" s="44"/>
      <c r="AB127" s="44"/>
    </row>
    <row r="128" spans="1:28">
      <c r="A128" s="118"/>
      <c r="B128" s="437">
        <v>117</v>
      </c>
      <c r="C128" s="438">
        <v>40087</v>
      </c>
      <c r="D128" s="386">
        <v>1036.19</v>
      </c>
      <c r="E128" s="439">
        <v>9712.73</v>
      </c>
      <c r="F128" s="398">
        <v>6.7473979999999996</v>
      </c>
      <c r="G128" s="441">
        <v>10655.469727</v>
      </c>
      <c r="H128" s="169"/>
      <c r="I128" s="384">
        <f t="shared" si="13"/>
        <v>117</v>
      </c>
      <c r="J128" s="397">
        <v>40087</v>
      </c>
      <c r="K128" s="391">
        <v>40.334938000000001</v>
      </c>
      <c r="L128" s="393">
        <v>61.181381000000002</v>
      </c>
      <c r="M128" s="451">
        <v>20.743034000000002</v>
      </c>
      <c r="N128" s="424"/>
      <c r="O128" s="453">
        <f t="shared" si="10"/>
        <v>117</v>
      </c>
      <c r="P128" s="438">
        <f t="shared" si="11"/>
        <v>40087</v>
      </c>
      <c r="Q128" s="386">
        <v>1036.19</v>
      </c>
      <c r="R128" s="455">
        <f t="shared" si="7"/>
        <v>-0.25692382714455775</v>
      </c>
      <c r="S128" s="387">
        <v>9712.73</v>
      </c>
      <c r="T128" s="456">
        <f t="shared" si="8"/>
        <v>-0.11222491049336747</v>
      </c>
      <c r="U128" s="391">
        <v>40.334938000000001</v>
      </c>
      <c r="V128" s="457">
        <f t="shared" si="9"/>
        <v>0.23025974518348846</v>
      </c>
      <c r="W128" s="393">
        <v>61.181381000000002</v>
      </c>
      <c r="X128" s="458">
        <f t="shared" si="12"/>
        <v>0.89705802646419941</v>
      </c>
      <c r="Y128" s="395">
        <v>20.743034000000002</v>
      </c>
      <c r="Z128" s="459">
        <v>-0.30980854513715939</v>
      </c>
      <c r="AA128" s="44"/>
      <c r="AB128" s="44"/>
    </row>
    <row r="129" spans="1:28">
      <c r="A129" s="118"/>
      <c r="B129" s="437">
        <v>118</v>
      </c>
      <c r="C129" s="438">
        <v>40118</v>
      </c>
      <c r="D129" s="386">
        <v>1095.6300000000001</v>
      </c>
      <c r="E129" s="439">
        <v>10344.84</v>
      </c>
      <c r="F129" s="398">
        <v>6.8401069999999997</v>
      </c>
      <c r="G129" s="441">
        <v>11207.219727</v>
      </c>
      <c r="H129" s="169"/>
      <c r="I129" s="384">
        <f t="shared" si="13"/>
        <v>118</v>
      </c>
      <c r="J129" s="397">
        <v>40118</v>
      </c>
      <c r="K129" s="391">
        <v>42.635876000000003</v>
      </c>
      <c r="L129" s="393">
        <v>71.079505999999995</v>
      </c>
      <c r="M129" s="451">
        <v>21.999745999999998</v>
      </c>
      <c r="N129" s="424"/>
      <c r="O129" s="453">
        <f t="shared" si="10"/>
        <v>118</v>
      </c>
      <c r="P129" s="438">
        <f t="shared" si="11"/>
        <v>40118</v>
      </c>
      <c r="Q129" s="386">
        <v>1095.6300000000001</v>
      </c>
      <c r="R129" s="455">
        <f t="shared" si="7"/>
        <v>-0.21429800783098829</v>
      </c>
      <c r="S129" s="387">
        <v>10344.84</v>
      </c>
      <c r="T129" s="456">
        <f t="shared" si="8"/>
        <v>-5.4448002062057355E-2</v>
      </c>
      <c r="U129" s="391">
        <v>42.635876000000003</v>
      </c>
      <c r="V129" s="457">
        <f t="shared" si="9"/>
        <v>0.30044087196650238</v>
      </c>
      <c r="W129" s="393">
        <v>71.079505999999995</v>
      </c>
      <c r="X129" s="458">
        <f t="shared" si="12"/>
        <v>1.20397031205311</v>
      </c>
      <c r="Y129" s="395">
        <v>21.999745999999998</v>
      </c>
      <c r="Z129" s="459">
        <v>-0.26799345272475783</v>
      </c>
      <c r="AA129" s="44"/>
      <c r="AB129" s="44"/>
    </row>
    <row r="130" spans="1:28">
      <c r="A130" s="118"/>
      <c r="B130" s="437">
        <v>119</v>
      </c>
      <c r="C130" s="438">
        <v>40148</v>
      </c>
      <c r="D130" s="386">
        <v>1115.0999999999999</v>
      </c>
      <c r="E130" s="439">
        <v>10428.049999999999</v>
      </c>
      <c r="F130" s="398">
        <v>6.7244770000000003</v>
      </c>
      <c r="G130" s="441">
        <v>11548.410156</v>
      </c>
      <c r="H130" s="169"/>
      <c r="I130" s="384">
        <f t="shared" si="13"/>
        <v>119</v>
      </c>
      <c r="J130" s="397">
        <v>40148</v>
      </c>
      <c r="K130" s="391">
        <v>42.109234000000001</v>
      </c>
      <c r="L130" s="393">
        <v>70.237815999999995</v>
      </c>
      <c r="M130" s="451">
        <v>22.900921</v>
      </c>
      <c r="N130" s="424"/>
      <c r="O130" s="453">
        <f t="shared" si="10"/>
        <v>119</v>
      </c>
      <c r="P130" s="438">
        <f t="shared" si="11"/>
        <v>40148</v>
      </c>
      <c r="Q130" s="386">
        <v>1115.0999999999999</v>
      </c>
      <c r="R130" s="455">
        <f t="shared" si="7"/>
        <v>-0.20033561378598175</v>
      </c>
      <c r="S130" s="387">
        <v>10428.049999999999</v>
      </c>
      <c r="T130" s="456">
        <f t="shared" si="8"/>
        <v>-4.6842337619841246E-2</v>
      </c>
      <c r="U130" s="391">
        <v>42.109234000000001</v>
      </c>
      <c r="V130" s="457">
        <f t="shared" si="9"/>
        <v>0.28437771469270356</v>
      </c>
      <c r="W130" s="393">
        <v>70.237815999999995</v>
      </c>
      <c r="X130" s="458">
        <f t="shared" si="12"/>
        <v>1.1778719346677637</v>
      </c>
      <c r="Y130" s="395">
        <v>22.900921</v>
      </c>
      <c r="Z130" s="459">
        <v>-0.23800828833964327</v>
      </c>
      <c r="AA130" s="44"/>
      <c r="AB130" s="44"/>
    </row>
    <row r="131" spans="1:28">
      <c r="A131" s="118"/>
      <c r="B131" s="437">
        <v>120</v>
      </c>
      <c r="C131" s="438">
        <v>40179</v>
      </c>
      <c r="D131" s="386">
        <v>1073.8699999999999</v>
      </c>
      <c r="E131" s="439">
        <v>10067.33</v>
      </c>
      <c r="F131" s="398">
        <v>6.8306769999999997</v>
      </c>
      <c r="G131" s="441">
        <v>11151.150390999999</v>
      </c>
      <c r="H131" s="169"/>
      <c r="I131" s="384">
        <f t="shared" si="13"/>
        <v>120</v>
      </c>
      <c r="J131" s="397">
        <v>40179</v>
      </c>
      <c r="K131" s="391">
        <v>40.870933999999998</v>
      </c>
      <c r="L131" s="393">
        <v>66.026877999999996</v>
      </c>
      <c r="M131" s="451">
        <v>21.172834000000002</v>
      </c>
      <c r="N131" s="424"/>
      <c r="O131" s="453">
        <f t="shared" si="10"/>
        <v>120</v>
      </c>
      <c r="P131" s="438">
        <f t="shared" si="11"/>
        <v>40179</v>
      </c>
      <c r="Q131" s="386">
        <v>1073.8699999999999</v>
      </c>
      <c r="R131" s="455">
        <f t="shared" si="7"/>
        <v>-0.22990261463218742</v>
      </c>
      <c r="S131" s="387">
        <v>10067.33</v>
      </c>
      <c r="T131" s="456">
        <f t="shared" si="8"/>
        <v>-7.9813318001961564E-2</v>
      </c>
      <c r="U131" s="391">
        <v>40.870933999999998</v>
      </c>
      <c r="V131" s="457">
        <f t="shared" si="9"/>
        <v>0.24660820969282682</v>
      </c>
      <c r="W131" s="393">
        <v>66.026877999999996</v>
      </c>
      <c r="X131" s="458">
        <f t="shared" si="12"/>
        <v>1.047302902042575</v>
      </c>
      <c r="Y131" s="395">
        <v>21.172834000000002</v>
      </c>
      <c r="Z131" s="459">
        <v>-0.29550763393487101</v>
      </c>
      <c r="AA131" s="44"/>
      <c r="AB131" s="44"/>
    </row>
    <row r="132" spans="1:28">
      <c r="A132" s="118"/>
      <c r="B132" s="437">
        <v>121</v>
      </c>
      <c r="C132" s="438">
        <v>40210</v>
      </c>
      <c r="D132" s="386">
        <v>1104.49</v>
      </c>
      <c r="E132" s="439">
        <v>10325.26</v>
      </c>
      <c r="F132" s="398">
        <v>6.8457540000000003</v>
      </c>
      <c r="G132" s="441">
        <v>11512.259765999999</v>
      </c>
      <c r="H132" s="169"/>
      <c r="I132" s="384">
        <f t="shared" si="13"/>
        <v>121</v>
      </c>
      <c r="J132" s="397">
        <v>40210</v>
      </c>
      <c r="K132" s="391">
        <v>43.390239999999999</v>
      </c>
      <c r="L132" s="393">
        <v>71.428711000000007</v>
      </c>
      <c r="M132" s="451">
        <v>21.540989</v>
      </c>
      <c r="N132" s="424"/>
      <c r="O132" s="453">
        <f t="shared" si="10"/>
        <v>121</v>
      </c>
      <c r="P132" s="438">
        <f t="shared" si="11"/>
        <v>40210</v>
      </c>
      <c r="Q132" s="386">
        <v>1104.49</v>
      </c>
      <c r="R132" s="455">
        <f t="shared" si="7"/>
        <v>-0.20794429384851487</v>
      </c>
      <c r="S132" s="387">
        <v>10325.26</v>
      </c>
      <c r="T132" s="456">
        <f t="shared" si="8"/>
        <v>-5.6237677699343624E-2</v>
      </c>
      <c r="U132" s="391">
        <v>43.390239999999999</v>
      </c>
      <c r="V132" s="457">
        <f t="shared" si="9"/>
        <v>0.32344979942327923</v>
      </c>
      <c r="W132" s="393">
        <v>71.428711000000007</v>
      </c>
      <c r="X132" s="458">
        <f t="shared" si="12"/>
        <v>1.2147981511326402</v>
      </c>
      <c r="Y132" s="395">
        <v>21.540989</v>
      </c>
      <c r="Z132" s="459">
        <v>-0.28325786203240833</v>
      </c>
      <c r="AA132" s="44"/>
      <c r="AB132" s="44"/>
    </row>
    <row r="133" spans="1:28">
      <c r="A133" s="118"/>
      <c r="B133" s="437">
        <v>122</v>
      </c>
      <c r="C133" s="438">
        <v>40238</v>
      </c>
      <c r="D133" s="386">
        <v>1169.43</v>
      </c>
      <c r="E133" s="439">
        <v>10856.63</v>
      </c>
      <c r="F133" s="398">
        <v>6.8398760000000003</v>
      </c>
      <c r="G133" s="441">
        <v>12222.190430000001</v>
      </c>
      <c r="H133" s="169"/>
      <c r="I133" s="384">
        <f t="shared" si="13"/>
        <v>122</v>
      </c>
      <c r="J133" s="397">
        <v>40238</v>
      </c>
      <c r="K133" s="391">
        <v>42.624104000000003</v>
      </c>
      <c r="L133" s="393">
        <v>78.709762999999995</v>
      </c>
      <c r="M133" s="451">
        <v>22.109728</v>
      </c>
      <c r="N133" s="424"/>
      <c r="O133" s="453">
        <f t="shared" si="10"/>
        <v>122</v>
      </c>
      <c r="P133" s="438">
        <f t="shared" si="11"/>
        <v>40238</v>
      </c>
      <c r="Q133" s="386">
        <v>1169.43</v>
      </c>
      <c r="R133" s="455">
        <f t="shared" si="7"/>
        <v>-0.16137429542618642</v>
      </c>
      <c r="S133" s="387">
        <v>10856.63</v>
      </c>
      <c r="T133" s="456">
        <f t="shared" si="8"/>
        <v>-7.6687326847969528E-3</v>
      </c>
      <c r="U133" s="391">
        <v>42.624104000000003</v>
      </c>
      <c r="V133" s="457">
        <f t="shared" si="9"/>
        <v>0.30008181308508552</v>
      </c>
      <c r="W133" s="393">
        <v>78.709762999999995</v>
      </c>
      <c r="X133" s="458">
        <f t="shared" si="12"/>
        <v>1.4405625570995992</v>
      </c>
      <c r="Y133" s="395">
        <v>22.109728</v>
      </c>
      <c r="Z133" s="459">
        <v>-0.26433397665251468</v>
      </c>
      <c r="AA133" s="44"/>
      <c r="AB133" s="44"/>
    </row>
    <row r="134" spans="1:28">
      <c r="A134" s="118"/>
      <c r="B134" s="437">
        <v>123</v>
      </c>
      <c r="C134" s="438">
        <v>40269</v>
      </c>
      <c r="D134" s="386">
        <v>1186.69</v>
      </c>
      <c r="E134" s="439">
        <v>11008.61</v>
      </c>
      <c r="F134" s="398">
        <v>6.9135609999999996</v>
      </c>
      <c r="G134" s="441">
        <v>12477.209961</v>
      </c>
      <c r="H134" s="169"/>
      <c r="I134" s="384">
        <f t="shared" si="13"/>
        <v>123</v>
      </c>
      <c r="J134" s="397">
        <v>40269</v>
      </c>
      <c r="K134" s="391">
        <v>42.174380999999997</v>
      </c>
      <c r="L134" s="393">
        <v>75.949355999999995</v>
      </c>
      <c r="M134" s="451">
        <v>23.053303</v>
      </c>
      <c r="N134" s="424"/>
      <c r="O134" s="453">
        <f t="shared" si="10"/>
        <v>123</v>
      </c>
      <c r="P134" s="438">
        <f t="shared" si="11"/>
        <v>40269</v>
      </c>
      <c r="Q134" s="386">
        <v>1186.69</v>
      </c>
      <c r="R134" s="455">
        <f t="shared" si="7"/>
        <v>-0.14899674425942655</v>
      </c>
      <c r="S134" s="387">
        <v>11008.61</v>
      </c>
      <c r="T134" s="456">
        <f t="shared" si="8"/>
        <v>6.2227332679496428E-3</v>
      </c>
      <c r="U134" s="391">
        <v>42.174380999999997</v>
      </c>
      <c r="V134" s="457">
        <f t="shared" si="9"/>
        <v>0.28636476947928746</v>
      </c>
      <c r="W134" s="393">
        <v>75.949355999999995</v>
      </c>
      <c r="X134" s="458">
        <f t="shared" si="12"/>
        <v>1.3549703038672316</v>
      </c>
      <c r="Y134" s="395">
        <v>23.053303</v>
      </c>
      <c r="Z134" s="459">
        <v>-0.23293801972441031</v>
      </c>
      <c r="AA134" s="44"/>
      <c r="AB134" s="44"/>
    </row>
    <row r="135" spans="1:28">
      <c r="A135" s="118"/>
      <c r="B135" s="437">
        <v>124</v>
      </c>
      <c r="C135" s="438">
        <v>40299</v>
      </c>
      <c r="D135" s="386">
        <v>1089.4100000000001</v>
      </c>
      <c r="E135" s="439">
        <v>10136.629999999999</v>
      </c>
      <c r="F135" s="398">
        <v>6.9643300000000004</v>
      </c>
      <c r="G135" s="441">
        <v>11466.190430000001</v>
      </c>
      <c r="H135" s="169"/>
      <c r="I135" s="384">
        <f t="shared" si="13"/>
        <v>124</v>
      </c>
      <c r="J135" s="397">
        <v>40299</v>
      </c>
      <c r="K135" s="391">
        <v>41.581885999999997</v>
      </c>
      <c r="L135" s="393">
        <v>70.447852999999995</v>
      </c>
      <c r="M135" s="451">
        <v>19.475292</v>
      </c>
      <c r="N135" s="424"/>
      <c r="O135" s="453">
        <f t="shared" si="10"/>
        <v>124</v>
      </c>
      <c r="P135" s="438">
        <f t="shared" si="11"/>
        <v>40299</v>
      </c>
      <c r="Q135" s="386">
        <v>1089.4100000000001</v>
      </c>
      <c r="R135" s="455">
        <f t="shared" si="7"/>
        <v>-0.21875851584125749</v>
      </c>
      <c r="S135" s="387">
        <v>10136.629999999999</v>
      </c>
      <c r="T135" s="456">
        <f t="shared" si="8"/>
        <v>-7.3479072768869669E-2</v>
      </c>
      <c r="U135" s="391">
        <v>41.581885999999997</v>
      </c>
      <c r="V135" s="457">
        <f t="shared" si="9"/>
        <v>0.26829302364636987</v>
      </c>
      <c r="W135" s="393">
        <v>70.447852999999995</v>
      </c>
      <c r="X135" s="458">
        <f t="shared" si="12"/>
        <v>1.1843845757718352</v>
      </c>
      <c r="Y135" s="395">
        <v>19.475292</v>
      </c>
      <c r="Z135" s="459">
        <v>-0.35199064325119267</v>
      </c>
      <c r="AA135" s="44"/>
      <c r="AB135" s="44"/>
    </row>
    <row r="136" spans="1:28">
      <c r="A136" s="118"/>
      <c r="B136" s="437">
        <v>125</v>
      </c>
      <c r="C136" s="438">
        <v>40330</v>
      </c>
      <c r="D136" s="386">
        <v>1030.71</v>
      </c>
      <c r="E136" s="439">
        <v>9774.02</v>
      </c>
      <c r="F136" s="398">
        <v>7.0780440000000002</v>
      </c>
      <c r="G136" s="441">
        <v>10823.200194999999</v>
      </c>
      <c r="H136" s="169"/>
      <c r="I136" s="384">
        <f t="shared" si="13"/>
        <v>125</v>
      </c>
      <c r="J136" s="397">
        <v>40330</v>
      </c>
      <c r="K136" s="391">
        <v>39.274982000000001</v>
      </c>
      <c r="L136" s="393">
        <v>59.157966999999999</v>
      </c>
      <c r="M136" s="451">
        <v>17.447607000000001</v>
      </c>
      <c r="N136" s="424"/>
      <c r="O136" s="453">
        <f t="shared" si="10"/>
        <v>125</v>
      </c>
      <c r="P136" s="438">
        <f t="shared" si="11"/>
        <v>40330</v>
      </c>
      <c r="Q136" s="386">
        <v>1030.71</v>
      </c>
      <c r="R136" s="455">
        <f t="shared" si="7"/>
        <v>-0.26085366378383035</v>
      </c>
      <c r="S136" s="387">
        <v>9774.02</v>
      </c>
      <c r="T136" s="456">
        <f t="shared" si="8"/>
        <v>-0.1066228052937106</v>
      </c>
      <c r="U136" s="391">
        <v>39.274982000000001</v>
      </c>
      <c r="V136" s="457">
        <f t="shared" si="9"/>
        <v>0.19792992733510828</v>
      </c>
      <c r="W136" s="393">
        <v>59.157966999999999</v>
      </c>
      <c r="X136" s="458">
        <f t="shared" si="12"/>
        <v>0.83431779885214152</v>
      </c>
      <c r="Y136" s="395">
        <v>17.447607000000001</v>
      </c>
      <c r="Z136" s="459">
        <v>-0.41945863564582297</v>
      </c>
      <c r="AA136" s="44"/>
      <c r="AB136" s="44"/>
    </row>
    <row r="137" spans="1:28">
      <c r="A137" s="118"/>
      <c r="B137" s="437">
        <v>126</v>
      </c>
      <c r="C137" s="438">
        <v>40360</v>
      </c>
      <c r="D137" s="386">
        <v>1101.5999999999999</v>
      </c>
      <c r="E137" s="439">
        <v>10465.94</v>
      </c>
      <c r="F137" s="398">
        <v>7.144317</v>
      </c>
      <c r="G137" s="441">
        <v>11568.370117</v>
      </c>
      <c r="H137" s="169"/>
      <c r="I137" s="384">
        <f t="shared" si="13"/>
        <v>126</v>
      </c>
      <c r="J137" s="397">
        <v>40360</v>
      </c>
      <c r="K137" s="391">
        <v>40.621623999999997</v>
      </c>
      <c r="L137" s="393">
        <v>69.757476999999994</v>
      </c>
      <c r="M137" s="451">
        <v>19.570747000000001</v>
      </c>
      <c r="N137" s="424"/>
      <c r="O137" s="453">
        <f t="shared" si="10"/>
        <v>126</v>
      </c>
      <c r="P137" s="438">
        <f t="shared" si="11"/>
        <v>40360</v>
      </c>
      <c r="Q137" s="386">
        <v>1101.5999999999999</v>
      </c>
      <c r="R137" s="455">
        <f t="shared" si="7"/>
        <v>-0.21001678068929919</v>
      </c>
      <c r="S137" s="387">
        <v>10465.94</v>
      </c>
      <c r="T137" s="456">
        <f t="shared" si="8"/>
        <v>-4.3379068472916726E-2</v>
      </c>
      <c r="U137" s="391">
        <v>40.621623999999997</v>
      </c>
      <c r="V137" s="457">
        <f t="shared" si="9"/>
        <v>0.23900398188735217</v>
      </c>
      <c r="W137" s="393">
        <v>69.757476999999994</v>
      </c>
      <c r="X137" s="458">
        <f t="shared" si="12"/>
        <v>1.1629780087628583</v>
      </c>
      <c r="Y137" s="395">
        <v>19.570747000000001</v>
      </c>
      <c r="Z137" s="459">
        <v>-0.34881452999196871</v>
      </c>
      <c r="AA137" s="44"/>
      <c r="AB137" s="44"/>
    </row>
    <row r="138" spans="1:28">
      <c r="A138" s="118"/>
      <c r="B138" s="437">
        <v>127</v>
      </c>
      <c r="C138" s="438">
        <v>40391</v>
      </c>
      <c r="D138" s="386">
        <v>1049.33</v>
      </c>
      <c r="E138" s="439">
        <v>10014.719999999999</v>
      </c>
      <c r="F138" s="398">
        <v>7.250705</v>
      </c>
      <c r="G138" s="441">
        <v>11001.080078000001</v>
      </c>
      <c r="H138" s="169"/>
      <c r="I138" s="384">
        <f t="shared" si="13"/>
        <v>127</v>
      </c>
      <c r="J138" s="397">
        <v>40391</v>
      </c>
      <c r="K138" s="391">
        <v>40.471203000000003</v>
      </c>
      <c r="L138" s="393">
        <v>65.954802999999998</v>
      </c>
      <c r="M138" s="451">
        <v>17.796412</v>
      </c>
      <c r="N138" s="424"/>
      <c r="O138" s="453">
        <f t="shared" si="10"/>
        <v>127</v>
      </c>
      <c r="P138" s="438">
        <f t="shared" si="11"/>
        <v>40391</v>
      </c>
      <c r="Q138" s="386">
        <v>1049.33</v>
      </c>
      <c r="R138" s="455">
        <f t="shared" si="7"/>
        <v>-0.24750082469199552</v>
      </c>
      <c r="S138" s="387">
        <v>10014.719999999999</v>
      </c>
      <c r="T138" s="456">
        <f t="shared" si="8"/>
        <v>-8.4622042990604829E-2</v>
      </c>
      <c r="U138" s="391">
        <v>40.471203000000003</v>
      </c>
      <c r="V138" s="457">
        <f t="shared" si="9"/>
        <v>0.23441597679037551</v>
      </c>
      <c r="W138" s="393">
        <v>65.954802999999998</v>
      </c>
      <c r="X138" s="458">
        <f t="shared" si="12"/>
        <v>1.0450680643350476</v>
      </c>
      <c r="Y138" s="395">
        <v>17.796412</v>
      </c>
      <c r="Z138" s="459">
        <v>-0.40785270420814457</v>
      </c>
      <c r="AA138" s="44"/>
      <c r="AB138" s="44"/>
    </row>
    <row r="139" spans="1:28">
      <c r="A139" s="118"/>
      <c r="B139" s="437">
        <v>128</v>
      </c>
      <c r="C139" s="438">
        <v>40422</v>
      </c>
      <c r="D139" s="386">
        <v>1141.2</v>
      </c>
      <c r="E139" s="439">
        <v>10788.05</v>
      </c>
      <c r="F139" s="398">
        <v>7.2507650000000003</v>
      </c>
      <c r="G139" s="441">
        <v>12020.580078000001</v>
      </c>
      <c r="H139" s="169"/>
      <c r="I139" s="384">
        <f t="shared" si="13"/>
        <v>128</v>
      </c>
      <c r="J139" s="397">
        <v>40422</v>
      </c>
      <c r="K139" s="391">
        <v>46.362541</v>
      </c>
      <c r="L139" s="393">
        <v>72.250290000000007</v>
      </c>
      <c r="M139" s="451">
        <v>18.668901000000002</v>
      </c>
      <c r="N139" s="424"/>
      <c r="O139" s="453">
        <f t="shared" si="10"/>
        <v>128</v>
      </c>
      <c r="P139" s="438">
        <f t="shared" si="11"/>
        <v>40422</v>
      </c>
      <c r="Q139" s="386">
        <v>1141.2</v>
      </c>
      <c r="R139" s="455">
        <f t="shared" si="7"/>
        <v>-0.18161869110623463</v>
      </c>
      <c r="S139" s="387">
        <v>10788.05</v>
      </c>
      <c r="T139" s="456">
        <f t="shared" si="8"/>
        <v>-1.3937167577804832E-2</v>
      </c>
      <c r="U139" s="391">
        <v>46.362541</v>
      </c>
      <c r="V139" s="457">
        <f t="shared" si="9"/>
        <v>0.41410823233988947</v>
      </c>
      <c r="W139" s="393">
        <v>72.250290000000007</v>
      </c>
      <c r="X139" s="458">
        <f t="shared" si="12"/>
        <v>1.2402729444578258</v>
      </c>
      <c r="Y139" s="395">
        <v>18.668901000000002</v>
      </c>
      <c r="Z139" s="459">
        <v>-0.3788220208345443</v>
      </c>
      <c r="AA139" s="44"/>
      <c r="AB139" s="44"/>
    </row>
    <row r="140" spans="1:28">
      <c r="A140" s="118"/>
      <c r="B140" s="437">
        <v>129</v>
      </c>
      <c r="C140" s="438">
        <v>40452</v>
      </c>
      <c r="D140" s="386">
        <v>1183.26</v>
      </c>
      <c r="E140" s="439">
        <v>11118.49</v>
      </c>
      <c r="F140" s="398">
        <v>7.2768249999999997</v>
      </c>
      <c r="G140" s="441">
        <v>12489.059569999999</v>
      </c>
      <c r="H140" s="169"/>
      <c r="I140" s="384">
        <f t="shared" si="13"/>
        <v>129</v>
      </c>
      <c r="J140" s="397">
        <v>40452</v>
      </c>
      <c r="K140" s="391">
        <v>45.126021999999999</v>
      </c>
      <c r="L140" s="393">
        <v>74.234924000000007</v>
      </c>
      <c r="M140" s="451">
        <v>20.330736000000002</v>
      </c>
      <c r="N140" s="424"/>
      <c r="O140" s="453">
        <f t="shared" si="10"/>
        <v>129</v>
      </c>
      <c r="P140" s="438">
        <f t="shared" si="11"/>
        <v>40452</v>
      </c>
      <c r="Q140" s="386">
        <v>1183.26</v>
      </c>
      <c r="R140" s="455">
        <f t="shared" ref="R140:R203" si="14">(D140/$D$11)-1</f>
        <v>-0.15145647777634352</v>
      </c>
      <c r="S140" s="387">
        <v>11118.49</v>
      </c>
      <c r="T140" s="456">
        <f t="shared" ref="T140:T203" si="15">(E140/$E$11)-1</f>
        <v>1.6266122390779847E-2</v>
      </c>
      <c r="U140" s="391">
        <v>45.126021999999999</v>
      </c>
      <c r="V140" s="457">
        <f t="shared" ref="V140:V203" si="16">(K140/$K$11)-1</f>
        <v>0.37639304978885768</v>
      </c>
      <c r="W140" s="393">
        <v>74.234924000000007</v>
      </c>
      <c r="X140" s="458">
        <f t="shared" si="12"/>
        <v>1.3018107162072696</v>
      </c>
      <c r="Y140" s="395">
        <v>20.330736000000002</v>
      </c>
      <c r="Z140" s="459">
        <v>-0.32352710513455607</v>
      </c>
      <c r="AA140" s="44"/>
      <c r="AB140" s="44"/>
    </row>
    <row r="141" spans="1:28">
      <c r="A141" s="118"/>
      <c r="B141" s="437">
        <v>130</v>
      </c>
      <c r="C141" s="438">
        <v>40483</v>
      </c>
      <c r="D141" s="386">
        <v>1180.55</v>
      </c>
      <c r="E141" s="439">
        <v>11006.02</v>
      </c>
      <c r="F141" s="398">
        <v>7.2360069999999999</v>
      </c>
      <c r="G141" s="441">
        <v>12541.030273</v>
      </c>
      <c r="H141" s="169"/>
      <c r="I141" s="384">
        <f t="shared" si="13"/>
        <v>130</v>
      </c>
      <c r="J141" s="397">
        <v>40483</v>
      </c>
      <c r="K141" s="391">
        <v>48.762526999999999</v>
      </c>
      <c r="L141" s="393">
        <v>77.112244000000004</v>
      </c>
      <c r="M141" s="451">
        <v>19.255880000000001</v>
      </c>
      <c r="N141" s="424"/>
      <c r="O141" s="453">
        <f t="shared" ref="O141:O204" si="17">I141+0</f>
        <v>130</v>
      </c>
      <c r="P141" s="438">
        <f t="shared" ref="P141:P204" si="18">EDATE(P140, 1)</f>
        <v>40483</v>
      </c>
      <c r="Q141" s="386">
        <v>1180.55</v>
      </c>
      <c r="R141" s="455">
        <f t="shared" si="14"/>
        <v>-0.15339988239175029</v>
      </c>
      <c r="S141" s="387">
        <v>11006.02</v>
      </c>
      <c r="T141" s="456">
        <f t="shared" si="15"/>
        <v>5.9859988501471673E-3</v>
      </c>
      <c r="U141" s="391">
        <v>48.762526999999999</v>
      </c>
      <c r="V141" s="457">
        <f t="shared" si="16"/>
        <v>0.48731043150538556</v>
      </c>
      <c r="W141" s="393">
        <v>77.112244000000004</v>
      </c>
      <c r="X141" s="458">
        <f t="shared" ref="X141:X204" si="19">(L141/$L$11)-1</f>
        <v>1.3910281041035311</v>
      </c>
      <c r="Y141" s="395">
        <v>19.255880000000001</v>
      </c>
      <c r="Z141" s="459">
        <v>-0.35929122847389272</v>
      </c>
      <c r="AA141" s="44"/>
      <c r="AB141" s="44"/>
    </row>
    <row r="142" spans="1:28">
      <c r="A142" s="118"/>
      <c r="B142" s="437">
        <v>131</v>
      </c>
      <c r="C142" s="438">
        <v>40513</v>
      </c>
      <c r="D142" s="386">
        <v>1257.6400000000001</v>
      </c>
      <c r="E142" s="439">
        <v>11577.51</v>
      </c>
      <c r="F142" s="398">
        <v>7.120482</v>
      </c>
      <c r="G142" s="441">
        <v>13360.080078000001</v>
      </c>
      <c r="H142" s="169"/>
      <c r="I142" s="384">
        <f t="shared" ref="I142:I205" si="20">I141+1</f>
        <v>131</v>
      </c>
      <c r="J142" s="397">
        <v>40513</v>
      </c>
      <c r="K142" s="391">
        <v>52.080185</v>
      </c>
      <c r="L142" s="393">
        <v>78.822174000000004</v>
      </c>
      <c r="M142" s="451">
        <v>21.406714999999998</v>
      </c>
      <c r="N142" s="424"/>
      <c r="O142" s="453">
        <f t="shared" si="17"/>
        <v>131</v>
      </c>
      <c r="P142" s="438">
        <f t="shared" si="18"/>
        <v>40513</v>
      </c>
      <c r="Q142" s="386">
        <v>1257.6400000000001</v>
      </c>
      <c r="R142" s="455">
        <f t="shared" si="14"/>
        <v>-9.8116833756436095E-2</v>
      </c>
      <c r="S142" s="387">
        <v>11577.51</v>
      </c>
      <c r="T142" s="456">
        <f t="shared" si="15"/>
        <v>5.8222042259378659E-2</v>
      </c>
      <c r="U142" s="391">
        <v>52.080185</v>
      </c>
      <c r="V142" s="457">
        <f t="shared" si="16"/>
        <v>0.5885026308261323</v>
      </c>
      <c r="W142" s="393">
        <v>78.822174000000004</v>
      </c>
      <c r="X142" s="458">
        <f t="shared" si="19"/>
        <v>1.4440480977383907</v>
      </c>
      <c r="Y142" s="395">
        <v>21.406714999999998</v>
      </c>
      <c r="Z142" s="459">
        <v>-0.28772561575687583</v>
      </c>
      <c r="AA142" s="44"/>
      <c r="AB142" s="44"/>
    </row>
    <row r="143" spans="1:28">
      <c r="A143" s="118"/>
      <c r="B143" s="437">
        <v>132</v>
      </c>
      <c r="C143" s="438">
        <v>40544</v>
      </c>
      <c r="D143" s="386">
        <v>1286.1199999999999</v>
      </c>
      <c r="E143" s="439">
        <v>11891.93</v>
      </c>
      <c r="F143" s="398">
        <v>7.1583269999999999</v>
      </c>
      <c r="G143" s="441">
        <v>13617.339844</v>
      </c>
      <c r="H143" s="169"/>
      <c r="I143" s="384">
        <f t="shared" si="20"/>
        <v>132</v>
      </c>
      <c r="J143" s="397">
        <v>40544</v>
      </c>
      <c r="K143" s="391">
        <v>51.813347</v>
      </c>
      <c r="L143" s="393">
        <v>76.542473000000001</v>
      </c>
      <c r="M143" s="451">
        <v>21.268660000000001</v>
      </c>
      <c r="N143" s="424"/>
      <c r="O143" s="453">
        <f t="shared" si="17"/>
        <v>132</v>
      </c>
      <c r="P143" s="438">
        <f t="shared" si="18"/>
        <v>40544</v>
      </c>
      <c r="Q143" s="386">
        <v>1286.1199999999999</v>
      </c>
      <c r="R143" s="455">
        <f t="shared" si="14"/>
        <v>-7.7693157207808117E-2</v>
      </c>
      <c r="S143" s="387">
        <v>11891.93</v>
      </c>
      <c r="T143" s="456">
        <f t="shared" si="15"/>
        <v>8.6961052161092622E-2</v>
      </c>
      <c r="U143" s="391">
        <v>51.813347</v>
      </c>
      <c r="V143" s="457">
        <f t="shared" si="16"/>
        <v>0.58036377984078391</v>
      </c>
      <c r="W143" s="393">
        <v>76.542473000000001</v>
      </c>
      <c r="X143" s="458">
        <f t="shared" si="19"/>
        <v>1.3733611500215934</v>
      </c>
      <c r="Y143" s="395">
        <v>21.268660000000001</v>
      </c>
      <c r="Z143" s="459">
        <v>-0.29231917624089598</v>
      </c>
      <c r="AA143" s="44"/>
      <c r="AB143" s="44"/>
    </row>
    <row r="144" spans="1:28">
      <c r="A144" s="118"/>
      <c r="B144" s="437">
        <v>133</v>
      </c>
      <c r="C144" s="438">
        <v>40575</v>
      </c>
      <c r="D144" s="386">
        <v>1327.22</v>
      </c>
      <c r="E144" s="439">
        <v>12226.34</v>
      </c>
      <c r="F144" s="398">
        <v>7.1711830000000001</v>
      </c>
      <c r="G144" s="441">
        <v>14072.099609000001</v>
      </c>
      <c r="H144" s="169"/>
      <c r="I144" s="384">
        <f t="shared" si="20"/>
        <v>133</v>
      </c>
      <c r="J144" s="397">
        <v>40575</v>
      </c>
      <c r="K144" s="391">
        <v>53.940983000000003</v>
      </c>
      <c r="L144" s="393">
        <v>76.288239000000004</v>
      </c>
      <c r="M144" s="451">
        <v>20.386620000000001</v>
      </c>
      <c r="N144" s="424"/>
      <c r="O144" s="453">
        <f t="shared" si="17"/>
        <v>133</v>
      </c>
      <c r="P144" s="438">
        <f t="shared" si="18"/>
        <v>40575</v>
      </c>
      <c r="Q144" s="386">
        <v>1327.22</v>
      </c>
      <c r="R144" s="455">
        <f t="shared" si="14"/>
        <v>-4.8219382413263956E-2</v>
      </c>
      <c r="S144" s="387">
        <v>12226.34</v>
      </c>
      <c r="T144" s="456">
        <f t="shared" si="15"/>
        <v>0.11752721303264102</v>
      </c>
      <c r="U144" s="391">
        <v>53.940983000000003</v>
      </c>
      <c r="V144" s="457">
        <f t="shared" si="16"/>
        <v>0.64525900598946961</v>
      </c>
      <c r="W144" s="393">
        <v>76.288239000000004</v>
      </c>
      <c r="X144" s="458">
        <f t="shared" si="19"/>
        <v>1.3654780875209269</v>
      </c>
      <c r="Y144" s="395">
        <v>20.386620000000001</v>
      </c>
      <c r="Z144" s="459">
        <v>-0.3216676539441683</v>
      </c>
      <c r="AA144" s="44"/>
      <c r="AB144" s="44"/>
    </row>
    <row r="145" spans="1:28">
      <c r="A145" s="118"/>
      <c r="B145" s="437">
        <v>134</v>
      </c>
      <c r="C145" s="438">
        <v>40603</v>
      </c>
      <c r="D145" s="386">
        <v>1325.83</v>
      </c>
      <c r="E145" s="439">
        <v>12319.73</v>
      </c>
      <c r="F145" s="398">
        <v>7.1691580000000004</v>
      </c>
      <c r="G145" s="441">
        <v>14101.190430000001</v>
      </c>
      <c r="H145" s="169"/>
      <c r="I145" s="384">
        <f t="shared" si="20"/>
        <v>134</v>
      </c>
      <c r="J145" s="397">
        <v>40603</v>
      </c>
      <c r="K145" s="391">
        <v>53.026077000000001</v>
      </c>
      <c r="L145" s="393">
        <v>79.279792999999998</v>
      </c>
      <c r="M145" s="451">
        <v>19.589003000000002</v>
      </c>
      <c r="N145" s="424"/>
      <c r="O145" s="453">
        <f t="shared" si="17"/>
        <v>134</v>
      </c>
      <c r="P145" s="438">
        <f t="shared" si="18"/>
        <v>40603</v>
      </c>
      <c r="Q145" s="386">
        <v>1325.83</v>
      </c>
      <c r="R145" s="455">
        <f t="shared" si="14"/>
        <v>-4.9216184042568556E-2</v>
      </c>
      <c r="S145" s="387">
        <v>12319.73</v>
      </c>
      <c r="T145" s="456">
        <f t="shared" si="15"/>
        <v>0.12606336256104589</v>
      </c>
      <c r="U145" s="391">
        <v>53.026077000000001</v>
      </c>
      <c r="V145" s="457">
        <f t="shared" si="16"/>
        <v>0.61735337186089234</v>
      </c>
      <c r="W145" s="393">
        <v>79.279792999999998</v>
      </c>
      <c r="X145" s="458">
        <f t="shared" si="19"/>
        <v>1.4582375420239408</v>
      </c>
      <c r="Y145" s="395">
        <v>19.589003000000002</v>
      </c>
      <c r="Z145" s="459">
        <v>-0.34820709063666633</v>
      </c>
      <c r="AA145" s="44"/>
      <c r="AB145" s="44"/>
    </row>
    <row r="146" spans="1:28">
      <c r="A146" s="118"/>
      <c r="B146" s="437">
        <v>135</v>
      </c>
      <c r="C146" s="438">
        <v>40634</v>
      </c>
      <c r="D146" s="386">
        <v>1363.61</v>
      </c>
      <c r="E146" s="439">
        <v>12810.54</v>
      </c>
      <c r="F146" s="398">
        <v>7.2646379999999997</v>
      </c>
      <c r="G146" s="441">
        <v>14495.280273</v>
      </c>
      <c r="H146" s="169"/>
      <c r="I146" s="384">
        <f t="shared" si="20"/>
        <v>135</v>
      </c>
      <c r="J146" s="397">
        <v>40634</v>
      </c>
      <c r="K146" s="391">
        <v>58.500824000000001</v>
      </c>
      <c r="L146" s="393">
        <v>81.187354999999997</v>
      </c>
      <c r="M146" s="451">
        <v>19.997910000000001</v>
      </c>
      <c r="N146" s="424"/>
      <c r="O146" s="453">
        <f t="shared" si="17"/>
        <v>135</v>
      </c>
      <c r="P146" s="438">
        <f t="shared" si="18"/>
        <v>40634</v>
      </c>
      <c r="Q146" s="386">
        <v>1363.61</v>
      </c>
      <c r="R146" s="455">
        <f t="shared" si="14"/>
        <v>-2.2123259182766142E-2</v>
      </c>
      <c r="S146" s="387">
        <v>12810.54</v>
      </c>
      <c r="T146" s="456">
        <f t="shared" si="15"/>
        <v>0.17092499175085663</v>
      </c>
      <c r="U146" s="391">
        <v>58.500824000000001</v>
      </c>
      <c r="V146" s="457">
        <f t="shared" si="16"/>
        <v>0.78433914605903454</v>
      </c>
      <c r="W146" s="393">
        <v>81.187354999999997</v>
      </c>
      <c r="X146" s="458">
        <f t="shared" si="19"/>
        <v>1.5173855335195578</v>
      </c>
      <c r="Y146" s="395">
        <v>19.997910000000001</v>
      </c>
      <c r="Z146" s="459">
        <v>-0.3346013607692998</v>
      </c>
      <c r="AA146" s="44"/>
      <c r="AB146" s="44"/>
    </row>
    <row r="147" spans="1:28">
      <c r="A147" s="118"/>
      <c r="B147" s="437">
        <v>136</v>
      </c>
      <c r="C147" s="438">
        <v>40664</v>
      </c>
      <c r="D147" s="386">
        <v>1345.2</v>
      </c>
      <c r="E147" s="439">
        <v>12569.79</v>
      </c>
      <c r="F147" s="398">
        <v>7.359737</v>
      </c>
      <c r="G147" s="441">
        <v>14287.309569999999</v>
      </c>
      <c r="H147" s="169"/>
      <c r="I147" s="384">
        <f t="shared" si="20"/>
        <v>136</v>
      </c>
      <c r="J147" s="397">
        <v>40664</v>
      </c>
      <c r="K147" s="391">
        <v>59.650711000000001</v>
      </c>
      <c r="L147" s="393">
        <v>79.464652999999998</v>
      </c>
      <c r="M147" s="451">
        <v>19.295828</v>
      </c>
      <c r="N147" s="424"/>
      <c r="O147" s="453">
        <f t="shared" si="17"/>
        <v>136</v>
      </c>
      <c r="P147" s="438">
        <f t="shared" si="18"/>
        <v>40664</v>
      </c>
      <c r="Q147" s="386">
        <v>1345.2</v>
      </c>
      <c r="R147" s="455">
        <f t="shared" si="14"/>
        <v>-3.5325502344993764E-2</v>
      </c>
      <c r="S147" s="387">
        <v>12569.79</v>
      </c>
      <c r="T147" s="456">
        <f t="shared" si="15"/>
        <v>0.14891965928524487</v>
      </c>
      <c r="U147" s="391">
        <v>59.650711000000001</v>
      </c>
      <c r="V147" s="457">
        <f t="shared" si="16"/>
        <v>0.81941195781369269</v>
      </c>
      <c r="W147" s="393">
        <v>79.464652999999998</v>
      </c>
      <c r="X147" s="458">
        <f t="shared" si="19"/>
        <v>1.4639695170307192</v>
      </c>
      <c r="Y147" s="395">
        <v>19.295828</v>
      </c>
      <c r="Z147" s="459">
        <v>-0.3579620223298513</v>
      </c>
      <c r="AA147" s="44"/>
      <c r="AB147" s="44"/>
    </row>
    <row r="148" spans="1:28">
      <c r="A148" s="118"/>
      <c r="B148" s="437">
        <v>137</v>
      </c>
      <c r="C148" s="438">
        <v>40695</v>
      </c>
      <c r="D148" s="386">
        <v>1320.64</v>
      </c>
      <c r="E148" s="439">
        <v>12414.34</v>
      </c>
      <c r="F148" s="398">
        <v>7.3316299999999996</v>
      </c>
      <c r="G148" s="441">
        <v>14023.049805000001</v>
      </c>
      <c r="H148" s="169"/>
      <c r="I148" s="384">
        <f t="shared" si="20"/>
        <v>137</v>
      </c>
      <c r="J148" s="397">
        <v>40695</v>
      </c>
      <c r="K148" s="391">
        <v>58.925915000000003</v>
      </c>
      <c r="L148" s="393">
        <v>80.491493000000006</v>
      </c>
      <c r="M148" s="451">
        <v>20.191116000000001</v>
      </c>
      <c r="N148" s="424"/>
      <c r="O148" s="453">
        <f t="shared" si="17"/>
        <v>137</v>
      </c>
      <c r="P148" s="438">
        <f t="shared" si="18"/>
        <v>40695</v>
      </c>
      <c r="Q148" s="386">
        <v>1320.64</v>
      </c>
      <c r="R148" s="455">
        <f t="shared" si="14"/>
        <v>-5.2938054874288154E-2</v>
      </c>
      <c r="S148" s="387">
        <v>12414.34</v>
      </c>
      <c r="T148" s="456">
        <f t="shared" si="15"/>
        <v>0.13471102405459323</v>
      </c>
      <c r="U148" s="391">
        <v>58.925915000000003</v>
      </c>
      <c r="V148" s="457">
        <f t="shared" si="16"/>
        <v>0.79730488671146338</v>
      </c>
      <c r="W148" s="393">
        <v>80.491493000000006</v>
      </c>
      <c r="X148" s="458">
        <f t="shared" si="19"/>
        <v>1.495808861485767</v>
      </c>
      <c r="Y148" s="395">
        <v>20.191116000000001</v>
      </c>
      <c r="Z148" s="459">
        <v>-0.32817273850371276</v>
      </c>
      <c r="AA148" s="44"/>
      <c r="AB148" s="44"/>
    </row>
    <row r="149" spans="1:28">
      <c r="A149" s="118"/>
      <c r="B149" s="437">
        <v>138</v>
      </c>
      <c r="C149" s="438">
        <v>40725</v>
      </c>
      <c r="D149" s="386">
        <v>1292.28</v>
      </c>
      <c r="E149" s="439">
        <v>12143.24</v>
      </c>
      <c r="F149" s="398">
        <v>7.4471379999999998</v>
      </c>
      <c r="G149" s="441">
        <v>13701.469727</v>
      </c>
      <c r="H149" s="169"/>
      <c r="I149" s="384">
        <f t="shared" si="20"/>
        <v>138</v>
      </c>
      <c r="J149" s="397">
        <v>40725</v>
      </c>
      <c r="K149" s="391">
        <v>56.757187000000002</v>
      </c>
      <c r="L149" s="393">
        <v>73.837790999999996</v>
      </c>
      <c r="M149" s="451">
        <v>21.278326</v>
      </c>
      <c r="N149" s="424"/>
      <c r="O149" s="453">
        <f t="shared" si="17"/>
        <v>138</v>
      </c>
      <c r="P149" s="438">
        <f t="shared" si="18"/>
        <v>40725</v>
      </c>
      <c r="Q149" s="386">
        <v>1292.28</v>
      </c>
      <c r="R149" s="455">
        <f t="shared" si="14"/>
        <v>-7.3275676605998097E-2</v>
      </c>
      <c r="S149" s="387">
        <v>12143.24</v>
      </c>
      <c r="T149" s="456">
        <f t="shared" si="15"/>
        <v>0.10993160294793758</v>
      </c>
      <c r="U149" s="391">
        <v>56.757187000000002</v>
      </c>
      <c r="V149" s="457">
        <f t="shared" si="16"/>
        <v>0.73115630959818523</v>
      </c>
      <c r="W149" s="393">
        <v>73.837790999999996</v>
      </c>
      <c r="X149" s="458">
        <f t="shared" si="19"/>
        <v>1.2894967681905709</v>
      </c>
      <c r="Y149" s="395">
        <v>21.278326</v>
      </c>
      <c r="Z149" s="459">
        <v>-0.29199755546918515</v>
      </c>
      <c r="AA149" s="44"/>
      <c r="AB149" s="44"/>
    </row>
    <row r="150" spans="1:28">
      <c r="A150" s="118"/>
      <c r="B150" s="437">
        <v>139</v>
      </c>
      <c r="C150" s="438">
        <v>40756</v>
      </c>
      <c r="D150" s="386">
        <v>1218.8900000000001</v>
      </c>
      <c r="E150" s="439">
        <v>11613.53</v>
      </c>
      <c r="F150" s="398">
        <v>7.5561759999999998</v>
      </c>
      <c r="G150" s="441">
        <v>12856.200194999999</v>
      </c>
      <c r="H150" s="169"/>
      <c r="I150" s="384">
        <f t="shared" si="20"/>
        <v>139</v>
      </c>
      <c r="J150" s="397">
        <v>40756</v>
      </c>
      <c r="K150" s="391">
        <v>56.967517999999998</v>
      </c>
      <c r="L150" s="393">
        <v>66.902778999999995</v>
      </c>
      <c r="M150" s="451">
        <v>20.657071999999999</v>
      </c>
      <c r="N150" s="424"/>
      <c r="O150" s="453">
        <f t="shared" si="17"/>
        <v>139</v>
      </c>
      <c r="P150" s="438">
        <f t="shared" si="18"/>
        <v>40756</v>
      </c>
      <c r="Q150" s="386">
        <v>1218.8900000000001</v>
      </c>
      <c r="R150" s="455">
        <f t="shared" si="14"/>
        <v>-0.12590536838632871</v>
      </c>
      <c r="S150" s="387">
        <v>11613.53</v>
      </c>
      <c r="T150" s="456">
        <f t="shared" si="15"/>
        <v>6.1514387328584608E-2</v>
      </c>
      <c r="U150" s="391">
        <v>56.967517999999998</v>
      </c>
      <c r="V150" s="457">
        <f t="shared" si="16"/>
        <v>0.73757163525120051</v>
      </c>
      <c r="W150" s="393">
        <v>66.902778999999995</v>
      </c>
      <c r="X150" s="458">
        <f t="shared" si="19"/>
        <v>1.0744620637888258</v>
      </c>
      <c r="Y150" s="395">
        <v>20.657071999999999</v>
      </c>
      <c r="Z150" s="459">
        <v>-0.31266879392443525</v>
      </c>
      <c r="AA150" s="44"/>
      <c r="AB150" s="44"/>
    </row>
    <row r="151" spans="1:28">
      <c r="A151" s="118"/>
      <c r="B151" s="437">
        <v>140</v>
      </c>
      <c r="C151" s="438">
        <v>40787</v>
      </c>
      <c r="D151" s="386">
        <v>1131.42</v>
      </c>
      <c r="E151" s="439">
        <v>10913.38</v>
      </c>
      <c r="F151" s="398">
        <v>7.624593</v>
      </c>
      <c r="G151" s="441">
        <v>11842.080078000001</v>
      </c>
      <c r="H151" s="169"/>
      <c r="I151" s="384">
        <f t="shared" si="20"/>
        <v>140</v>
      </c>
      <c r="J151" s="397">
        <v>40787</v>
      </c>
      <c r="K151" s="391">
        <v>59.760596999999997</v>
      </c>
      <c r="L151" s="393">
        <v>57.520072999999996</v>
      </c>
      <c r="M151" s="451">
        <v>19.451111000000001</v>
      </c>
      <c r="N151" s="424"/>
      <c r="O151" s="453">
        <f t="shared" si="17"/>
        <v>140</v>
      </c>
      <c r="P151" s="438">
        <f t="shared" si="18"/>
        <v>40787</v>
      </c>
      <c r="Q151" s="386">
        <v>1131.42</v>
      </c>
      <c r="R151" s="455">
        <f t="shared" si="14"/>
        <v>-0.18863215868508232</v>
      </c>
      <c r="S151" s="387">
        <v>10913.38</v>
      </c>
      <c r="T151" s="456">
        <f t="shared" si="15"/>
        <v>-2.4815982406704018E-3</v>
      </c>
      <c r="U151" s="391">
        <v>59.760596999999997</v>
      </c>
      <c r="V151" s="457">
        <f t="shared" si="16"/>
        <v>0.82276360105556967</v>
      </c>
      <c r="W151" s="393">
        <v>57.520072999999996</v>
      </c>
      <c r="X151" s="458">
        <f t="shared" si="19"/>
        <v>0.78353143364738154</v>
      </c>
      <c r="Y151" s="395">
        <v>19.451111000000001</v>
      </c>
      <c r="Z151" s="459">
        <v>-0.35279522755501436</v>
      </c>
      <c r="AA151" s="44"/>
      <c r="AB151" s="44"/>
    </row>
    <row r="152" spans="1:28">
      <c r="A152" s="118"/>
      <c r="B152" s="437">
        <v>141</v>
      </c>
      <c r="C152" s="438">
        <v>40817</v>
      </c>
      <c r="D152" s="386">
        <v>1253.3</v>
      </c>
      <c r="E152" s="439">
        <v>11955.01</v>
      </c>
      <c r="F152" s="398">
        <v>7.6371339999999996</v>
      </c>
      <c r="G152" s="441">
        <v>13191.049805000001</v>
      </c>
      <c r="H152" s="169"/>
      <c r="I152" s="384">
        <f t="shared" si="20"/>
        <v>141</v>
      </c>
      <c r="J152" s="397">
        <v>40817</v>
      </c>
      <c r="K152" s="391">
        <v>60.575561999999998</v>
      </c>
      <c r="L152" s="393">
        <v>69.664649999999995</v>
      </c>
      <c r="M152" s="451">
        <v>20.810890000000001</v>
      </c>
      <c r="N152" s="424"/>
      <c r="O152" s="453">
        <f t="shared" si="17"/>
        <v>141</v>
      </c>
      <c r="P152" s="438">
        <f t="shared" si="18"/>
        <v>40817</v>
      </c>
      <c r="Q152" s="386">
        <v>1253.3</v>
      </c>
      <c r="R152" s="455">
        <f t="shared" si="14"/>
        <v>-0.10122914963498419</v>
      </c>
      <c r="S152" s="387">
        <v>11955.01</v>
      </c>
      <c r="T152" s="456">
        <f t="shared" si="15"/>
        <v>9.2726769178458346E-2</v>
      </c>
      <c r="U152" s="391">
        <v>60.575561999999998</v>
      </c>
      <c r="V152" s="457">
        <f t="shared" si="16"/>
        <v>0.84762092532450661</v>
      </c>
      <c r="W152" s="393">
        <v>69.664649999999995</v>
      </c>
      <c r="X152" s="458">
        <f t="shared" si="19"/>
        <v>1.1600997114353984</v>
      </c>
      <c r="Y152" s="395">
        <v>20.810890000000001</v>
      </c>
      <c r="Z152" s="459">
        <v>-0.30755074469383126</v>
      </c>
      <c r="AA152" s="44"/>
      <c r="AB152" s="44"/>
    </row>
    <row r="153" spans="1:28">
      <c r="A153" s="118"/>
      <c r="B153" s="437">
        <v>142</v>
      </c>
      <c r="C153" s="438">
        <v>40848</v>
      </c>
      <c r="D153" s="386">
        <v>1246.96</v>
      </c>
      <c r="E153" s="439">
        <v>12045.68</v>
      </c>
      <c r="F153" s="398">
        <v>7.6150520000000004</v>
      </c>
      <c r="G153" s="441">
        <v>13101.129883</v>
      </c>
      <c r="H153" s="169"/>
      <c r="I153" s="384">
        <f t="shared" si="20"/>
        <v>142</v>
      </c>
      <c r="J153" s="397">
        <v>40848</v>
      </c>
      <c r="K153" s="391">
        <v>62.067211</v>
      </c>
      <c r="L153" s="393">
        <v>70.728774999999999</v>
      </c>
      <c r="M153" s="451">
        <v>19.990337</v>
      </c>
      <c r="N153" s="424"/>
      <c r="O153" s="453">
        <f t="shared" si="17"/>
        <v>142</v>
      </c>
      <c r="P153" s="438">
        <f t="shared" si="18"/>
        <v>40848</v>
      </c>
      <c r="Q153" s="386">
        <v>1246.96</v>
      </c>
      <c r="R153" s="455">
        <f t="shared" si="14"/>
        <v>-0.10577571246217177</v>
      </c>
      <c r="S153" s="387">
        <v>12045.68</v>
      </c>
      <c r="T153" s="456">
        <f t="shared" si="15"/>
        <v>0.1010143018665457</v>
      </c>
      <c r="U153" s="391">
        <v>62.067211</v>
      </c>
      <c r="V153" s="457">
        <f t="shared" si="16"/>
        <v>0.89311785204950134</v>
      </c>
      <c r="W153" s="393">
        <v>70.728774999999999</v>
      </c>
      <c r="X153" s="458">
        <f t="shared" si="19"/>
        <v>1.1930951561183361</v>
      </c>
      <c r="Y153" s="395">
        <v>19.990337</v>
      </c>
      <c r="Z153" s="459">
        <v>-0.33485334029590508</v>
      </c>
      <c r="AA153" s="44"/>
      <c r="AB153" s="44"/>
    </row>
    <row r="154" spans="1:28">
      <c r="A154" s="118"/>
      <c r="B154" s="437">
        <v>143</v>
      </c>
      <c r="C154" s="438">
        <v>40878</v>
      </c>
      <c r="D154" s="386">
        <v>1257.5999999999999</v>
      </c>
      <c r="E154" s="439">
        <v>12217.56</v>
      </c>
      <c r="F154" s="398">
        <v>7.6616759999999999</v>
      </c>
      <c r="G154" s="441">
        <v>13189.599609000001</v>
      </c>
      <c r="H154" s="169"/>
      <c r="I154" s="384">
        <f t="shared" si="20"/>
        <v>143</v>
      </c>
      <c r="J154" s="397">
        <v>40878</v>
      </c>
      <c r="K154" s="391">
        <v>60.799847</v>
      </c>
      <c r="L154" s="393">
        <v>71.094864000000001</v>
      </c>
      <c r="M154" s="451">
        <v>20.440059999999999</v>
      </c>
      <c r="N154" s="424"/>
      <c r="O154" s="453">
        <f t="shared" si="17"/>
        <v>143</v>
      </c>
      <c r="P154" s="438">
        <f t="shared" si="18"/>
        <v>40878</v>
      </c>
      <c r="Q154" s="386">
        <v>1257.5999999999999</v>
      </c>
      <c r="R154" s="455">
        <f t="shared" si="14"/>
        <v>-9.8145518695409106E-2</v>
      </c>
      <c r="S154" s="387">
        <v>12217.56</v>
      </c>
      <c r="T154" s="456">
        <f t="shared" si="15"/>
        <v>0.11672469249661566</v>
      </c>
      <c r="U154" s="391">
        <v>60.799847</v>
      </c>
      <c r="V154" s="457">
        <f t="shared" si="16"/>
        <v>0.85446186324657503</v>
      </c>
      <c r="W154" s="393">
        <v>71.094864000000001</v>
      </c>
      <c r="X154" s="458">
        <f t="shared" si="19"/>
        <v>1.2044465193026723</v>
      </c>
      <c r="Y154" s="395">
        <v>20.440059999999999</v>
      </c>
      <c r="Z154" s="459">
        <v>-0.3198895229654567</v>
      </c>
      <c r="AA154" s="44"/>
      <c r="AB154" s="44"/>
    </row>
    <row r="155" spans="1:28">
      <c r="A155" s="118"/>
      <c r="B155" s="437">
        <v>144</v>
      </c>
      <c r="C155" s="438">
        <v>40909</v>
      </c>
      <c r="D155" s="386">
        <v>1312.41</v>
      </c>
      <c r="E155" s="439">
        <v>12632.91</v>
      </c>
      <c r="F155" s="398">
        <v>7.7654199999999998</v>
      </c>
      <c r="G155" s="441">
        <v>13839.070313</v>
      </c>
      <c r="H155" s="169"/>
      <c r="I155" s="384">
        <f t="shared" si="20"/>
        <v>144</v>
      </c>
      <c r="J155" s="397">
        <v>40909</v>
      </c>
      <c r="K155" s="391">
        <v>60.033669000000003</v>
      </c>
      <c r="L155" s="393">
        <v>78.011497000000006</v>
      </c>
      <c r="M155" s="451">
        <v>23.250962999999999</v>
      </c>
      <c r="N155" s="424"/>
      <c r="O155" s="453">
        <f t="shared" si="17"/>
        <v>144</v>
      </c>
      <c r="P155" s="438">
        <f t="shared" si="18"/>
        <v>40909</v>
      </c>
      <c r="Q155" s="386">
        <v>1312.41</v>
      </c>
      <c r="R155" s="455">
        <f t="shared" si="14"/>
        <v>-5.8839981067940195E-2</v>
      </c>
      <c r="S155" s="387">
        <v>12632.91</v>
      </c>
      <c r="T155" s="456">
        <f t="shared" si="15"/>
        <v>0.15468903243261511</v>
      </c>
      <c r="U155" s="391">
        <v>60.033669000000003</v>
      </c>
      <c r="V155" s="457">
        <f t="shared" si="16"/>
        <v>0.83109259586242312</v>
      </c>
      <c r="W155" s="393">
        <v>78.011497000000006</v>
      </c>
      <c r="X155" s="458">
        <f t="shared" si="19"/>
        <v>1.4189113439648873</v>
      </c>
      <c r="Y155" s="395">
        <v>23.250962999999999</v>
      </c>
      <c r="Z155" s="459">
        <v>-0.2263611976949913</v>
      </c>
      <c r="AA155" s="44"/>
      <c r="AB155" s="44"/>
    </row>
    <row r="156" spans="1:28">
      <c r="A156" s="118"/>
      <c r="B156" s="437">
        <v>145</v>
      </c>
      <c r="C156" s="438">
        <v>40940</v>
      </c>
      <c r="D156" s="386">
        <v>1365.68</v>
      </c>
      <c r="E156" s="439">
        <v>12952.07</v>
      </c>
      <c r="F156" s="398">
        <v>7.762645</v>
      </c>
      <c r="G156" s="441">
        <v>14400.330078000001</v>
      </c>
      <c r="H156" s="169"/>
      <c r="I156" s="384">
        <f t="shared" si="20"/>
        <v>145</v>
      </c>
      <c r="J156" s="397">
        <v>40940</v>
      </c>
      <c r="K156" s="391">
        <v>62.799320000000002</v>
      </c>
      <c r="L156" s="393">
        <v>76.732451999999995</v>
      </c>
      <c r="M156" s="451">
        <v>24.991045</v>
      </c>
      <c r="N156" s="424"/>
      <c r="O156" s="453">
        <f t="shared" si="17"/>
        <v>145</v>
      </c>
      <c r="P156" s="438">
        <f t="shared" si="18"/>
        <v>40940</v>
      </c>
      <c r="Q156" s="386">
        <v>1365.68</v>
      </c>
      <c r="R156" s="455">
        <f t="shared" si="14"/>
        <v>-2.063881359092401E-2</v>
      </c>
      <c r="S156" s="387">
        <v>12952.07</v>
      </c>
      <c r="T156" s="456">
        <f t="shared" si="15"/>
        <v>0.18386129373988269</v>
      </c>
      <c r="U156" s="391">
        <v>62.799320000000002</v>
      </c>
      <c r="V156" s="457">
        <f t="shared" si="16"/>
        <v>0.91544797765392261</v>
      </c>
      <c r="W156" s="393">
        <v>76.732451999999995</v>
      </c>
      <c r="X156" s="458">
        <f t="shared" si="19"/>
        <v>1.3792518504425209</v>
      </c>
      <c r="Y156" s="395">
        <v>24.991045</v>
      </c>
      <c r="Z156" s="459">
        <v>-0.16846273755841523</v>
      </c>
      <c r="AA156" s="44"/>
      <c r="AB156" s="44"/>
    </row>
    <row r="157" spans="1:28">
      <c r="A157" s="118"/>
      <c r="B157" s="437">
        <v>146</v>
      </c>
      <c r="C157" s="438">
        <v>40969</v>
      </c>
      <c r="D157" s="386">
        <v>1408.47</v>
      </c>
      <c r="E157" s="439">
        <v>13212.04</v>
      </c>
      <c r="F157" s="398">
        <v>7.709778</v>
      </c>
      <c r="G157" s="441">
        <v>14805.349609000001</v>
      </c>
      <c r="H157" s="169"/>
      <c r="I157" s="384">
        <f t="shared" si="20"/>
        <v>146</v>
      </c>
      <c r="J157" s="397">
        <v>40969</v>
      </c>
      <c r="K157" s="391">
        <v>66.446753999999999</v>
      </c>
      <c r="L157" s="393">
        <v>78.412261999999998</v>
      </c>
      <c r="M157" s="451">
        <v>25.567689999999999</v>
      </c>
      <c r="N157" s="424"/>
      <c r="O157" s="453">
        <f t="shared" si="17"/>
        <v>146</v>
      </c>
      <c r="P157" s="438">
        <f t="shared" si="18"/>
        <v>40969</v>
      </c>
      <c r="Q157" s="386">
        <v>1408.47</v>
      </c>
      <c r="R157" s="455">
        <f t="shared" si="14"/>
        <v>1.0046899875220561E-2</v>
      </c>
      <c r="S157" s="387">
        <v>13212.04</v>
      </c>
      <c r="T157" s="456">
        <f t="shared" si="15"/>
        <v>0.20762339667273899</v>
      </c>
      <c r="U157" s="391">
        <v>66.446753999999999</v>
      </c>
      <c r="V157" s="457">
        <f t="shared" si="16"/>
        <v>1.0266987058294212</v>
      </c>
      <c r="W157" s="393">
        <v>78.412261999999998</v>
      </c>
      <c r="X157" s="458">
        <f t="shared" si="19"/>
        <v>1.4313379098179189</v>
      </c>
      <c r="Y157" s="395">
        <v>25.567689999999999</v>
      </c>
      <c r="Z157" s="459">
        <v>-0.14927579260670842</v>
      </c>
      <c r="AA157" s="44"/>
      <c r="AB157" s="44"/>
    </row>
    <row r="158" spans="1:28">
      <c r="A158" s="118"/>
      <c r="B158" s="437">
        <v>147</v>
      </c>
      <c r="C158" s="438">
        <v>41000</v>
      </c>
      <c r="D158" s="386">
        <v>1397.91</v>
      </c>
      <c r="E158" s="439">
        <v>13213.63</v>
      </c>
      <c r="F158" s="398">
        <v>7.805847</v>
      </c>
      <c r="G158" s="441">
        <v>14689.540039</v>
      </c>
      <c r="H158" s="169"/>
      <c r="I158" s="384">
        <f t="shared" si="20"/>
        <v>147</v>
      </c>
      <c r="J158" s="397">
        <v>41000</v>
      </c>
      <c r="K158" s="391">
        <v>64.529456999999994</v>
      </c>
      <c r="L158" s="393">
        <v>75.349425999999994</v>
      </c>
      <c r="M158" s="451">
        <v>25.377483000000002</v>
      </c>
      <c r="N158" s="424"/>
      <c r="O158" s="453">
        <f t="shared" si="17"/>
        <v>147</v>
      </c>
      <c r="P158" s="438">
        <f t="shared" si="18"/>
        <v>41000</v>
      </c>
      <c r="Q158" s="386">
        <v>1397.91</v>
      </c>
      <c r="R158" s="455">
        <f t="shared" si="14"/>
        <v>2.4740759864034789E-3</v>
      </c>
      <c r="S158" s="387">
        <v>13213.63</v>
      </c>
      <c r="T158" s="456">
        <f t="shared" si="15"/>
        <v>0.20776872784042433</v>
      </c>
      <c r="U158" s="391">
        <v>64.529456999999994</v>
      </c>
      <c r="V158" s="457">
        <f t="shared" si="16"/>
        <v>0.96821904934250469</v>
      </c>
      <c r="W158" s="393">
        <v>75.349425999999994</v>
      </c>
      <c r="X158" s="458">
        <f t="shared" si="19"/>
        <v>1.3363682062484044</v>
      </c>
      <c r="Y158" s="395">
        <v>25.377483000000002</v>
      </c>
      <c r="Z158" s="459">
        <v>-0.15560462791860619</v>
      </c>
      <c r="AA158" s="44"/>
      <c r="AB158" s="44"/>
    </row>
    <row r="159" spans="1:28">
      <c r="A159" s="118"/>
      <c r="B159" s="437">
        <v>148</v>
      </c>
      <c r="C159" s="438">
        <v>41030</v>
      </c>
      <c r="D159" s="386">
        <v>1310.33</v>
      </c>
      <c r="E159" s="439">
        <v>12393.45</v>
      </c>
      <c r="F159" s="398">
        <v>7.8802649999999996</v>
      </c>
      <c r="G159" s="441">
        <v>13740.240234000001</v>
      </c>
      <c r="H159" s="169"/>
      <c r="I159" s="384">
        <f t="shared" si="20"/>
        <v>148</v>
      </c>
      <c r="J159" s="397">
        <v>41030</v>
      </c>
      <c r="K159" s="391">
        <v>63.219540000000002</v>
      </c>
      <c r="L159" s="393">
        <v>76.117928000000006</v>
      </c>
      <c r="M159" s="451">
        <v>23.134568999999999</v>
      </c>
      <c r="N159" s="424"/>
      <c r="O159" s="453">
        <f t="shared" si="17"/>
        <v>148</v>
      </c>
      <c r="P159" s="438">
        <f t="shared" si="18"/>
        <v>41030</v>
      </c>
      <c r="Q159" s="386">
        <v>1310.33</v>
      </c>
      <c r="R159" s="455">
        <f t="shared" si="14"/>
        <v>-6.0331597894525579E-2</v>
      </c>
      <c r="S159" s="387">
        <v>12393.45</v>
      </c>
      <c r="T159" s="456">
        <f t="shared" si="15"/>
        <v>0.13280161015965408</v>
      </c>
      <c r="U159" s="391">
        <v>63.219540000000002</v>
      </c>
      <c r="V159" s="457">
        <f t="shared" si="16"/>
        <v>0.92826514747629862</v>
      </c>
      <c r="W159" s="393">
        <v>76.117928000000006</v>
      </c>
      <c r="X159" s="458">
        <f t="shared" si="19"/>
        <v>1.3601972350088669</v>
      </c>
      <c r="Y159" s="395">
        <v>23.134568999999999</v>
      </c>
      <c r="Z159" s="459">
        <v>-0.23023402286595251</v>
      </c>
      <c r="AA159" s="44"/>
      <c r="AB159" s="44"/>
    </row>
    <row r="160" spans="1:28">
      <c r="A160" s="118"/>
      <c r="B160" s="437">
        <v>149</v>
      </c>
      <c r="C160" s="438">
        <v>41061</v>
      </c>
      <c r="D160" s="386">
        <v>1362.16</v>
      </c>
      <c r="E160" s="439">
        <v>12880.09</v>
      </c>
      <c r="F160" s="398">
        <v>7.8838429999999997</v>
      </c>
      <c r="G160" s="441">
        <v>14258.269531</v>
      </c>
      <c r="H160" s="169"/>
      <c r="I160" s="384">
        <f t="shared" si="20"/>
        <v>149</v>
      </c>
      <c r="J160" s="397">
        <v>41061</v>
      </c>
      <c r="K160" s="391">
        <v>69.750290000000007</v>
      </c>
      <c r="L160" s="393">
        <v>78.227119000000002</v>
      </c>
      <c r="M160" s="451">
        <v>24.403217000000001</v>
      </c>
      <c r="N160" s="424"/>
      <c r="O160" s="453">
        <f t="shared" si="17"/>
        <v>149</v>
      </c>
      <c r="P160" s="438">
        <f t="shared" si="18"/>
        <v>41061</v>
      </c>
      <c r="Q160" s="386">
        <v>1362.16</v>
      </c>
      <c r="R160" s="455">
        <f t="shared" si="14"/>
        <v>-2.3163088220529815E-2</v>
      </c>
      <c r="S160" s="387">
        <v>12880.09</v>
      </c>
      <c r="T160" s="456">
        <f t="shared" si="15"/>
        <v>0.17728208779647781</v>
      </c>
      <c r="U160" s="391">
        <v>69.750290000000007</v>
      </c>
      <c r="V160" s="457">
        <f t="shared" si="16"/>
        <v>1.1274601686972825</v>
      </c>
      <c r="W160" s="393">
        <v>78.227119000000002</v>
      </c>
      <c r="X160" s="458">
        <f t="shared" si="19"/>
        <v>1.4255971597980124</v>
      </c>
      <c r="Y160" s="395">
        <v>24.403217000000001</v>
      </c>
      <c r="Z160" s="459">
        <v>-0.1880217790433355</v>
      </c>
      <c r="AA160" s="44"/>
      <c r="AB160" s="44"/>
    </row>
    <row r="161" spans="1:28">
      <c r="A161" s="118"/>
      <c r="B161" s="437">
        <v>150</v>
      </c>
      <c r="C161" s="438">
        <v>41091</v>
      </c>
      <c r="D161" s="386">
        <v>1379.32</v>
      </c>
      <c r="E161" s="439">
        <v>13008.68</v>
      </c>
      <c r="F161" s="398">
        <v>7.9934380000000003</v>
      </c>
      <c r="G161" s="441">
        <v>14370.209961</v>
      </c>
      <c r="H161" s="169"/>
      <c r="I161" s="384">
        <f t="shared" si="20"/>
        <v>150</v>
      </c>
      <c r="J161" s="397">
        <v>41091</v>
      </c>
      <c r="K161" s="391">
        <v>70.616660999999993</v>
      </c>
      <c r="L161" s="393">
        <v>77.233947999999998</v>
      </c>
      <c r="M161" s="451">
        <v>23.509737000000001</v>
      </c>
      <c r="N161" s="424"/>
      <c r="O161" s="453">
        <f t="shared" si="17"/>
        <v>150</v>
      </c>
      <c r="P161" s="438">
        <f t="shared" si="18"/>
        <v>41091</v>
      </c>
      <c r="Q161" s="386">
        <v>1379.32</v>
      </c>
      <c r="R161" s="455">
        <f t="shared" si="14"/>
        <v>-1.0857249401201918E-2</v>
      </c>
      <c r="S161" s="387">
        <v>13008.68</v>
      </c>
      <c r="T161" s="456">
        <f t="shared" si="15"/>
        <v>0.18903563172899296</v>
      </c>
      <c r="U161" s="391">
        <v>70.616660999999993</v>
      </c>
      <c r="V161" s="457">
        <f t="shared" si="16"/>
        <v>1.1538854322168235</v>
      </c>
      <c r="W161" s="393">
        <v>77.233947999999998</v>
      </c>
      <c r="X161" s="458">
        <f t="shared" si="19"/>
        <v>1.3948017938483375</v>
      </c>
      <c r="Y161" s="395">
        <v>23.509737000000001</v>
      </c>
      <c r="Z161" s="459">
        <v>-0.21775090454594281</v>
      </c>
      <c r="AA161" s="44"/>
      <c r="AB161" s="44"/>
    </row>
    <row r="162" spans="1:28">
      <c r="A162" s="118"/>
      <c r="B162" s="437">
        <v>151</v>
      </c>
      <c r="C162" s="438">
        <v>41122</v>
      </c>
      <c r="D162" s="386">
        <v>1406.58</v>
      </c>
      <c r="E162" s="439">
        <v>13090.84</v>
      </c>
      <c r="F162" s="398">
        <v>7.9963230000000003</v>
      </c>
      <c r="G162" s="441">
        <v>14680.580078000001</v>
      </c>
      <c r="H162" s="169"/>
      <c r="I162" s="384">
        <f t="shared" si="20"/>
        <v>151</v>
      </c>
      <c r="J162" s="397">
        <v>41122</v>
      </c>
      <c r="K162" s="391">
        <v>71.857506000000001</v>
      </c>
      <c r="L162" s="393">
        <v>74.950255999999996</v>
      </c>
      <c r="M162" s="451">
        <v>24.586706</v>
      </c>
      <c r="N162" s="424"/>
      <c r="O162" s="453">
        <f t="shared" si="17"/>
        <v>151</v>
      </c>
      <c r="P162" s="438">
        <f t="shared" si="18"/>
        <v>41122</v>
      </c>
      <c r="Q162" s="386">
        <v>1406.58</v>
      </c>
      <c r="R162" s="455">
        <f t="shared" si="14"/>
        <v>8.6915365087560925E-3</v>
      </c>
      <c r="S162" s="387">
        <v>13090.84</v>
      </c>
      <c r="T162" s="456">
        <f t="shared" si="15"/>
        <v>0.19654532275858649</v>
      </c>
      <c r="U162" s="391">
        <v>71.857506000000001</v>
      </c>
      <c r="V162" s="457">
        <f t="shared" si="16"/>
        <v>1.1917325625015462</v>
      </c>
      <c r="W162" s="393">
        <v>74.950255999999996</v>
      </c>
      <c r="X162" s="458">
        <f t="shared" si="19"/>
        <v>1.3239910967414499</v>
      </c>
      <c r="Y162" s="395">
        <v>24.586706</v>
      </c>
      <c r="Z162" s="459">
        <v>-0.18191647449332005</v>
      </c>
      <c r="AA162" s="44"/>
      <c r="AB162" s="44"/>
    </row>
    <row r="163" spans="1:28">
      <c r="A163" s="118"/>
      <c r="B163" s="437">
        <v>152</v>
      </c>
      <c r="C163" s="438">
        <v>41153</v>
      </c>
      <c r="D163" s="386">
        <v>1440.67</v>
      </c>
      <c r="E163" s="439">
        <v>13437.13</v>
      </c>
      <c r="F163" s="398">
        <v>8.0056530000000006</v>
      </c>
      <c r="G163" s="441">
        <v>15044.139648</v>
      </c>
      <c r="H163" s="169"/>
      <c r="I163" s="384">
        <f t="shared" si="20"/>
        <v>152</v>
      </c>
      <c r="J163" s="397">
        <v>41153</v>
      </c>
      <c r="K163" s="391">
        <v>73.750557000000001</v>
      </c>
      <c r="L163" s="393">
        <v>72.375800999999996</v>
      </c>
      <c r="M163" s="451">
        <v>23.898354999999999</v>
      </c>
      <c r="N163" s="424"/>
      <c r="O163" s="453">
        <f t="shared" si="17"/>
        <v>152</v>
      </c>
      <c r="P163" s="438">
        <f t="shared" si="18"/>
        <v>41153</v>
      </c>
      <c r="Q163" s="386">
        <v>1440.67</v>
      </c>
      <c r="R163" s="455">
        <f t="shared" si="14"/>
        <v>3.3138275748318291E-2</v>
      </c>
      <c r="S163" s="387">
        <v>13437.13</v>
      </c>
      <c r="T163" s="456">
        <f t="shared" si="15"/>
        <v>0.22819735424152188</v>
      </c>
      <c r="U163" s="391">
        <v>73.750557000000001</v>
      </c>
      <c r="V163" s="457">
        <f t="shared" si="16"/>
        <v>1.249472689457471</v>
      </c>
      <c r="W163" s="393">
        <v>72.375800999999996</v>
      </c>
      <c r="X163" s="458">
        <f t="shared" si="19"/>
        <v>1.2441646782838331</v>
      </c>
      <c r="Y163" s="395">
        <v>23.898354999999999</v>
      </c>
      <c r="Z163" s="459">
        <v>-0.20482025887444244</v>
      </c>
      <c r="AA163" s="44"/>
      <c r="AB163" s="44"/>
    </row>
    <row r="164" spans="1:28">
      <c r="A164" s="118"/>
      <c r="B164" s="437">
        <v>153</v>
      </c>
      <c r="C164" s="438">
        <v>41183</v>
      </c>
      <c r="D164" s="386">
        <v>1412.16</v>
      </c>
      <c r="E164" s="439">
        <v>13096.46</v>
      </c>
      <c r="F164" s="398">
        <v>8.0142489999999995</v>
      </c>
      <c r="G164" s="441">
        <v>14773.059569999999</v>
      </c>
      <c r="H164" s="169"/>
      <c r="I164" s="384">
        <f t="shared" si="20"/>
        <v>153</v>
      </c>
      <c r="J164" s="397">
        <v>41183</v>
      </c>
      <c r="K164" s="391">
        <v>72.476723000000007</v>
      </c>
      <c r="L164" s="393">
        <v>78.808006000000006</v>
      </c>
      <c r="M164" s="451">
        <v>22.918661</v>
      </c>
      <c r="N164" s="424"/>
      <c r="O164" s="453">
        <f t="shared" si="17"/>
        <v>153</v>
      </c>
      <c r="P164" s="438">
        <f t="shared" si="18"/>
        <v>41183</v>
      </c>
      <c r="Q164" s="386">
        <v>1412.16</v>
      </c>
      <c r="R164" s="455">
        <f t="shared" si="14"/>
        <v>1.2693085495460554E-2</v>
      </c>
      <c r="S164" s="387">
        <v>13096.46</v>
      </c>
      <c r="T164" s="456">
        <f t="shared" si="15"/>
        <v>0.19705900902424278</v>
      </c>
      <c r="U164" s="391">
        <v>72.476723000000007</v>
      </c>
      <c r="V164" s="457">
        <f t="shared" si="16"/>
        <v>1.2106193585747991</v>
      </c>
      <c r="W164" s="393">
        <v>78.808006000000006</v>
      </c>
      <c r="X164" s="458">
        <f t="shared" si="19"/>
        <v>1.4436087889539269</v>
      </c>
      <c r="Y164" s="395">
        <v>22.918661</v>
      </c>
      <c r="Z164" s="459">
        <v>-0.23741801806340179</v>
      </c>
      <c r="AA164" s="44"/>
      <c r="AB164" s="44"/>
    </row>
    <row r="165" spans="1:28">
      <c r="A165" s="118"/>
      <c r="B165" s="437">
        <v>154</v>
      </c>
      <c r="C165" s="438">
        <v>41214</v>
      </c>
      <c r="D165" s="386">
        <v>1416.18</v>
      </c>
      <c r="E165" s="439">
        <v>13025.58</v>
      </c>
      <c r="F165" s="398">
        <v>8.0307849999999998</v>
      </c>
      <c r="G165" s="441">
        <v>14848.040039</v>
      </c>
      <c r="H165" s="169"/>
      <c r="I165" s="384">
        <f t="shared" si="20"/>
        <v>154</v>
      </c>
      <c r="J165" s="397">
        <v>41214</v>
      </c>
      <c r="K165" s="391">
        <v>76.519126999999997</v>
      </c>
      <c r="L165" s="393">
        <v>76.700507999999999</v>
      </c>
      <c r="M165" s="451">
        <v>21.376836999999998</v>
      </c>
      <c r="N165" s="424"/>
      <c r="O165" s="453">
        <f t="shared" si="17"/>
        <v>154</v>
      </c>
      <c r="P165" s="438">
        <f t="shared" si="18"/>
        <v>41214</v>
      </c>
      <c r="Q165" s="386">
        <v>1416.18</v>
      </c>
      <c r="R165" s="455">
        <f t="shared" si="14"/>
        <v>1.5575921862226227E-2</v>
      </c>
      <c r="S165" s="387">
        <v>13025.58</v>
      </c>
      <c r="T165" s="456">
        <f t="shared" si="15"/>
        <v>0.19058034665596635</v>
      </c>
      <c r="U165" s="391">
        <v>76.519126999999997</v>
      </c>
      <c r="V165" s="457">
        <f t="shared" si="16"/>
        <v>1.3339171039430626</v>
      </c>
      <c r="W165" s="393">
        <v>76.700507999999999</v>
      </c>
      <c r="X165" s="458">
        <f t="shared" si="19"/>
        <v>1.378261359207984</v>
      </c>
      <c r="Y165" s="395">
        <v>21.376836999999998</v>
      </c>
      <c r="Z165" s="459">
        <v>-0.28871975867195709</v>
      </c>
      <c r="AA165" s="44"/>
      <c r="AB165" s="44"/>
    </row>
    <row r="166" spans="1:28">
      <c r="A166" s="118"/>
      <c r="B166" s="437">
        <v>155</v>
      </c>
      <c r="C166" s="438">
        <v>41244</v>
      </c>
      <c r="D166" s="386">
        <v>1426.19</v>
      </c>
      <c r="E166" s="439">
        <v>13104.14</v>
      </c>
      <c r="F166" s="398">
        <v>7.9746980000000001</v>
      </c>
      <c r="G166" s="441">
        <v>14995.070313</v>
      </c>
      <c r="H166" s="169"/>
      <c r="I166" s="384">
        <f t="shared" si="20"/>
        <v>155</v>
      </c>
      <c r="J166" s="397">
        <v>41244</v>
      </c>
      <c r="K166" s="391">
        <v>72.907127000000003</v>
      </c>
      <c r="L166" s="393">
        <v>78.704597000000007</v>
      </c>
      <c r="M166" s="451">
        <v>21.625354999999999</v>
      </c>
      <c r="N166" s="424"/>
      <c r="O166" s="453">
        <f t="shared" si="17"/>
        <v>155</v>
      </c>
      <c r="P166" s="438">
        <f t="shared" si="18"/>
        <v>41244</v>
      </c>
      <c r="Q166" s="386">
        <v>1426.19</v>
      </c>
      <c r="R166" s="455">
        <f t="shared" si="14"/>
        <v>2.2754327840167621E-2</v>
      </c>
      <c r="S166" s="387">
        <v>13104.14</v>
      </c>
      <c r="T166" s="456">
        <f t="shared" si="15"/>
        <v>0.19776098598513947</v>
      </c>
      <c r="U166" s="391">
        <v>72.907127000000003</v>
      </c>
      <c r="V166" s="457">
        <f t="shared" si="16"/>
        <v>1.2237471515409353</v>
      </c>
      <c r="W166" s="393">
        <v>78.704597000000007</v>
      </c>
      <c r="X166" s="458">
        <f t="shared" si="19"/>
        <v>1.4404023743511143</v>
      </c>
      <c r="Y166" s="395">
        <v>21.625354999999999</v>
      </c>
      <c r="Z166" s="459">
        <v>-0.28045071760594897</v>
      </c>
      <c r="AA166" s="44"/>
      <c r="AB166" s="44"/>
    </row>
    <row r="167" spans="1:28">
      <c r="A167" s="118"/>
      <c r="B167" s="437">
        <v>156</v>
      </c>
      <c r="C167" s="438">
        <v>41275</v>
      </c>
      <c r="D167" s="386">
        <v>1498.11</v>
      </c>
      <c r="E167" s="439">
        <v>13860.58</v>
      </c>
      <c r="F167" s="398">
        <v>7.957827</v>
      </c>
      <c r="G167" s="441">
        <v>15824.209961</v>
      </c>
      <c r="H167" s="169"/>
      <c r="I167" s="384">
        <f t="shared" si="20"/>
        <v>156</v>
      </c>
      <c r="J167" s="397">
        <v>41275</v>
      </c>
      <c r="K167" s="391">
        <v>80.919144000000003</v>
      </c>
      <c r="L167" s="393">
        <v>87.053878999999995</v>
      </c>
      <c r="M167" s="451">
        <v>22.224485000000001</v>
      </c>
      <c r="N167" s="424"/>
      <c r="O167" s="453">
        <f t="shared" si="17"/>
        <v>156</v>
      </c>
      <c r="P167" s="438">
        <f t="shared" si="18"/>
        <v>41275</v>
      </c>
      <c r="Q167" s="386">
        <v>1498.11</v>
      </c>
      <c r="R167" s="455">
        <f t="shared" si="14"/>
        <v>7.4329848113247943E-2</v>
      </c>
      <c r="S167" s="387">
        <v>13860.58</v>
      </c>
      <c r="T167" s="456">
        <f t="shared" si="15"/>
        <v>0.26690206050346732</v>
      </c>
      <c r="U167" s="391">
        <v>80.919144000000003</v>
      </c>
      <c r="V167" s="457">
        <f t="shared" si="16"/>
        <v>1.4681224371264934</v>
      </c>
      <c r="W167" s="393">
        <v>87.053878999999995</v>
      </c>
      <c r="X167" s="458">
        <f t="shared" si="19"/>
        <v>1.699289509202043</v>
      </c>
      <c r="Y167" s="395">
        <v>22.224485000000001</v>
      </c>
      <c r="Z167" s="459">
        <v>-0.26051562005214002</v>
      </c>
      <c r="AA167" s="44"/>
      <c r="AB167" s="44"/>
    </row>
    <row r="168" spans="1:28">
      <c r="A168" s="118"/>
      <c r="B168" s="437">
        <v>157</v>
      </c>
      <c r="C168" s="438">
        <v>41306</v>
      </c>
      <c r="D168" s="386">
        <v>1514.68</v>
      </c>
      <c r="E168" s="439">
        <v>14054.49</v>
      </c>
      <c r="F168" s="398">
        <v>8.0020869999999995</v>
      </c>
      <c r="G168" s="441">
        <v>15993.450194999999</v>
      </c>
      <c r="H168" s="169"/>
      <c r="I168" s="384">
        <f t="shared" si="20"/>
        <v>157</v>
      </c>
      <c r="J168" s="397">
        <v>41306</v>
      </c>
      <c r="K168" s="391">
        <v>80.088943</v>
      </c>
      <c r="L168" s="393">
        <v>90.469093000000001</v>
      </c>
      <c r="M168" s="451">
        <v>22.507856</v>
      </c>
      <c r="N168" s="424"/>
      <c r="O168" s="453">
        <f t="shared" si="17"/>
        <v>157</v>
      </c>
      <c r="P168" s="438">
        <f t="shared" si="18"/>
        <v>41306</v>
      </c>
      <c r="Q168" s="386">
        <v>1514.68</v>
      </c>
      <c r="R168" s="455">
        <f t="shared" si="14"/>
        <v>8.6212584082727473E-2</v>
      </c>
      <c r="S168" s="387">
        <v>14054.49</v>
      </c>
      <c r="T168" s="456">
        <f t="shared" si="15"/>
        <v>0.28462606473360963</v>
      </c>
      <c r="U168" s="391">
        <v>80.088943</v>
      </c>
      <c r="V168" s="457">
        <f t="shared" si="16"/>
        <v>1.4428003981856854</v>
      </c>
      <c r="W168" s="393">
        <v>90.469093000000001</v>
      </c>
      <c r="X168" s="458">
        <f t="shared" si="19"/>
        <v>1.8051854374223115</v>
      </c>
      <c r="Y168" s="395">
        <v>22.507856</v>
      </c>
      <c r="Z168" s="459">
        <v>-0.25108690086111252</v>
      </c>
      <c r="AA168" s="44"/>
      <c r="AB168" s="44"/>
    </row>
    <row r="169" spans="1:28">
      <c r="A169" s="118"/>
      <c r="B169" s="437">
        <v>158</v>
      </c>
      <c r="C169" s="438">
        <v>41334</v>
      </c>
      <c r="D169" s="386">
        <v>1569.19</v>
      </c>
      <c r="E169" s="439">
        <v>14578.54</v>
      </c>
      <c r="F169" s="398">
        <v>7.9948319999999997</v>
      </c>
      <c r="G169" s="441">
        <v>16598.169922000001</v>
      </c>
      <c r="H169" s="169"/>
      <c r="I169" s="384">
        <f t="shared" si="20"/>
        <v>158</v>
      </c>
      <c r="J169" s="397">
        <v>41334</v>
      </c>
      <c r="K169" s="391">
        <v>84.124015999999997</v>
      </c>
      <c r="L169" s="393">
        <v>84.265060000000005</v>
      </c>
      <c r="M169" s="451">
        <v>23.355436000000001</v>
      </c>
      <c r="N169" s="424"/>
      <c r="O169" s="453">
        <f t="shared" si="17"/>
        <v>158</v>
      </c>
      <c r="P169" s="438">
        <f t="shared" si="18"/>
        <v>41334</v>
      </c>
      <c r="Q169" s="386">
        <v>1569.19</v>
      </c>
      <c r="R169" s="455">
        <f t="shared" si="14"/>
        <v>0.12530298466790013</v>
      </c>
      <c r="S169" s="387">
        <v>14578.54</v>
      </c>
      <c r="T169" s="456">
        <f t="shared" si="15"/>
        <v>0.33252593795730179</v>
      </c>
      <c r="U169" s="391">
        <v>84.124015999999997</v>
      </c>
      <c r="V169" s="457">
        <f t="shared" si="16"/>
        <v>1.5658745400320613</v>
      </c>
      <c r="W169" s="393">
        <v>84.265060000000005</v>
      </c>
      <c r="X169" s="458">
        <f t="shared" si="19"/>
        <v>1.6128162818601193</v>
      </c>
      <c r="Y169" s="395">
        <v>23.355436000000001</v>
      </c>
      <c r="Z169" s="459">
        <v>-0.22288502483310968</v>
      </c>
      <c r="AA169" s="44"/>
      <c r="AB169" s="44"/>
    </row>
    <row r="170" spans="1:28">
      <c r="A170" s="118"/>
      <c r="B170" s="437">
        <v>159</v>
      </c>
      <c r="C170" s="438">
        <v>41365</v>
      </c>
      <c r="D170" s="386">
        <v>1597.57</v>
      </c>
      <c r="E170" s="439">
        <v>14839.8</v>
      </c>
      <c r="F170" s="398">
        <v>8.0815739999999998</v>
      </c>
      <c r="G170" s="441">
        <v>16864.279297000001</v>
      </c>
      <c r="H170" s="169"/>
      <c r="I170" s="384">
        <f t="shared" si="20"/>
        <v>159</v>
      </c>
      <c r="J170" s="397">
        <v>41365</v>
      </c>
      <c r="K170" s="391">
        <v>85.963310000000007</v>
      </c>
      <c r="L170" s="393">
        <v>80.774338</v>
      </c>
      <c r="M170" s="451">
        <v>27.020803000000001</v>
      </c>
      <c r="N170" s="424"/>
      <c r="O170" s="453">
        <f t="shared" si="17"/>
        <v>159</v>
      </c>
      <c r="P170" s="438">
        <f t="shared" si="18"/>
        <v>41365</v>
      </c>
      <c r="Q170" s="386">
        <v>1597.57</v>
      </c>
      <c r="R170" s="455">
        <f t="shared" si="14"/>
        <v>0.14565494886909613</v>
      </c>
      <c r="S170" s="387">
        <v>14839.8</v>
      </c>
      <c r="T170" s="456">
        <f t="shared" si="15"/>
        <v>0.35640595108280837</v>
      </c>
      <c r="U170" s="391">
        <v>85.963310000000007</v>
      </c>
      <c r="V170" s="457">
        <f t="shared" si="16"/>
        <v>1.6219750196648186</v>
      </c>
      <c r="W170" s="393">
        <v>80.774338</v>
      </c>
      <c r="X170" s="458">
        <f t="shared" si="19"/>
        <v>1.5045790685115814</v>
      </c>
      <c r="Y170" s="395">
        <v>27.020803000000001</v>
      </c>
      <c r="Z170" s="459">
        <v>-0.10092576938685993</v>
      </c>
      <c r="AA170" s="44"/>
      <c r="AB170" s="44"/>
    </row>
    <row r="171" spans="1:28">
      <c r="A171" s="118"/>
      <c r="B171" s="437">
        <v>160</v>
      </c>
      <c r="C171" s="438">
        <v>41395</v>
      </c>
      <c r="D171" s="386">
        <v>1630.74</v>
      </c>
      <c r="E171" s="439">
        <v>15115.57</v>
      </c>
      <c r="F171" s="398">
        <v>7.9427269999999996</v>
      </c>
      <c r="G171" s="441">
        <v>17212.259765999999</v>
      </c>
      <c r="H171" s="169"/>
      <c r="I171" s="384">
        <f t="shared" si="20"/>
        <v>160</v>
      </c>
      <c r="J171" s="397">
        <v>41395</v>
      </c>
      <c r="K171" s="391">
        <v>86.914635000000004</v>
      </c>
      <c r="L171" s="393">
        <v>82.776268000000002</v>
      </c>
      <c r="M171" s="451">
        <v>28.490214999999999</v>
      </c>
      <c r="N171" s="424"/>
      <c r="O171" s="453">
        <f t="shared" si="17"/>
        <v>160</v>
      </c>
      <c r="P171" s="438">
        <f t="shared" si="18"/>
        <v>41395</v>
      </c>
      <c r="Q171" s="386">
        <v>1630.74</v>
      </c>
      <c r="R171" s="455">
        <f t="shared" si="14"/>
        <v>0.1694419345122844</v>
      </c>
      <c r="S171" s="387">
        <v>15115.57</v>
      </c>
      <c r="T171" s="456">
        <f t="shared" si="15"/>
        <v>0.38161222536750961</v>
      </c>
      <c r="U171" s="391">
        <v>86.914635000000004</v>
      </c>
      <c r="V171" s="457">
        <f t="shared" si="16"/>
        <v>1.6509914731445954</v>
      </c>
      <c r="W171" s="393">
        <v>82.776268000000002</v>
      </c>
      <c r="X171" s="458">
        <f t="shared" si="19"/>
        <v>1.566653139296605</v>
      </c>
      <c r="Y171" s="395">
        <v>28.490214999999999</v>
      </c>
      <c r="Z171" s="459">
        <v>-5.203342287318613E-2</v>
      </c>
      <c r="AA171" s="44"/>
      <c r="AB171" s="44"/>
    </row>
    <row r="172" spans="1:28">
      <c r="A172" s="118"/>
      <c r="B172" s="437">
        <v>161</v>
      </c>
      <c r="C172" s="438">
        <v>41426</v>
      </c>
      <c r="D172" s="386">
        <v>1606.28</v>
      </c>
      <c r="E172" s="439">
        <v>14909.6</v>
      </c>
      <c r="F172" s="398">
        <v>7.8116680000000001</v>
      </c>
      <c r="G172" s="441">
        <v>16992.089843999998</v>
      </c>
      <c r="H172" s="169"/>
      <c r="I172" s="384">
        <f t="shared" si="20"/>
        <v>161</v>
      </c>
      <c r="J172" s="397">
        <v>41426</v>
      </c>
      <c r="K172" s="391">
        <v>87.904526000000004</v>
      </c>
      <c r="L172" s="393">
        <v>84.700905000000006</v>
      </c>
      <c r="M172" s="451">
        <v>28.394044999999998</v>
      </c>
      <c r="N172" s="424"/>
      <c r="O172" s="453">
        <f t="shared" si="17"/>
        <v>161</v>
      </c>
      <c r="P172" s="438">
        <f t="shared" si="18"/>
        <v>41426</v>
      </c>
      <c r="Q172" s="386">
        <v>1606.28</v>
      </c>
      <c r="R172" s="455">
        <f t="shared" si="14"/>
        <v>0.15190109433042176</v>
      </c>
      <c r="S172" s="387">
        <v>14909.6</v>
      </c>
      <c r="T172" s="456">
        <f t="shared" si="15"/>
        <v>0.36278589794095883</v>
      </c>
      <c r="U172" s="391">
        <v>87.904526000000004</v>
      </c>
      <c r="V172" s="457">
        <f t="shared" si="16"/>
        <v>1.6811842318249091</v>
      </c>
      <c r="W172" s="393">
        <v>84.700905000000006</v>
      </c>
      <c r="X172" s="458">
        <f t="shared" si="19"/>
        <v>1.626330577255712</v>
      </c>
      <c r="Y172" s="395">
        <v>28.394044999999998</v>
      </c>
      <c r="Z172" s="459">
        <v>-5.5233326619868572E-2</v>
      </c>
      <c r="AA172" s="44"/>
      <c r="AB172" s="44"/>
    </row>
    <row r="173" spans="1:28">
      <c r="A173" s="118"/>
      <c r="B173" s="437">
        <v>162</v>
      </c>
      <c r="C173" s="438">
        <v>41456</v>
      </c>
      <c r="D173" s="386">
        <v>1685.73</v>
      </c>
      <c r="E173" s="439">
        <v>15499.54</v>
      </c>
      <c r="F173" s="398">
        <v>7.826346</v>
      </c>
      <c r="G173" s="441">
        <v>17890.390625</v>
      </c>
      <c r="H173" s="169"/>
      <c r="I173" s="384">
        <f t="shared" si="20"/>
        <v>162</v>
      </c>
      <c r="J173" s="397">
        <v>41456</v>
      </c>
      <c r="K173" s="391">
        <v>93.350364999999996</v>
      </c>
      <c r="L173" s="393">
        <v>91.216583</v>
      </c>
      <c r="M173" s="451">
        <v>26.174477</v>
      </c>
      <c r="N173" s="424"/>
      <c r="O173" s="453">
        <f t="shared" si="17"/>
        <v>162</v>
      </c>
      <c r="P173" s="438">
        <f t="shared" si="18"/>
        <v>41456</v>
      </c>
      <c r="Q173" s="386">
        <v>1685.73</v>
      </c>
      <c r="R173" s="455">
        <f t="shared" si="14"/>
        <v>0.20887655436513053</v>
      </c>
      <c r="S173" s="387">
        <v>15499.54</v>
      </c>
      <c r="T173" s="456">
        <f t="shared" si="15"/>
        <v>0.41670833131484497</v>
      </c>
      <c r="U173" s="391">
        <v>93.350364999999996</v>
      </c>
      <c r="V173" s="457">
        <f t="shared" si="16"/>
        <v>1.8472882803907034</v>
      </c>
      <c r="W173" s="393">
        <v>91.216583</v>
      </c>
      <c r="X173" s="458">
        <f t="shared" si="19"/>
        <v>1.8283629447133243</v>
      </c>
      <c r="Y173" s="395">
        <v>26.174477</v>
      </c>
      <c r="Z173" s="459">
        <v>-0.12908592055993562</v>
      </c>
      <c r="AA173" s="44"/>
      <c r="AB173" s="44"/>
    </row>
    <row r="174" spans="1:28">
      <c r="A174" s="118"/>
      <c r="B174" s="437">
        <v>163</v>
      </c>
      <c r="C174" s="438">
        <v>41487</v>
      </c>
      <c r="D174" s="386">
        <v>1632.97</v>
      </c>
      <c r="E174" s="439">
        <v>14810.31</v>
      </c>
      <c r="F174" s="398">
        <v>7.775652</v>
      </c>
      <c r="G174" s="441">
        <v>17352.080077999999</v>
      </c>
      <c r="H174" s="169"/>
      <c r="I174" s="384">
        <f t="shared" si="20"/>
        <v>163</v>
      </c>
      <c r="J174" s="397">
        <v>41487</v>
      </c>
      <c r="K174" s="391">
        <v>88.938041999999996</v>
      </c>
      <c r="L174" s="393">
        <v>92.386939999999996</v>
      </c>
      <c r="M174" s="451">
        <v>27.456897999999999</v>
      </c>
      <c r="N174" s="424"/>
      <c r="O174" s="453">
        <f t="shared" si="17"/>
        <v>163</v>
      </c>
      <c r="P174" s="438">
        <f t="shared" si="18"/>
        <v>41487</v>
      </c>
      <c r="Q174" s="386">
        <v>1632.97</v>
      </c>
      <c r="R174" s="455">
        <f t="shared" si="14"/>
        <v>0.17104111986001747</v>
      </c>
      <c r="S174" s="387">
        <v>14810.31</v>
      </c>
      <c r="T174" s="456">
        <f t="shared" si="15"/>
        <v>0.35371046923686489</v>
      </c>
      <c r="U174" s="391">
        <v>88.938041999999996</v>
      </c>
      <c r="V174" s="457">
        <f t="shared" si="16"/>
        <v>1.7127076007415307</v>
      </c>
      <c r="W174" s="393">
        <v>92.386939999999996</v>
      </c>
      <c r="X174" s="458">
        <f t="shared" si="19"/>
        <v>1.8646523370805634</v>
      </c>
      <c r="Y174" s="395">
        <v>27.456897999999999</v>
      </c>
      <c r="Z174" s="459">
        <v>-8.6415402074710213E-2</v>
      </c>
      <c r="AA174" s="44"/>
      <c r="AB174" s="44"/>
    </row>
    <row r="175" spans="1:28">
      <c r="A175" s="118"/>
      <c r="B175" s="437">
        <v>164</v>
      </c>
      <c r="C175" s="438">
        <v>41518</v>
      </c>
      <c r="D175" s="386">
        <v>1681.55</v>
      </c>
      <c r="E175" s="439">
        <v>15129.67</v>
      </c>
      <c r="F175" s="398">
        <v>7.8507540000000002</v>
      </c>
      <c r="G175" s="441">
        <v>17982.429688</v>
      </c>
      <c r="H175" s="169"/>
      <c r="I175" s="384">
        <f t="shared" si="20"/>
        <v>164</v>
      </c>
      <c r="J175" s="397">
        <v>41518</v>
      </c>
      <c r="K175" s="391">
        <v>91.799712999999997</v>
      </c>
      <c r="L175" s="393">
        <v>98.195541000000006</v>
      </c>
      <c r="M175" s="451">
        <v>27.551033</v>
      </c>
      <c r="N175" s="424"/>
      <c r="O175" s="453">
        <f t="shared" si="17"/>
        <v>164</v>
      </c>
      <c r="P175" s="438">
        <f t="shared" si="18"/>
        <v>41518</v>
      </c>
      <c r="Q175" s="386">
        <v>1681.55</v>
      </c>
      <c r="R175" s="455">
        <f t="shared" si="14"/>
        <v>0.2058789782424737</v>
      </c>
      <c r="S175" s="387">
        <v>15129.67</v>
      </c>
      <c r="T175" s="456">
        <f t="shared" si="15"/>
        <v>0.38290101119415598</v>
      </c>
      <c r="U175" s="391">
        <v>91.799712999999997</v>
      </c>
      <c r="V175" s="457">
        <f t="shared" si="16"/>
        <v>1.7999916976021475</v>
      </c>
      <c r="W175" s="393">
        <v>98.195541000000006</v>
      </c>
      <c r="X175" s="458">
        <f t="shared" si="19"/>
        <v>2.0447602877261692</v>
      </c>
      <c r="Y175" s="395">
        <v>27.551033</v>
      </c>
      <c r="Z175" s="459">
        <v>-8.3283209715409479E-2</v>
      </c>
      <c r="AA175" s="44"/>
      <c r="AB175" s="44"/>
    </row>
    <row r="176" spans="1:28">
      <c r="A176" s="118"/>
      <c r="B176" s="437">
        <v>165</v>
      </c>
      <c r="C176" s="438">
        <v>41548</v>
      </c>
      <c r="D176" s="386">
        <v>1756.54</v>
      </c>
      <c r="E176" s="439">
        <v>15545.75</v>
      </c>
      <c r="F176" s="398">
        <v>7.9112689999999999</v>
      </c>
      <c r="G176" s="441">
        <v>18711.919922000001</v>
      </c>
      <c r="H176" s="169"/>
      <c r="I176" s="384">
        <f t="shared" si="20"/>
        <v>165</v>
      </c>
      <c r="J176" s="397">
        <v>41548</v>
      </c>
      <c r="K176" s="391">
        <v>94.055473000000006</v>
      </c>
      <c r="L176" s="393">
        <v>112.885216</v>
      </c>
      <c r="M176" s="451">
        <v>29.314363</v>
      </c>
      <c r="N176" s="424"/>
      <c r="O176" s="453">
        <f t="shared" si="17"/>
        <v>165</v>
      </c>
      <c r="P176" s="438">
        <f t="shared" si="18"/>
        <v>41548</v>
      </c>
      <c r="Q176" s="386">
        <v>1756.54</v>
      </c>
      <c r="R176" s="455">
        <f t="shared" si="14"/>
        <v>0.25965606758171611</v>
      </c>
      <c r="S176" s="387">
        <v>15545.75</v>
      </c>
      <c r="T176" s="456">
        <f t="shared" si="15"/>
        <v>0.42093207550274059</v>
      </c>
      <c r="U176" s="391">
        <v>94.055473000000006</v>
      </c>
      <c r="V176" s="457">
        <f t="shared" si="16"/>
        <v>1.8687948459494965</v>
      </c>
      <c r="W176" s="393">
        <v>112.885216</v>
      </c>
      <c r="X176" s="458">
        <f t="shared" si="19"/>
        <v>2.5002447081399626</v>
      </c>
      <c r="Y176" s="395">
        <v>29.314363</v>
      </c>
      <c r="Z176" s="459">
        <v>-2.461120936563943E-2</v>
      </c>
      <c r="AA176" s="44"/>
      <c r="AB176" s="44"/>
    </row>
    <row r="177" spans="1:28">
      <c r="A177" s="118"/>
      <c r="B177" s="437">
        <v>166</v>
      </c>
      <c r="C177" s="438">
        <v>41579</v>
      </c>
      <c r="D177" s="386">
        <v>1805.81</v>
      </c>
      <c r="E177" s="439">
        <v>16086.41</v>
      </c>
      <c r="F177" s="398">
        <v>7.8839069999999998</v>
      </c>
      <c r="G177" s="441">
        <v>19201.960938</v>
      </c>
      <c r="H177" s="169"/>
      <c r="I177" s="384">
        <f t="shared" si="20"/>
        <v>166</v>
      </c>
      <c r="J177" s="397">
        <v>41579</v>
      </c>
      <c r="K177" s="391">
        <v>99.977798000000007</v>
      </c>
      <c r="L177" s="393">
        <v>119.520477</v>
      </c>
      <c r="M177" s="451">
        <v>31.566140999999998</v>
      </c>
      <c r="N177" s="424"/>
      <c r="O177" s="453">
        <f t="shared" si="17"/>
        <v>166</v>
      </c>
      <c r="P177" s="438">
        <f t="shared" si="18"/>
        <v>41579</v>
      </c>
      <c r="Q177" s="386">
        <v>1805.81</v>
      </c>
      <c r="R177" s="455">
        <f t="shared" si="14"/>
        <v>0.29498874116145313</v>
      </c>
      <c r="S177" s="387">
        <v>16086.41</v>
      </c>
      <c r="T177" s="456">
        <f t="shared" si="15"/>
        <v>0.47035015671087232</v>
      </c>
      <c r="U177" s="391">
        <v>99.977798000000007</v>
      </c>
      <c r="V177" s="457">
        <f t="shared" si="16"/>
        <v>2.0494322389062876</v>
      </c>
      <c r="W177" s="393">
        <v>119.520477</v>
      </c>
      <c r="X177" s="458">
        <f t="shared" si="19"/>
        <v>2.7059849992545888</v>
      </c>
      <c r="Y177" s="395">
        <v>31.566140999999998</v>
      </c>
      <c r="Z177" s="459">
        <v>5.0313121079373468E-2</v>
      </c>
      <c r="AA177" s="44"/>
      <c r="AB177" s="44"/>
    </row>
    <row r="178" spans="1:28">
      <c r="A178" s="118"/>
      <c r="B178" s="437">
        <v>167</v>
      </c>
      <c r="C178" s="438">
        <v>41609</v>
      </c>
      <c r="D178" s="386">
        <v>1848.36</v>
      </c>
      <c r="E178" s="439">
        <v>16576.66</v>
      </c>
      <c r="F178" s="398">
        <v>7.8268339999999998</v>
      </c>
      <c r="G178" s="441">
        <v>19706.029297000001</v>
      </c>
      <c r="H178" s="169"/>
      <c r="I178" s="384">
        <f t="shared" si="20"/>
        <v>167</v>
      </c>
      <c r="J178" s="397">
        <v>41609</v>
      </c>
      <c r="K178" s="391">
        <v>95.109268</v>
      </c>
      <c r="L178" s="393">
        <v>123.889366</v>
      </c>
      <c r="M178" s="451">
        <v>31.204941000000002</v>
      </c>
      <c r="N178" s="424"/>
      <c r="O178" s="453">
        <f t="shared" si="17"/>
        <v>167</v>
      </c>
      <c r="P178" s="438">
        <f t="shared" si="18"/>
        <v>41609</v>
      </c>
      <c r="Q178" s="386">
        <v>1848.36</v>
      </c>
      <c r="R178" s="455">
        <f t="shared" si="14"/>
        <v>0.32550234499376085</v>
      </c>
      <c r="S178" s="387">
        <v>16576.66</v>
      </c>
      <c r="T178" s="456">
        <f t="shared" si="15"/>
        <v>0.51516060008061748</v>
      </c>
      <c r="U178" s="391">
        <v>95.109268</v>
      </c>
      <c r="V178" s="457">
        <f t="shared" si="16"/>
        <v>1.9009367465562512</v>
      </c>
      <c r="W178" s="393">
        <v>123.889366</v>
      </c>
      <c r="X178" s="458">
        <f t="shared" si="19"/>
        <v>2.8414516364686317</v>
      </c>
      <c r="Y178" s="395">
        <v>31.204941000000002</v>
      </c>
      <c r="Z178" s="459">
        <v>3.8294765736733627E-2</v>
      </c>
      <c r="AA178" s="44"/>
      <c r="AB178" s="44"/>
    </row>
    <row r="179" spans="1:28">
      <c r="A179" s="118"/>
      <c r="B179" s="437">
        <v>168</v>
      </c>
      <c r="C179" s="438">
        <v>41640</v>
      </c>
      <c r="D179" s="386">
        <v>1782.59</v>
      </c>
      <c r="E179" s="439">
        <v>15698.85</v>
      </c>
      <c r="F179" s="398">
        <v>7.953875</v>
      </c>
      <c r="G179" s="441">
        <v>19105.240234000001</v>
      </c>
      <c r="H179" s="169"/>
      <c r="I179" s="384">
        <f t="shared" si="20"/>
        <v>168</v>
      </c>
      <c r="J179" s="397">
        <v>41640</v>
      </c>
      <c r="K179" s="391">
        <v>89.787246999999994</v>
      </c>
      <c r="L179" s="393">
        <v>115.00778200000001</v>
      </c>
      <c r="M179" s="451">
        <v>31.563628999999999</v>
      </c>
      <c r="N179" s="424"/>
      <c r="O179" s="453">
        <f t="shared" si="17"/>
        <v>168</v>
      </c>
      <c r="P179" s="438">
        <f t="shared" si="18"/>
        <v>41640</v>
      </c>
      <c r="Q179" s="386">
        <v>1782.59</v>
      </c>
      <c r="R179" s="455">
        <f t="shared" si="14"/>
        <v>0.27833713408774718</v>
      </c>
      <c r="S179" s="387">
        <v>15698.85</v>
      </c>
      <c r="T179" s="456">
        <f t="shared" si="15"/>
        <v>0.43492591309561779</v>
      </c>
      <c r="U179" s="391">
        <v>89.787246999999994</v>
      </c>
      <c r="V179" s="457">
        <f t="shared" si="16"/>
        <v>1.7386092824773134</v>
      </c>
      <c r="W179" s="393">
        <v>115.00778200000001</v>
      </c>
      <c r="X179" s="458">
        <f t="shared" si="19"/>
        <v>2.5660593530725446</v>
      </c>
      <c r="Y179" s="395">
        <v>31.563628999999999</v>
      </c>
      <c r="Z179" s="459">
        <v>5.0229538275883057E-2</v>
      </c>
      <c r="AA179" s="44"/>
      <c r="AB179" s="44"/>
    </row>
    <row r="180" spans="1:28">
      <c r="A180" s="118"/>
      <c r="B180" s="437">
        <v>169</v>
      </c>
      <c r="C180" s="438">
        <v>41671</v>
      </c>
      <c r="D180" s="386">
        <v>1859.45</v>
      </c>
      <c r="E180" s="439">
        <v>16321.71</v>
      </c>
      <c r="F180" s="398">
        <v>7.9933690000000004</v>
      </c>
      <c r="G180" s="441">
        <v>19946.839843999998</v>
      </c>
      <c r="H180" s="169"/>
      <c r="I180" s="384">
        <f t="shared" si="20"/>
        <v>169</v>
      </c>
      <c r="J180" s="397">
        <v>41671</v>
      </c>
      <c r="K180" s="391">
        <v>93.335266000000004</v>
      </c>
      <c r="L180" s="393">
        <v>115.016434</v>
      </c>
      <c r="M180" s="451">
        <v>31.955666999999998</v>
      </c>
      <c r="N180" s="424"/>
      <c r="O180" s="453">
        <f t="shared" si="17"/>
        <v>169</v>
      </c>
      <c r="P180" s="438">
        <f t="shared" si="18"/>
        <v>41671</v>
      </c>
      <c r="Q180" s="386">
        <v>1859.45</v>
      </c>
      <c r="R180" s="455">
        <f t="shared" si="14"/>
        <v>0.33345524432396778</v>
      </c>
      <c r="S180" s="387">
        <v>16321.71</v>
      </c>
      <c r="T180" s="456">
        <f t="shared" si="15"/>
        <v>0.49185734146334759</v>
      </c>
      <c r="U180" s="391">
        <v>93.335266000000004</v>
      </c>
      <c r="V180" s="457">
        <f t="shared" si="16"/>
        <v>1.8468277443687433</v>
      </c>
      <c r="W180" s="393">
        <v>115.016434</v>
      </c>
      <c r="X180" s="458">
        <f t="shared" si="19"/>
        <v>2.5663276266187887</v>
      </c>
      <c r="Y180" s="395">
        <v>31.955666999999998</v>
      </c>
      <c r="Z180" s="459">
        <v>6.3273979006275516E-2</v>
      </c>
      <c r="AA180" s="44"/>
      <c r="AB180" s="44"/>
    </row>
    <row r="181" spans="1:28">
      <c r="A181" s="118"/>
      <c r="B181" s="437">
        <v>170</v>
      </c>
      <c r="C181" s="438">
        <v>41699</v>
      </c>
      <c r="D181" s="386">
        <v>1872.34</v>
      </c>
      <c r="E181" s="439">
        <v>16457.66</v>
      </c>
      <c r="F181" s="398">
        <v>7.9791759999999998</v>
      </c>
      <c r="G181" s="441">
        <v>19996.009765999999</v>
      </c>
      <c r="H181" s="169"/>
      <c r="I181" s="384">
        <f t="shared" si="20"/>
        <v>170</v>
      </c>
      <c r="J181" s="397">
        <v>41699</v>
      </c>
      <c r="K181" s="391">
        <v>89.485100000000003</v>
      </c>
      <c r="L181" s="393">
        <v>114.352188</v>
      </c>
      <c r="M181" s="451">
        <v>34.447535999999999</v>
      </c>
      <c r="N181" s="424"/>
      <c r="O181" s="453">
        <f t="shared" si="17"/>
        <v>170</v>
      </c>
      <c r="P181" s="438">
        <f t="shared" si="18"/>
        <v>41699</v>
      </c>
      <c r="Q181" s="386">
        <v>1872.34</v>
      </c>
      <c r="R181" s="455">
        <f t="shared" si="14"/>
        <v>0.34269896590795002</v>
      </c>
      <c r="S181" s="387">
        <v>16457.66</v>
      </c>
      <c r="T181" s="456">
        <f t="shared" si="15"/>
        <v>0.50428361331672211</v>
      </c>
      <c r="U181" s="391">
        <v>89.485100000000003</v>
      </c>
      <c r="V181" s="457">
        <f t="shared" si="16"/>
        <v>1.7293934683553744</v>
      </c>
      <c r="W181" s="393">
        <v>114.352188</v>
      </c>
      <c r="X181" s="458">
        <f t="shared" si="19"/>
        <v>2.5457312754862969</v>
      </c>
      <c r="Y181" s="395">
        <v>34.447535999999999</v>
      </c>
      <c r="Z181" s="459">
        <v>0.14618695549937755</v>
      </c>
      <c r="AA181" s="44"/>
      <c r="AB181" s="44"/>
    </row>
    <row r="182" spans="1:28">
      <c r="A182" s="118"/>
      <c r="B182" s="437">
        <v>171</v>
      </c>
      <c r="C182" s="438">
        <v>41730</v>
      </c>
      <c r="D182" s="386">
        <v>1883.95</v>
      </c>
      <c r="E182" s="439">
        <v>16580.84</v>
      </c>
      <c r="F182" s="398">
        <v>8.0420119999999997</v>
      </c>
      <c r="G182" s="441">
        <v>19959.839843999998</v>
      </c>
      <c r="H182" s="169"/>
      <c r="I182" s="384">
        <f t="shared" si="20"/>
        <v>171</v>
      </c>
      <c r="J182" s="397">
        <v>41730</v>
      </c>
      <c r="K182" s="391">
        <v>92.690124999999995</v>
      </c>
      <c r="L182" s="393">
        <v>117.66391</v>
      </c>
      <c r="M182" s="451">
        <v>33.951717000000002</v>
      </c>
      <c r="N182" s="424"/>
      <c r="O182" s="453">
        <f t="shared" si="17"/>
        <v>171</v>
      </c>
      <c r="P182" s="438">
        <f t="shared" si="18"/>
        <v>41730</v>
      </c>
      <c r="Q182" s="386">
        <v>1883.95</v>
      </c>
      <c r="R182" s="455">
        <f t="shared" si="14"/>
        <v>0.35102476944480299</v>
      </c>
      <c r="S182" s="387">
        <v>16580.84</v>
      </c>
      <c r="T182" s="456">
        <f t="shared" si="15"/>
        <v>0.51554266566610574</v>
      </c>
      <c r="U182" s="391">
        <v>92.690124999999995</v>
      </c>
      <c r="V182" s="457">
        <f t="shared" si="16"/>
        <v>1.8271502379283611</v>
      </c>
      <c r="W182" s="393">
        <v>117.66391</v>
      </c>
      <c r="X182" s="458">
        <f t="shared" si="19"/>
        <v>2.6484182155133302</v>
      </c>
      <c r="Y182" s="395">
        <v>33.951717000000002</v>
      </c>
      <c r="Z182" s="459">
        <v>0.12968936710615409</v>
      </c>
      <c r="AA182" s="44"/>
      <c r="AB182" s="44"/>
    </row>
    <row r="183" spans="1:28">
      <c r="A183" s="118"/>
      <c r="B183" s="437">
        <v>172</v>
      </c>
      <c r="C183" s="438">
        <v>41760</v>
      </c>
      <c r="D183" s="386">
        <v>1923.57</v>
      </c>
      <c r="E183" s="439">
        <v>16717.169999999998</v>
      </c>
      <c r="F183" s="398">
        <v>8.1267639999999997</v>
      </c>
      <c r="G183" s="441">
        <v>20348.349609000001</v>
      </c>
      <c r="H183" s="169"/>
      <c r="I183" s="384">
        <f t="shared" si="20"/>
        <v>172</v>
      </c>
      <c r="J183" s="397">
        <v>41760</v>
      </c>
      <c r="K183" s="391">
        <v>92.962592999999998</v>
      </c>
      <c r="L183" s="393">
        <v>124.494865</v>
      </c>
      <c r="M183" s="451">
        <v>34.40551</v>
      </c>
      <c r="N183" s="424"/>
      <c r="O183" s="453">
        <f t="shared" si="17"/>
        <v>172</v>
      </c>
      <c r="P183" s="438">
        <f t="shared" si="18"/>
        <v>41760</v>
      </c>
      <c r="Q183" s="386">
        <v>1923.57</v>
      </c>
      <c r="R183" s="455">
        <f t="shared" si="14"/>
        <v>0.37943720149735372</v>
      </c>
      <c r="S183" s="387">
        <v>16717.169999999998</v>
      </c>
      <c r="T183" s="456">
        <f t="shared" si="15"/>
        <v>0.52800367075452437</v>
      </c>
      <c r="U183" s="391">
        <v>92.962592999999998</v>
      </c>
      <c r="V183" s="457">
        <f t="shared" si="16"/>
        <v>1.835460810074292</v>
      </c>
      <c r="W183" s="393">
        <v>124.494865</v>
      </c>
      <c r="X183" s="458">
        <f t="shared" si="19"/>
        <v>2.8602264127026968</v>
      </c>
      <c r="Y183" s="395">
        <v>34.40551</v>
      </c>
      <c r="Z183" s="459">
        <v>0.14478860721136599</v>
      </c>
      <c r="AA183" s="44"/>
      <c r="AB183" s="44"/>
    </row>
    <row r="184" spans="1:28">
      <c r="A184" s="118"/>
      <c r="B184" s="437">
        <v>173</v>
      </c>
      <c r="C184" s="438">
        <v>41791</v>
      </c>
      <c r="D184" s="386">
        <v>1960.23</v>
      </c>
      <c r="E184" s="439">
        <v>16826.599999999999</v>
      </c>
      <c r="F184" s="398">
        <v>8.1365149999999993</v>
      </c>
      <c r="G184" s="441">
        <v>20862.740234000001</v>
      </c>
      <c r="H184" s="169"/>
      <c r="I184" s="384">
        <f t="shared" si="20"/>
        <v>173</v>
      </c>
      <c r="J184" s="397">
        <v>41791</v>
      </c>
      <c r="K184" s="391">
        <v>92.556053000000006</v>
      </c>
      <c r="L184" s="393">
        <v>130.730042</v>
      </c>
      <c r="M184" s="451">
        <v>35.291446999999998</v>
      </c>
      <c r="N184" s="424"/>
      <c r="O184" s="453">
        <f t="shared" si="17"/>
        <v>173</v>
      </c>
      <c r="P184" s="438">
        <f t="shared" si="18"/>
        <v>41791</v>
      </c>
      <c r="Q184" s="386">
        <v>1960.23</v>
      </c>
      <c r="R184" s="455">
        <f t="shared" si="14"/>
        <v>0.40572694806591802</v>
      </c>
      <c r="S184" s="387">
        <v>16826.599999999999</v>
      </c>
      <c r="T184" s="456">
        <f t="shared" si="15"/>
        <v>0.53800592841480244</v>
      </c>
      <c r="U184" s="391">
        <v>92.556053000000006</v>
      </c>
      <c r="V184" s="457">
        <f t="shared" si="16"/>
        <v>1.8230608952211469</v>
      </c>
      <c r="W184" s="393">
        <v>130.730042</v>
      </c>
      <c r="X184" s="458">
        <f t="shared" si="19"/>
        <v>3.0535612538086037</v>
      </c>
      <c r="Y184" s="395">
        <v>35.291446999999998</v>
      </c>
      <c r="Z184" s="459">
        <v>0.17426675138963899</v>
      </c>
      <c r="AA184" s="44"/>
      <c r="AB184" s="44"/>
    </row>
    <row r="185" spans="1:28">
      <c r="A185" s="118"/>
      <c r="B185" s="437">
        <v>174</v>
      </c>
      <c r="C185" s="438">
        <v>41821</v>
      </c>
      <c r="D185" s="386">
        <v>1930.67</v>
      </c>
      <c r="E185" s="439">
        <v>16563.3</v>
      </c>
      <c r="F185" s="398">
        <v>8.1154489999999999</v>
      </c>
      <c r="G185" s="441">
        <v>20410.810547000001</v>
      </c>
      <c r="H185" s="169"/>
      <c r="I185" s="384">
        <f t="shared" si="20"/>
        <v>174</v>
      </c>
      <c r="J185" s="397">
        <v>41821</v>
      </c>
      <c r="K185" s="391">
        <v>94.468902999999997</v>
      </c>
      <c r="L185" s="393">
        <v>127.026009</v>
      </c>
      <c r="M185" s="451">
        <v>36.527061000000003</v>
      </c>
      <c r="N185" s="424"/>
      <c r="O185" s="453">
        <f t="shared" si="17"/>
        <v>174</v>
      </c>
      <c r="P185" s="438">
        <f t="shared" si="18"/>
        <v>41821</v>
      </c>
      <c r="Q185" s="386">
        <v>1930.67</v>
      </c>
      <c r="R185" s="455">
        <f t="shared" si="14"/>
        <v>0.3845287781650244</v>
      </c>
      <c r="S185" s="387">
        <v>16563.3</v>
      </c>
      <c r="T185" s="456">
        <f t="shared" si="15"/>
        <v>0.51393945265905749</v>
      </c>
      <c r="U185" s="391">
        <v>94.468902999999997</v>
      </c>
      <c r="V185" s="457">
        <f t="shared" si="16"/>
        <v>1.8814049133419686</v>
      </c>
      <c r="W185" s="393">
        <v>127.026009</v>
      </c>
      <c r="X185" s="458">
        <f t="shared" si="19"/>
        <v>2.9387098820663042</v>
      </c>
      <c r="Y185" s="395">
        <v>36.527061000000003</v>
      </c>
      <c r="Z185" s="459">
        <v>0.21537984141826727</v>
      </c>
      <c r="AA185" s="44"/>
      <c r="AB185" s="44"/>
    </row>
    <row r="186" spans="1:28">
      <c r="A186" s="118"/>
      <c r="B186" s="437">
        <v>175</v>
      </c>
      <c r="C186" s="438">
        <v>41852</v>
      </c>
      <c r="D186" s="386">
        <v>2003.37</v>
      </c>
      <c r="E186" s="439">
        <v>17098.45</v>
      </c>
      <c r="F186" s="398">
        <v>8.2074700000000007</v>
      </c>
      <c r="G186" s="441">
        <v>21233.830077999999</v>
      </c>
      <c r="H186" s="169"/>
      <c r="I186" s="384">
        <f t="shared" si="20"/>
        <v>175</v>
      </c>
      <c r="J186" s="397">
        <v>41852</v>
      </c>
      <c r="K186" s="391">
        <v>97.609047000000004</v>
      </c>
      <c r="L186" s="393">
        <v>127.890869</v>
      </c>
      <c r="M186" s="451">
        <v>38.448211999999998</v>
      </c>
      <c r="N186" s="424"/>
      <c r="O186" s="453">
        <f t="shared" si="17"/>
        <v>175</v>
      </c>
      <c r="P186" s="438">
        <f t="shared" si="18"/>
        <v>41852</v>
      </c>
      <c r="Q186" s="386">
        <v>2003.37</v>
      </c>
      <c r="R186" s="455">
        <f t="shared" si="14"/>
        <v>0.43666365474807445</v>
      </c>
      <c r="S186" s="387">
        <v>17098.45</v>
      </c>
      <c r="T186" s="456">
        <f t="shared" si="15"/>
        <v>0.56285390195904594</v>
      </c>
      <c r="U186" s="391">
        <v>97.609047000000004</v>
      </c>
      <c r="V186" s="457">
        <f t="shared" si="16"/>
        <v>1.9771827414194401</v>
      </c>
      <c r="W186" s="393">
        <v>127.890869</v>
      </c>
      <c r="X186" s="458">
        <f t="shared" si="19"/>
        <v>2.9655266942720928</v>
      </c>
      <c r="Y186" s="395">
        <v>38.448211999999998</v>
      </c>
      <c r="Z186" s="459">
        <v>0.2793030844549993</v>
      </c>
      <c r="AA186" s="44"/>
      <c r="AB186" s="44"/>
    </row>
    <row r="187" spans="1:28">
      <c r="A187" s="118"/>
      <c r="B187" s="437">
        <v>176</v>
      </c>
      <c r="C187" s="438">
        <v>41883</v>
      </c>
      <c r="D187" s="386">
        <v>1972.29</v>
      </c>
      <c r="E187" s="439">
        <v>17042.900000000001</v>
      </c>
      <c r="F187" s="398">
        <v>8.1485109999999992</v>
      </c>
      <c r="G187" s="441">
        <v>20760.460938</v>
      </c>
      <c r="H187" s="169"/>
      <c r="I187" s="384">
        <f t="shared" si="20"/>
        <v>176</v>
      </c>
      <c r="J187" s="397">
        <v>41883</v>
      </c>
      <c r="K187" s="391">
        <v>101.02712200000001</v>
      </c>
      <c r="L187" s="393">
        <v>139.62655599999999</v>
      </c>
      <c r="M187" s="451">
        <v>39.480347000000002</v>
      </c>
      <c r="N187" s="424"/>
      <c r="O187" s="453">
        <f t="shared" si="17"/>
        <v>176</v>
      </c>
      <c r="P187" s="438">
        <f t="shared" si="18"/>
        <v>41883</v>
      </c>
      <c r="Q187" s="386">
        <v>1972.29</v>
      </c>
      <c r="R187" s="455">
        <f t="shared" si="14"/>
        <v>0.41437545716621482</v>
      </c>
      <c r="S187" s="387">
        <v>17042.900000000001</v>
      </c>
      <c r="T187" s="456">
        <f t="shared" si="15"/>
        <v>0.55777645141505938</v>
      </c>
      <c r="U187" s="391">
        <v>101.02712200000001</v>
      </c>
      <c r="V187" s="457">
        <f t="shared" si="16"/>
        <v>2.0814377691206865</v>
      </c>
      <c r="W187" s="393">
        <v>139.62655599999999</v>
      </c>
      <c r="X187" s="458">
        <f t="shared" si="19"/>
        <v>3.3294164734096636</v>
      </c>
      <c r="Y187" s="395">
        <v>39.480347000000002</v>
      </c>
      <c r="Z187" s="459">
        <v>0.31364573448704669</v>
      </c>
      <c r="AA187" s="44"/>
      <c r="AB187" s="44"/>
    </row>
    <row r="188" spans="1:28">
      <c r="A188" s="118"/>
      <c r="B188" s="437">
        <v>177</v>
      </c>
      <c r="C188" s="438">
        <v>41913</v>
      </c>
      <c r="D188" s="386">
        <v>2018.05</v>
      </c>
      <c r="E188" s="439">
        <v>17390.52</v>
      </c>
      <c r="F188" s="398">
        <v>8.2249829999999999</v>
      </c>
      <c r="G188" s="441">
        <v>21256.740234000001</v>
      </c>
      <c r="H188" s="169"/>
      <c r="I188" s="384">
        <f t="shared" si="20"/>
        <v>177</v>
      </c>
      <c r="J188" s="397">
        <v>41913</v>
      </c>
      <c r="K188" s="391">
        <v>107.51664</v>
      </c>
      <c r="L188" s="393">
        <v>144.961411</v>
      </c>
      <c r="M188" s="451">
        <v>39.982792000000003</v>
      </c>
      <c r="N188" s="424"/>
      <c r="O188" s="453">
        <f t="shared" si="17"/>
        <v>177</v>
      </c>
      <c r="P188" s="438">
        <f t="shared" si="18"/>
        <v>41913</v>
      </c>
      <c r="Q188" s="386">
        <v>2018.05</v>
      </c>
      <c r="R188" s="455">
        <f t="shared" si="14"/>
        <v>0.44719102735108929</v>
      </c>
      <c r="S188" s="387">
        <v>17390.52</v>
      </c>
      <c r="T188" s="456">
        <f t="shared" si="15"/>
        <v>0.58955004922065024</v>
      </c>
      <c r="U188" s="391">
        <v>107.51664</v>
      </c>
      <c r="V188" s="457">
        <f t="shared" si="16"/>
        <v>2.2793751692238837</v>
      </c>
      <c r="W188" s="393">
        <v>144.961411</v>
      </c>
      <c r="X188" s="458">
        <f t="shared" si="19"/>
        <v>3.494834928049853</v>
      </c>
      <c r="Y188" s="395">
        <v>39.982792000000003</v>
      </c>
      <c r="Z188" s="459">
        <v>0.33036379248852143</v>
      </c>
      <c r="AA188" s="44"/>
      <c r="AB188" s="44"/>
    </row>
    <row r="189" spans="1:28">
      <c r="A189" s="118"/>
      <c r="B189" s="437">
        <v>178</v>
      </c>
      <c r="C189" s="438">
        <v>41944</v>
      </c>
      <c r="D189" s="386">
        <v>2067.56</v>
      </c>
      <c r="E189" s="439">
        <v>17828.240000000002</v>
      </c>
      <c r="F189" s="398">
        <v>8.2788489999999992</v>
      </c>
      <c r="G189" s="441">
        <v>21731.179688</v>
      </c>
      <c r="H189" s="169"/>
      <c r="I189" s="384">
        <f t="shared" si="20"/>
        <v>178</v>
      </c>
      <c r="J189" s="397">
        <v>41944</v>
      </c>
      <c r="K189" s="391">
        <v>114.57049600000001</v>
      </c>
      <c r="L189" s="393">
        <v>154.296402</v>
      </c>
      <c r="M189" s="451">
        <v>40.715153000000001</v>
      </c>
      <c r="N189" s="424"/>
      <c r="O189" s="453">
        <f t="shared" si="17"/>
        <v>178</v>
      </c>
      <c r="P189" s="438">
        <f t="shared" si="18"/>
        <v>41944</v>
      </c>
      <c r="Q189" s="386">
        <v>2067.56</v>
      </c>
      <c r="R189" s="455">
        <f t="shared" si="14"/>
        <v>0.48269581056466304</v>
      </c>
      <c r="S189" s="387">
        <v>17828.240000000002</v>
      </c>
      <c r="T189" s="456">
        <f t="shared" si="15"/>
        <v>0.62955907986176185</v>
      </c>
      <c r="U189" s="391">
        <v>114.57049600000001</v>
      </c>
      <c r="V189" s="457">
        <f t="shared" si="16"/>
        <v>2.4945254958494267</v>
      </c>
      <c r="W189" s="393">
        <v>154.296402</v>
      </c>
      <c r="X189" s="458">
        <f t="shared" si="19"/>
        <v>3.7842860537693115</v>
      </c>
      <c r="Y189" s="395">
        <v>40.715153000000001</v>
      </c>
      <c r="Z189" s="459">
        <v>0.35473193960117633</v>
      </c>
      <c r="AA189" s="44"/>
      <c r="AB189" s="44"/>
    </row>
    <row r="190" spans="1:28">
      <c r="A190" s="118"/>
      <c r="B190" s="437">
        <v>179</v>
      </c>
      <c r="C190" s="438">
        <v>41974</v>
      </c>
      <c r="D190" s="386">
        <v>2058.9</v>
      </c>
      <c r="E190" s="439">
        <v>17823.07</v>
      </c>
      <c r="F190" s="398">
        <v>8.2644260000000003</v>
      </c>
      <c r="G190" s="441">
        <v>21669.859375</v>
      </c>
      <c r="H190" s="169"/>
      <c r="I190" s="384">
        <f t="shared" si="20"/>
        <v>179</v>
      </c>
      <c r="J190" s="397">
        <v>41974</v>
      </c>
      <c r="K190" s="391">
        <v>114.569008</v>
      </c>
      <c r="L190" s="393">
        <v>150.38232400000001</v>
      </c>
      <c r="M190" s="451">
        <v>39.806460999999999</v>
      </c>
      <c r="N190" s="424"/>
      <c r="O190" s="453">
        <f t="shared" si="17"/>
        <v>179</v>
      </c>
      <c r="P190" s="438">
        <f t="shared" si="18"/>
        <v>41974</v>
      </c>
      <c r="Q190" s="386">
        <v>2058.9</v>
      </c>
      <c r="R190" s="455">
        <f t="shared" si="14"/>
        <v>0.47648552127705357</v>
      </c>
      <c r="S190" s="387">
        <v>17823.07</v>
      </c>
      <c r="T190" s="456">
        <f t="shared" si="15"/>
        <v>0.62908652505865792</v>
      </c>
      <c r="U190" s="391">
        <v>114.569008</v>
      </c>
      <c r="V190" s="457">
        <f t="shared" si="16"/>
        <v>2.4944801102211946</v>
      </c>
      <c r="W190" s="393">
        <v>150.38232400000001</v>
      </c>
      <c r="X190" s="458">
        <f t="shared" si="19"/>
        <v>3.6629217928660323</v>
      </c>
      <c r="Y190" s="395">
        <v>39.806460999999999</v>
      </c>
      <c r="Z190" s="459">
        <v>0.32449665900036218</v>
      </c>
      <c r="AA190" s="44"/>
      <c r="AB190" s="44"/>
    </row>
    <row r="191" spans="1:28">
      <c r="A191" s="118"/>
      <c r="B191" s="437">
        <v>180</v>
      </c>
      <c r="C191" s="438">
        <v>42005</v>
      </c>
      <c r="D191" s="386">
        <v>1994.99</v>
      </c>
      <c r="E191" s="439">
        <v>17164.95</v>
      </c>
      <c r="F191" s="398">
        <v>8.4782340000000005</v>
      </c>
      <c r="G191" s="441">
        <v>21060.439452999999</v>
      </c>
      <c r="H191" s="169"/>
      <c r="I191" s="384">
        <f t="shared" si="20"/>
        <v>180</v>
      </c>
      <c r="J191" s="397">
        <v>42005</v>
      </c>
      <c r="K191" s="391">
        <v>115.571259</v>
      </c>
      <c r="L191" s="393">
        <v>146.60626199999999</v>
      </c>
      <c r="M191" s="451">
        <v>34.621777000000002</v>
      </c>
      <c r="N191" s="424"/>
      <c r="O191" s="453">
        <f t="shared" si="17"/>
        <v>180</v>
      </c>
      <c r="P191" s="438">
        <f t="shared" si="18"/>
        <v>42005</v>
      </c>
      <c r="Q191" s="386">
        <v>1994.99</v>
      </c>
      <c r="R191" s="455">
        <f t="shared" si="14"/>
        <v>0.4306541600332745</v>
      </c>
      <c r="S191" s="387">
        <v>17164.95</v>
      </c>
      <c r="T191" s="456">
        <f t="shared" si="15"/>
        <v>0.56893221809181083</v>
      </c>
      <c r="U191" s="391">
        <v>115.571259</v>
      </c>
      <c r="V191" s="457">
        <f t="shared" si="16"/>
        <v>2.5250498624263398</v>
      </c>
      <c r="W191" s="393">
        <v>146.60626199999999</v>
      </c>
      <c r="X191" s="458">
        <f t="shared" si="19"/>
        <v>3.5458370097434271</v>
      </c>
      <c r="Y191" s="395">
        <v>34.621777000000002</v>
      </c>
      <c r="Z191" s="459">
        <v>0.151984547562658</v>
      </c>
      <c r="AA191" s="44"/>
      <c r="AB191" s="44"/>
    </row>
    <row r="192" spans="1:28">
      <c r="A192" s="118"/>
      <c r="B192" s="437">
        <v>181</v>
      </c>
      <c r="C192" s="438">
        <v>42036</v>
      </c>
      <c r="D192" s="386">
        <v>2104.5</v>
      </c>
      <c r="E192" s="439">
        <v>18132.7</v>
      </c>
      <c r="F192" s="398">
        <v>8.3872389999999992</v>
      </c>
      <c r="G192" s="441">
        <v>22212.339843999998</v>
      </c>
      <c r="H192" s="169"/>
      <c r="I192" s="384">
        <f t="shared" si="20"/>
        <v>181</v>
      </c>
      <c r="J192" s="397">
        <v>42036</v>
      </c>
      <c r="K192" s="391">
        <v>118.779961</v>
      </c>
      <c r="L192" s="393">
        <v>153.428955</v>
      </c>
      <c r="M192" s="451">
        <v>37.578335000000003</v>
      </c>
      <c r="N192" s="424"/>
      <c r="O192" s="453">
        <f t="shared" si="17"/>
        <v>181</v>
      </c>
      <c r="P192" s="438">
        <f t="shared" si="18"/>
        <v>42036</v>
      </c>
      <c r="Q192" s="386">
        <v>2104.5</v>
      </c>
      <c r="R192" s="455">
        <f t="shared" si="14"/>
        <v>0.50918635170603666</v>
      </c>
      <c r="S192" s="387">
        <v>18132.7</v>
      </c>
      <c r="T192" s="456">
        <f t="shared" si="15"/>
        <v>0.65738771339231272</v>
      </c>
      <c r="U192" s="391">
        <v>118.779961</v>
      </c>
      <c r="V192" s="457">
        <f t="shared" si="16"/>
        <v>2.6229187845228545</v>
      </c>
      <c r="W192" s="393">
        <v>153.428955</v>
      </c>
      <c r="X192" s="458">
        <f t="shared" si="19"/>
        <v>3.7573890261608254</v>
      </c>
      <c r="Y192" s="395">
        <v>37.578335000000003</v>
      </c>
      <c r="Z192" s="459">
        <v>0.25035931122579291</v>
      </c>
      <c r="AA192" s="44"/>
      <c r="AB192" s="44"/>
    </row>
    <row r="193" spans="1:28">
      <c r="A193" s="118"/>
      <c r="B193" s="437">
        <v>182</v>
      </c>
      <c r="C193" s="438">
        <v>42064</v>
      </c>
      <c r="D193" s="386">
        <v>2067.89</v>
      </c>
      <c r="E193" s="439">
        <v>17776.12</v>
      </c>
      <c r="F193" s="398">
        <v>8.417942</v>
      </c>
      <c r="G193" s="441">
        <v>21947.910156000002</v>
      </c>
      <c r="H193" s="169"/>
      <c r="I193" s="384">
        <f t="shared" si="20"/>
        <v>182</v>
      </c>
      <c r="J193" s="397">
        <v>42064</v>
      </c>
      <c r="K193" s="391">
        <v>126.80987500000001</v>
      </c>
      <c r="L193" s="393">
        <v>143.433258</v>
      </c>
      <c r="M193" s="451">
        <v>35.092559999999999</v>
      </c>
      <c r="N193" s="424"/>
      <c r="O193" s="453">
        <f t="shared" si="17"/>
        <v>182</v>
      </c>
      <c r="P193" s="438">
        <f t="shared" si="18"/>
        <v>42064</v>
      </c>
      <c r="Q193" s="386">
        <v>2067.89</v>
      </c>
      <c r="R193" s="455">
        <f t="shared" si="14"/>
        <v>0.4829324613111885</v>
      </c>
      <c r="S193" s="387">
        <v>17776.12</v>
      </c>
      <c r="T193" s="456">
        <f t="shared" si="15"/>
        <v>0.62479514246567569</v>
      </c>
      <c r="U193" s="391">
        <v>126.80987500000001</v>
      </c>
      <c r="V193" s="457">
        <f t="shared" si="16"/>
        <v>2.8678399481920618</v>
      </c>
      <c r="W193" s="393">
        <v>143.433258</v>
      </c>
      <c r="X193" s="458">
        <f t="shared" si="19"/>
        <v>3.447451314490765</v>
      </c>
      <c r="Y193" s="395">
        <v>35.092559999999999</v>
      </c>
      <c r="Z193" s="459">
        <v>0.16764910288733659</v>
      </c>
      <c r="AA193" s="44"/>
      <c r="AB193" s="44"/>
    </row>
    <row r="194" spans="1:28">
      <c r="A194" s="118"/>
      <c r="B194" s="437">
        <v>183</v>
      </c>
      <c r="C194" s="438">
        <v>42095</v>
      </c>
      <c r="D194" s="386">
        <v>2085.5100000000002</v>
      </c>
      <c r="E194" s="439">
        <v>17840.52</v>
      </c>
      <c r="F194" s="398">
        <v>8.3903060000000007</v>
      </c>
      <c r="G194" s="441">
        <v>22034.289063</v>
      </c>
      <c r="H194" s="169"/>
      <c r="I194" s="384">
        <f t="shared" si="20"/>
        <v>183</v>
      </c>
      <c r="J194" s="397">
        <v>42095</v>
      </c>
      <c r="K194" s="391">
        <v>119.737022</v>
      </c>
      <c r="L194" s="393">
        <v>147.17498800000001</v>
      </c>
      <c r="M194" s="451">
        <v>41.979885000000003</v>
      </c>
      <c r="N194" s="424"/>
      <c r="O194" s="453">
        <f t="shared" si="17"/>
        <v>183</v>
      </c>
      <c r="P194" s="438">
        <f t="shared" si="18"/>
        <v>42095</v>
      </c>
      <c r="Q194" s="386">
        <v>2085.5100000000002</v>
      </c>
      <c r="R194" s="455">
        <f t="shared" si="14"/>
        <v>0.4955681769287037</v>
      </c>
      <c r="S194" s="387">
        <v>17840.52</v>
      </c>
      <c r="T194" s="456">
        <f t="shared" si="15"/>
        <v>0.63068151177319565</v>
      </c>
      <c r="U194" s="391">
        <v>119.737022</v>
      </c>
      <c r="V194" s="457">
        <f t="shared" si="16"/>
        <v>2.6521101922792032</v>
      </c>
      <c r="W194" s="393">
        <v>147.17498800000001</v>
      </c>
      <c r="X194" s="458">
        <f t="shared" si="19"/>
        <v>3.5634715613917285</v>
      </c>
      <c r="Y194" s="395">
        <v>41.979885000000003</v>
      </c>
      <c r="Z194" s="459">
        <v>0.39681388475402102</v>
      </c>
      <c r="AA194" s="44"/>
      <c r="AB194" s="44"/>
    </row>
    <row r="195" spans="1:28">
      <c r="A195" s="118"/>
      <c r="B195" s="437">
        <v>184</v>
      </c>
      <c r="C195" s="438">
        <v>42125</v>
      </c>
      <c r="D195" s="386">
        <v>2107.39</v>
      </c>
      <c r="E195" s="439">
        <v>18010.68</v>
      </c>
      <c r="F195" s="398">
        <v>8.3518129999999999</v>
      </c>
      <c r="G195" s="441">
        <v>22259.699218999998</v>
      </c>
      <c r="H195" s="169"/>
      <c r="I195" s="384">
        <f t="shared" si="20"/>
        <v>184</v>
      </c>
      <c r="J195" s="397">
        <v>42125</v>
      </c>
      <c r="K195" s="391">
        <v>119.67847399999999</v>
      </c>
      <c r="L195" s="393">
        <v>150.34292600000001</v>
      </c>
      <c r="M195" s="451">
        <v>40.443618999999998</v>
      </c>
      <c r="N195" s="424"/>
      <c r="O195" s="453">
        <f t="shared" si="17"/>
        <v>184</v>
      </c>
      <c r="P195" s="438">
        <f t="shared" si="18"/>
        <v>42125</v>
      </c>
      <c r="Q195" s="386">
        <v>2107.39</v>
      </c>
      <c r="R195" s="455">
        <f t="shared" si="14"/>
        <v>0.51125883854682086</v>
      </c>
      <c r="S195" s="387">
        <v>18010.68</v>
      </c>
      <c r="T195" s="456">
        <f t="shared" si="15"/>
        <v>0.64623468881306478</v>
      </c>
      <c r="U195" s="391">
        <v>119.67847399999999</v>
      </c>
      <c r="V195" s="457">
        <f t="shared" si="16"/>
        <v>2.6503244142135221</v>
      </c>
      <c r="W195" s="393">
        <v>150.34292600000001</v>
      </c>
      <c r="X195" s="458">
        <f t="shared" si="19"/>
        <v>3.6617001746072582</v>
      </c>
      <c r="Y195" s="395">
        <v>40.443618999999998</v>
      </c>
      <c r="Z195" s="459">
        <v>0.34569707775286962</v>
      </c>
      <c r="AA195" s="44"/>
      <c r="AB195" s="44"/>
    </row>
    <row r="196" spans="1:28">
      <c r="A196" s="118"/>
      <c r="B196" s="437">
        <v>185</v>
      </c>
      <c r="C196" s="438">
        <v>42156</v>
      </c>
      <c r="D196" s="386">
        <v>2063.11</v>
      </c>
      <c r="E196" s="439">
        <v>17619.509999999998</v>
      </c>
      <c r="F196" s="398">
        <v>8.267754</v>
      </c>
      <c r="G196" s="441">
        <v>21841.75</v>
      </c>
      <c r="H196" s="169"/>
      <c r="I196" s="384">
        <f t="shared" si="20"/>
        <v>185</v>
      </c>
      <c r="J196" s="397">
        <v>42156</v>
      </c>
      <c r="K196" s="391">
        <v>113.358406</v>
      </c>
      <c r="L196" s="393">
        <v>147.89529400000001</v>
      </c>
      <c r="M196" s="451">
        <v>38.352333000000002</v>
      </c>
      <c r="N196" s="424"/>
      <c r="O196" s="453">
        <f t="shared" si="17"/>
        <v>185</v>
      </c>
      <c r="P196" s="438">
        <f t="shared" si="18"/>
        <v>42156</v>
      </c>
      <c r="Q196" s="386">
        <v>2063.11</v>
      </c>
      <c r="R196" s="455">
        <f t="shared" si="14"/>
        <v>0.47950461110393983</v>
      </c>
      <c r="S196" s="387">
        <v>17619.509999999998</v>
      </c>
      <c r="T196" s="456">
        <f t="shared" si="15"/>
        <v>0.61048047946488859</v>
      </c>
      <c r="U196" s="391">
        <v>113.358406</v>
      </c>
      <c r="V196" s="457">
        <f t="shared" si="16"/>
        <v>2.4575554245296329</v>
      </c>
      <c r="W196" s="393">
        <v>147.89529400000001</v>
      </c>
      <c r="X196" s="458">
        <f t="shared" si="19"/>
        <v>3.5858061713085974</v>
      </c>
      <c r="Y196" s="395">
        <v>38.352333000000002</v>
      </c>
      <c r="Z196" s="459">
        <v>0.27611286327034557</v>
      </c>
      <c r="AA196" s="44"/>
      <c r="AB196" s="44"/>
    </row>
    <row r="197" spans="1:28">
      <c r="A197" s="118"/>
      <c r="B197" s="437">
        <v>186</v>
      </c>
      <c r="C197" s="438">
        <v>42186</v>
      </c>
      <c r="D197" s="386">
        <v>2103.84</v>
      </c>
      <c r="E197" s="439">
        <v>17689.86</v>
      </c>
      <c r="F197" s="398">
        <v>8.3303239999999992</v>
      </c>
      <c r="G197" s="441">
        <v>22180.080077999999</v>
      </c>
      <c r="H197" s="169"/>
      <c r="I197" s="384">
        <f t="shared" si="20"/>
        <v>186</v>
      </c>
      <c r="J197" s="397">
        <v>42186</v>
      </c>
      <c r="K197" s="391">
        <v>121.953018</v>
      </c>
      <c r="L197" s="393">
        <v>148.98455799999999</v>
      </c>
      <c r="M197" s="451">
        <v>40.567467000000001</v>
      </c>
      <c r="N197" s="424"/>
      <c r="O197" s="453">
        <f t="shared" si="17"/>
        <v>186</v>
      </c>
      <c r="P197" s="438">
        <f t="shared" si="18"/>
        <v>42186</v>
      </c>
      <c r="Q197" s="386">
        <v>2103.84</v>
      </c>
      <c r="R197" s="455">
        <f t="shared" si="14"/>
        <v>0.50871305021298574</v>
      </c>
      <c r="S197" s="387">
        <v>17689.86</v>
      </c>
      <c r="T197" s="456">
        <f t="shared" si="15"/>
        <v>0.61691069811060339</v>
      </c>
      <c r="U197" s="391">
        <v>121.953018</v>
      </c>
      <c r="V197" s="457">
        <f t="shared" si="16"/>
        <v>2.7197004951151129</v>
      </c>
      <c r="W197" s="393">
        <v>148.98455799999999</v>
      </c>
      <c r="X197" s="458">
        <f t="shared" si="19"/>
        <v>3.6195811038185131</v>
      </c>
      <c r="Y197" s="395">
        <v>40.567467000000001</v>
      </c>
      <c r="Z197" s="459">
        <v>0.34981792291476133</v>
      </c>
      <c r="AA197" s="44"/>
      <c r="AB197" s="44"/>
    </row>
    <row r="198" spans="1:28">
      <c r="A198" s="118"/>
      <c r="B198" s="437">
        <v>187</v>
      </c>
      <c r="C198" s="438">
        <v>42217</v>
      </c>
      <c r="D198" s="386">
        <v>1972.18</v>
      </c>
      <c r="E198" s="439">
        <v>16528.03</v>
      </c>
      <c r="F198" s="398">
        <v>8.3009540000000008</v>
      </c>
      <c r="G198" s="441">
        <v>20802.960938</v>
      </c>
      <c r="H198" s="169"/>
      <c r="I198" s="384">
        <f t="shared" si="20"/>
        <v>187</v>
      </c>
      <c r="J198" s="397">
        <v>42217</v>
      </c>
      <c r="K198" s="391">
        <v>117.54660800000001</v>
      </c>
      <c r="L198" s="393">
        <v>130.89819299999999</v>
      </c>
      <c r="M198" s="451">
        <v>37.805058000000002</v>
      </c>
      <c r="N198" s="424"/>
      <c r="O198" s="453">
        <f t="shared" si="17"/>
        <v>187</v>
      </c>
      <c r="P198" s="438">
        <f t="shared" si="18"/>
        <v>42217</v>
      </c>
      <c r="Q198" s="386">
        <v>1972.18</v>
      </c>
      <c r="R198" s="455">
        <f t="shared" si="14"/>
        <v>0.41429657358403982</v>
      </c>
      <c r="S198" s="387">
        <v>16528.03</v>
      </c>
      <c r="T198" s="456">
        <f t="shared" si="15"/>
        <v>0.51071566002743896</v>
      </c>
      <c r="U198" s="391">
        <v>117.54660800000001</v>
      </c>
      <c r="V198" s="457">
        <f t="shared" si="16"/>
        <v>2.5853001684361931</v>
      </c>
      <c r="W198" s="393">
        <v>130.89819299999999</v>
      </c>
      <c r="X198" s="458">
        <f t="shared" si="19"/>
        <v>3.0587751309554427</v>
      </c>
      <c r="Y198" s="395">
        <v>37.805058000000002</v>
      </c>
      <c r="Z198" s="459">
        <v>0.25790315834193156</v>
      </c>
      <c r="AA198" s="44"/>
      <c r="AB198" s="44"/>
    </row>
    <row r="199" spans="1:28">
      <c r="A199" s="118"/>
      <c r="B199" s="437">
        <v>188</v>
      </c>
      <c r="C199" s="438">
        <v>42248</v>
      </c>
      <c r="D199" s="386">
        <v>1920.03</v>
      </c>
      <c r="E199" s="439">
        <v>16284.7</v>
      </c>
      <c r="F199" s="398">
        <v>8.3645479999999992</v>
      </c>
      <c r="G199" s="441">
        <v>20119.279297000001</v>
      </c>
      <c r="H199" s="169"/>
      <c r="I199" s="384">
        <f t="shared" si="20"/>
        <v>188</v>
      </c>
      <c r="J199" s="397">
        <v>42248</v>
      </c>
      <c r="K199" s="391">
        <v>121.67394299999999</v>
      </c>
      <c r="L199" s="393">
        <v>125.135887</v>
      </c>
      <c r="M199" s="451">
        <v>38.701424000000003</v>
      </c>
      <c r="N199" s="424"/>
      <c r="O199" s="453">
        <f t="shared" si="17"/>
        <v>188</v>
      </c>
      <c r="P199" s="438">
        <f t="shared" si="18"/>
        <v>42248</v>
      </c>
      <c r="Q199" s="386">
        <v>1920.03</v>
      </c>
      <c r="R199" s="455">
        <f t="shared" si="14"/>
        <v>0.37689858439826174</v>
      </c>
      <c r="S199" s="387">
        <v>16284.7</v>
      </c>
      <c r="T199" s="456">
        <f t="shared" si="15"/>
        <v>0.48847450717652618</v>
      </c>
      <c r="U199" s="391">
        <v>121.67394299999999</v>
      </c>
      <c r="V199" s="457">
        <f t="shared" si="16"/>
        <v>2.7111884022395247</v>
      </c>
      <c r="W199" s="393">
        <v>125.135887</v>
      </c>
      <c r="X199" s="458">
        <f t="shared" si="19"/>
        <v>2.8801026546306145</v>
      </c>
      <c r="Y199" s="395">
        <v>38.701424000000003</v>
      </c>
      <c r="Z199" s="459">
        <v>0.28772831090300754</v>
      </c>
      <c r="AA199" s="44"/>
      <c r="AB199" s="44"/>
    </row>
    <row r="200" spans="1:28">
      <c r="A200" s="118"/>
      <c r="B200" s="437">
        <v>189</v>
      </c>
      <c r="C200" s="438">
        <v>42278</v>
      </c>
      <c r="D200" s="386">
        <v>2079.36</v>
      </c>
      <c r="E200" s="439">
        <v>17663.54</v>
      </c>
      <c r="F200" s="398">
        <v>8.3653049999999993</v>
      </c>
      <c r="G200" s="441">
        <v>21648.509765999999</v>
      </c>
      <c r="H200" s="169"/>
      <c r="I200" s="384">
        <f t="shared" si="20"/>
        <v>189</v>
      </c>
      <c r="J200" s="397">
        <v>42278</v>
      </c>
      <c r="K200" s="391">
        <v>133.07797199999999</v>
      </c>
      <c r="L200" s="393">
        <v>135.85470599999999</v>
      </c>
      <c r="M200" s="451">
        <v>46.028979999999997</v>
      </c>
      <c r="N200" s="424"/>
      <c r="O200" s="453">
        <f t="shared" si="17"/>
        <v>189</v>
      </c>
      <c r="P200" s="438">
        <f t="shared" si="18"/>
        <v>42278</v>
      </c>
      <c r="Q200" s="386">
        <v>2079.36</v>
      </c>
      <c r="R200" s="455">
        <f t="shared" si="14"/>
        <v>0.49115786756163682</v>
      </c>
      <c r="S200" s="387">
        <v>17663.54</v>
      </c>
      <c r="T200" s="456">
        <f t="shared" si="15"/>
        <v>0.61450496456753001</v>
      </c>
      <c r="U200" s="391">
        <v>133.07797199999999</v>
      </c>
      <c r="V200" s="457">
        <f t="shared" si="16"/>
        <v>3.0590237655070993</v>
      </c>
      <c r="W200" s="393">
        <v>135.85470599999999</v>
      </c>
      <c r="X200" s="458">
        <f t="shared" si="19"/>
        <v>3.2124622922492385</v>
      </c>
      <c r="Y200" s="395">
        <v>46.028979999999997</v>
      </c>
      <c r="Z200" s="459">
        <v>0.53154107890160085</v>
      </c>
      <c r="AA200" s="44"/>
      <c r="AB200" s="44"/>
    </row>
    <row r="201" spans="1:28">
      <c r="A201" s="118"/>
      <c r="B201" s="437">
        <v>190</v>
      </c>
      <c r="C201" s="438">
        <v>42309</v>
      </c>
      <c r="D201" s="386">
        <v>2080.41</v>
      </c>
      <c r="E201" s="439">
        <v>17719.919999999998</v>
      </c>
      <c r="F201" s="398">
        <v>8.3427340000000001</v>
      </c>
      <c r="G201" s="441">
        <v>21658.550781000002</v>
      </c>
      <c r="H201" s="169"/>
      <c r="I201" s="384">
        <f t="shared" si="20"/>
        <v>190</v>
      </c>
      <c r="J201" s="397">
        <v>42309</v>
      </c>
      <c r="K201" s="391">
        <v>135.85534699999999</v>
      </c>
      <c r="L201" s="393">
        <v>138.02247600000001</v>
      </c>
      <c r="M201" s="451">
        <v>47.524222999999999</v>
      </c>
      <c r="N201" s="424"/>
      <c r="O201" s="453">
        <f t="shared" si="17"/>
        <v>190</v>
      </c>
      <c r="P201" s="438">
        <f t="shared" si="18"/>
        <v>42309</v>
      </c>
      <c r="Q201" s="386">
        <v>2080.41</v>
      </c>
      <c r="R201" s="455">
        <f t="shared" si="14"/>
        <v>0.49191084720967249</v>
      </c>
      <c r="S201" s="387">
        <v>17719.919999999998</v>
      </c>
      <c r="T201" s="456">
        <f t="shared" si="15"/>
        <v>0.61965827980911325</v>
      </c>
      <c r="U201" s="391">
        <v>135.85534699999999</v>
      </c>
      <c r="V201" s="457">
        <f t="shared" si="16"/>
        <v>3.1437367421274924</v>
      </c>
      <c r="W201" s="393">
        <v>138.02247600000001</v>
      </c>
      <c r="X201" s="458">
        <f t="shared" si="19"/>
        <v>3.279678582741739</v>
      </c>
      <c r="Y201" s="395">
        <v>47.524222999999999</v>
      </c>
      <c r="Z201" s="459">
        <v>0.58129291084400037</v>
      </c>
      <c r="AA201" s="44"/>
      <c r="AB201" s="44"/>
    </row>
    <row r="202" spans="1:28">
      <c r="A202" s="118"/>
      <c r="B202" s="437">
        <v>191</v>
      </c>
      <c r="C202" s="438">
        <v>42339</v>
      </c>
      <c r="D202" s="386">
        <v>2043.94</v>
      </c>
      <c r="E202" s="439">
        <v>17425.03</v>
      </c>
      <c r="F202" s="398">
        <v>8.3044879999999992</v>
      </c>
      <c r="G202" s="441">
        <v>21167.859375</v>
      </c>
      <c r="H202" s="169"/>
      <c r="I202" s="384">
        <f t="shared" si="20"/>
        <v>191</v>
      </c>
      <c r="J202" s="397">
        <v>42339</v>
      </c>
      <c r="K202" s="391">
        <v>136.27397199999999</v>
      </c>
      <c r="L202" s="393">
        <v>129.708359</v>
      </c>
      <c r="M202" s="451">
        <v>48.839302000000004</v>
      </c>
      <c r="N202" s="424"/>
      <c r="O202" s="453">
        <f t="shared" si="17"/>
        <v>191</v>
      </c>
      <c r="P202" s="438">
        <f t="shared" si="18"/>
        <v>42339</v>
      </c>
      <c r="Q202" s="386">
        <v>2043.94</v>
      </c>
      <c r="R202" s="455">
        <f t="shared" si="14"/>
        <v>0.4657573541012292</v>
      </c>
      <c r="S202" s="387">
        <v>17425.03</v>
      </c>
      <c r="T202" s="456">
        <f t="shared" si="15"/>
        <v>0.59270437538217968</v>
      </c>
      <c r="U202" s="391">
        <v>136.27397199999999</v>
      </c>
      <c r="V202" s="457">
        <f t="shared" si="16"/>
        <v>3.1565052627045525</v>
      </c>
      <c r="W202" s="393">
        <v>129.708359</v>
      </c>
      <c r="X202" s="458">
        <f t="shared" si="19"/>
        <v>3.0218818130380196</v>
      </c>
      <c r="Y202" s="395">
        <v>48.839302000000004</v>
      </c>
      <c r="Z202" s="459">
        <v>0.62505007232141829</v>
      </c>
      <c r="AA202" s="44"/>
      <c r="AB202" s="44"/>
    </row>
    <row r="203" spans="1:28">
      <c r="A203" s="118"/>
      <c r="B203" s="437">
        <v>192</v>
      </c>
      <c r="C203" s="438">
        <v>42370</v>
      </c>
      <c r="D203" s="386">
        <v>1940.24</v>
      </c>
      <c r="E203" s="439">
        <v>16466.3</v>
      </c>
      <c r="F203" s="398">
        <v>8.4289199999999997</v>
      </c>
      <c r="G203" s="441">
        <v>19926.099609000001</v>
      </c>
      <c r="H203" s="169"/>
      <c r="I203" s="384">
        <f t="shared" si="20"/>
        <v>192</v>
      </c>
      <c r="J203" s="397">
        <v>42370</v>
      </c>
      <c r="K203" s="391">
        <v>127.515343</v>
      </c>
      <c r="L203" s="393">
        <v>115.880287</v>
      </c>
      <c r="M203" s="451">
        <v>48.495990999999997</v>
      </c>
      <c r="N203" s="424"/>
      <c r="O203" s="453">
        <f t="shared" si="17"/>
        <v>192</v>
      </c>
      <c r="P203" s="438">
        <f t="shared" si="18"/>
        <v>42370</v>
      </c>
      <c r="Q203" s="386">
        <v>1940.24</v>
      </c>
      <c r="R203" s="455">
        <f t="shared" si="14"/>
        <v>0.39139164981426489</v>
      </c>
      <c r="S203" s="387">
        <v>16466.3</v>
      </c>
      <c r="T203" s="456">
        <f t="shared" si="15"/>
        <v>0.50507333739773097</v>
      </c>
      <c r="U203" s="391">
        <v>127.515343</v>
      </c>
      <c r="V203" s="457">
        <f t="shared" si="16"/>
        <v>2.8893574941447815</v>
      </c>
      <c r="W203" s="393">
        <v>115.880287</v>
      </c>
      <c r="X203" s="458">
        <f t="shared" si="19"/>
        <v>2.5931132146612543</v>
      </c>
      <c r="Y203" s="395">
        <v>48.495990999999997</v>
      </c>
      <c r="Z203" s="459">
        <v>0.61362694499296566</v>
      </c>
      <c r="AA203" s="44"/>
      <c r="AB203" s="44"/>
    </row>
    <row r="204" spans="1:28">
      <c r="A204" s="118"/>
      <c r="B204" s="437">
        <v>193</v>
      </c>
      <c r="C204" s="438">
        <v>42401</v>
      </c>
      <c r="D204" s="386">
        <v>1932.23</v>
      </c>
      <c r="E204" s="439">
        <v>16516.5</v>
      </c>
      <c r="F204" s="398">
        <v>8.4854350000000007</v>
      </c>
      <c r="G204" s="441">
        <v>19864.019531000002</v>
      </c>
      <c r="H204" s="169"/>
      <c r="I204" s="384">
        <f t="shared" si="20"/>
        <v>193</v>
      </c>
      <c r="J204" s="397">
        <v>42401</v>
      </c>
      <c r="K204" s="391">
        <v>126.59556600000001</v>
      </c>
      <c r="L204" s="393">
        <v>119.368568</v>
      </c>
      <c r="M204" s="451">
        <v>44.789901999999998</v>
      </c>
      <c r="N204" s="424"/>
      <c r="O204" s="453">
        <f t="shared" si="17"/>
        <v>193</v>
      </c>
      <c r="P204" s="438">
        <f t="shared" si="18"/>
        <v>42401</v>
      </c>
      <c r="Q204" s="386">
        <v>1932.23</v>
      </c>
      <c r="R204" s="455">
        <f t="shared" ref="R204:R267" si="21">(D204/$D$11)-1</f>
        <v>0.38564749078496341</v>
      </c>
      <c r="S204" s="387">
        <v>16516.5</v>
      </c>
      <c r="T204" s="456">
        <f t="shared" ref="T204:T267" si="22">(E204/$E$11)-1</f>
        <v>0.50966178055359279</v>
      </c>
      <c r="U204" s="391">
        <v>126.59556600000001</v>
      </c>
      <c r="V204" s="457">
        <f t="shared" ref="V204:V267" si="23">(K204/$K$11)-1</f>
        <v>2.8613032891861518</v>
      </c>
      <c r="W204" s="393">
        <v>119.368568</v>
      </c>
      <c r="X204" s="458">
        <f t="shared" si="19"/>
        <v>2.7012747396456702</v>
      </c>
      <c r="Y204" s="395">
        <v>44.789901999999998</v>
      </c>
      <c r="Z204" s="459">
        <v>0.49031272978408302</v>
      </c>
      <c r="AA204" s="44"/>
      <c r="AB204" s="44"/>
    </row>
    <row r="205" spans="1:28">
      <c r="A205" s="118"/>
      <c r="B205" s="437">
        <v>194</v>
      </c>
      <c r="C205" s="438">
        <v>42430</v>
      </c>
      <c r="D205" s="386">
        <v>2059.7399999999998</v>
      </c>
      <c r="E205" s="439">
        <v>17685.09</v>
      </c>
      <c r="F205" s="398">
        <v>8.5648090000000003</v>
      </c>
      <c r="G205" s="441">
        <v>21224.320313</v>
      </c>
      <c r="H205" s="169"/>
      <c r="I205" s="384">
        <f t="shared" si="20"/>
        <v>194</v>
      </c>
      <c r="J205" s="397">
        <v>42430</v>
      </c>
      <c r="K205" s="391">
        <v>133.32678200000001</v>
      </c>
      <c r="L205" s="393">
        <v>141.902771</v>
      </c>
      <c r="M205" s="451">
        <v>48.968296000000002</v>
      </c>
      <c r="N205" s="424"/>
      <c r="O205" s="453">
        <f t="shared" ref="O205:O269" si="24">I205+0</f>
        <v>194</v>
      </c>
      <c r="P205" s="438">
        <f t="shared" ref="P205:P268" si="25">EDATE(P204, 1)</f>
        <v>42430</v>
      </c>
      <c r="Q205" s="386">
        <v>2059.7399999999998</v>
      </c>
      <c r="R205" s="455">
        <f t="shared" si="21"/>
        <v>0.47708790499548193</v>
      </c>
      <c r="S205" s="387">
        <v>17685.09</v>
      </c>
      <c r="T205" s="456">
        <f t="shared" si="22"/>
        <v>0.61647470460754628</v>
      </c>
      <c r="U205" s="391">
        <v>133.32678200000001</v>
      </c>
      <c r="V205" s="457">
        <f t="shared" si="23"/>
        <v>3.0666127427654537</v>
      </c>
      <c r="W205" s="393">
        <v>141.902771</v>
      </c>
      <c r="X205" s="458">
        <f t="shared" ref="X205:X268" si="26">(L205/$L$11)-1</f>
        <v>3.3999953303287027</v>
      </c>
      <c r="Y205" s="395">
        <v>48.968296000000002</v>
      </c>
      <c r="Z205" s="459">
        <v>0.62934214244619247</v>
      </c>
      <c r="AA205" s="44"/>
      <c r="AB205" s="44"/>
    </row>
    <row r="206" spans="1:28">
      <c r="A206" s="118"/>
      <c r="B206" s="437">
        <v>195</v>
      </c>
      <c r="C206" s="438">
        <v>42461</v>
      </c>
      <c r="D206" s="386">
        <v>2065.3000000000002</v>
      </c>
      <c r="E206" s="439">
        <v>17773.64</v>
      </c>
      <c r="F206" s="398">
        <v>8.5979139999999994</v>
      </c>
      <c r="G206" s="441">
        <v>21377.589843999998</v>
      </c>
      <c r="H206" s="169"/>
      <c r="I206" s="384">
        <f t="shared" ref="I206:I269" si="27">I205+1</f>
        <v>195</v>
      </c>
      <c r="J206" s="397">
        <v>42461</v>
      </c>
      <c r="K206" s="391">
        <v>125.33120700000001</v>
      </c>
      <c r="L206" s="393">
        <v>144.24099699999999</v>
      </c>
      <c r="M206" s="451">
        <v>44.216003000000001</v>
      </c>
      <c r="N206" s="424"/>
      <c r="O206" s="453">
        <f t="shared" si="24"/>
        <v>195</v>
      </c>
      <c r="P206" s="438">
        <f t="shared" si="25"/>
        <v>42461</v>
      </c>
      <c r="Q206" s="386">
        <v>2065.3000000000002</v>
      </c>
      <c r="R206" s="455">
        <f t="shared" si="21"/>
        <v>0.48107511151270033</v>
      </c>
      <c r="S206" s="387">
        <v>17773.64</v>
      </c>
      <c r="T206" s="456">
        <f t="shared" si="22"/>
        <v>0.62456846240538599</v>
      </c>
      <c r="U206" s="391">
        <v>125.33120700000001</v>
      </c>
      <c r="V206" s="457">
        <f t="shared" si="23"/>
        <v>2.8227389561714227</v>
      </c>
      <c r="W206" s="393">
        <v>144.24099699999999</v>
      </c>
      <c r="X206" s="458">
        <f t="shared" si="26"/>
        <v>3.4724969693647232</v>
      </c>
      <c r="Y206" s="395">
        <v>44.216003000000001</v>
      </c>
      <c r="Z206" s="459">
        <v>0.47121715361358052</v>
      </c>
      <c r="AA206" s="44"/>
      <c r="AB206" s="44"/>
    </row>
    <row r="207" spans="1:28">
      <c r="A207" s="118"/>
      <c r="B207" s="437">
        <v>196</v>
      </c>
      <c r="C207" s="438">
        <v>42491</v>
      </c>
      <c r="D207" s="386">
        <v>2096.9499999999998</v>
      </c>
      <c r="E207" s="439">
        <v>17787.2</v>
      </c>
      <c r="F207" s="398">
        <v>8.5986989999999999</v>
      </c>
      <c r="G207" s="441">
        <v>21701.470702999999</v>
      </c>
      <c r="H207" s="169"/>
      <c r="I207" s="384">
        <f t="shared" si="27"/>
        <v>196</v>
      </c>
      <c r="J207" s="397">
        <v>42491</v>
      </c>
      <c r="K207" s="391">
        <v>126.245041</v>
      </c>
      <c r="L207" s="393">
        <v>144.11869799999999</v>
      </c>
      <c r="M207" s="451">
        <v>46.991126999999999</v>
      </c>
      <c r="N207" s="424"/>
      <c r="O207" s="453">
        <f t="shared" si="24"/>
        <v>196</v>
      </c>
      <c r="P207" s="438">
        <f t="shared" si="25"/>
        <v>42491</v>
      </c>
      <c r="Q207" s="386">
        <v>2096.9499999999998</v>
      </c>
      <c r="R207" s="455">
        <f t="shared" si="21"/>
        <v>0.50377206947492192</v>
      </c>
      <c r="S207" s="387">
        <v>17787.2</v>
      </c>
      <c r="T207" s="456">
        <f t="shared" si="22"/>
        <v>0.6258078904769695</v>
      </c>
      <c r="U207" s="391">
        <v>126.245041</v>
      </c>
      <c r="V207" s="457">
        <f t="shared" si="23"/>
        <v>2.8506118931269722</v>
      </c>
      <c r="W207" s="393">
        <v>144.11869799999999</v>
      </c>
      <c r="X207" s="458">
        <f t="shared" si="26"/>
        <v>3.4687048303873675</v>
      </c>
      <c r="Y207" s="395">
        <v>46.991126999999999</v>
      </c>
      <c r="Z207" s="459">
        <v>0.56355498958226202</v>
      </c>
      <c r="AA207" s="44"/>
      <c r="AB207" s="44"/>
    </row>
    <row r="208" spans="1:28">
      <c r="A208" s="118"/>
      <c r="B208" s="437">
        <v>197</v>
      </c>
      <c r="C208" s="438">
        <v>42522</v>
      </c>
      <c r="D208" s="386">
        <v>2098.86</v>
      </c>
      <c r="E208" s="439">
        <v>17929.990000000002</v>
      </c>
      <c r="F208" s="398">
        <v>8.7663089999999997</v>
      </c>
      <c r="G208" s="441">
        <v>21711.380859000001</v>
      </c>
      <c r="H208" s="169"/>
      <c r="I208" s="384">
        <f t="shared" si="27"/>
        <v>197</v>
      </c>
      <c r="J208" s="397">
        <v>42522</v>
      </c>
      <c r="K208" s="391">
        <v>133.262878</v>
      </c>
      <c r="L208" s="393">
        <v>132.59584000000001</v>
      </c>
      <c r="M208" s="451">
        <v>45.685940000000002</v>
      </c>
      <c r="N208" s="424"/>
      <c r="O208" s="453">
        <f t="shared" si="24"/>
        <v>197</v>
      </c>
      <c r="P208" s="438">
        <f t="shared" si="25"/>
        <v>42522</v>
      </c>
      <c r="Q208" s="386">
        <v>2098.86</v>
      </c>
      <c r="R208" s="455">
        <f t="shared" si="21"/>
        <v>0.50514177531087312</v>
      </c>
      <c r="S208" s="387">
        <v>17929.990000000002</v>
      </c>
      <c r="T208" s="456">
        <f t="shared" si="22"/>
        <v>0.63885936056114279</v>
      </c>
      <c r="U208" s="391">
        <v>133.262878</v>
      </c>
      <c r="V208" s="457">
        <f t="shared" si="23"/>
        <v>3.0646636008390127</v>
      </c>
      <c r="W208" s="393">
        <v>132.59584000000001</v>
      </c>
      <c r="X208" s="458">
        <f t="shared" si="26"/>
        <v>3.1114142642148392</v>
      </c>
      <c r="Y208" s="395">
        <v>45.685940000000002</v>
      </c>
      <c r="Z208" s="459">
        <v>0.52012696866699648</v>
      </c>
      <c r="AA208" s="44"/>
      <c r="AB208" s="44"/>
    </row>
    <row r="209" spans="1:28">
      <c r="A209" s="118"/>
      <c r="B209" s="437">
        <v>198</v>
      </c>
      <c r="C209" s="438">
        <v>42552</v>
      </c>
      <c r="D209" s="386">
        <v>2173.6</v>
      </c>
      <c r="E209" s="439">
        <v>18432.240000000002</v>
      </c>
      <c r="F209" s="398">
        <v>8.8225770000000008</v>
      </c>
      <c r="G209" s="441">
        <v>22547.919922000001</v>
      </c>
      <c r="H209" s="169"/>
      <c r="I209" s="384">
        <f t="shared" si="27"/>
        <v>198</v>
      </c>
      <c r="J209" s="397">
        <v>42552</v>
      </c>
      <c r="K209" s="391">
        <v>141.90152</v>
      </c>
      <c r="L209" s="393">
        <v>141.79025300000001</v>
      </c>
      <c r="M209" s="451">
        <v>50.605415000000001</v>
      </c>
      <c r="N209" s="424"/>
      <c r="O209" s="453">
        <f t="shared" si="24"/>
        <v>198</v>
      </c>
      <c r="P209" s="438">
        <f t="shared" si="25"/>
        <v>42552</v>
      </c>
      <c r="Q209" s="386">
        <v>2173.6</v>
      </c>
      <c r="R209" s="455">
        <f t="shared" si="21"/>
        <v>0.55873958378153543</v>
      </c>
      <c r="S209" s="387">
        <v>18432.240000000002</v>
      </c>
      <c r="T209" s="456">
        <f t="shared" si="22"/>
        <v>0.68476664293228939</v>
      </c>
      <c r="U209" s="391">
        <v>141.90152</v>
      </c>
      <c r="V209" s="457">
        <f t="shared" si="23"/>
        <v>3.3281516346039677</v>
      </c>
      <c r="W209" s="393">
        <v>141.79025300000001</v>
      </c>
      <c r="X209" s="458">
        <f t="shared" si="26"/>
        <v>3.3965064719287641</v>
      </c>
      <c r="Y209" s="395">
        <v>50.605415000000001</v>
      </c>
      <c r="Z209" s="459">
        <v>0.68381467256852657</v>
      </c>
      <c r="AA209" s="44"/>
      <c r="AB209" s="44"/>
    </row>
    <row r="210" spans="1:28">
      <c r="A210" s="118"/>
      <c r="B210" s="437">
        <v>199</v>
      </c>
      <c r="C210" s="438">
        <v>42583</v>
      </c>
      <c r="D210" s="386">
        <v>2170.9499999999998</v>
      </c>
      <c r="E210" s="439">
        <v>18400.88</v>
      </c>
      <c r="F210" s="398">
        <v>8.8075410000000005</v>
      </c>
      <c r="G210" s="441">
        <v>22561.220702999999</v>
      </c>
      <c r="H210" s="169"/>
      <c r="I210" s="384">
        <f t="shared" si="27"/>
        <v>199</v>
      </c>
      <c r="J210" s="397">
        <v>42583</v>
      </c>
      <c r="K210" s="391">
        <v>137.54827900000001</v>
      </c>
      <c r="L210" s="393">
        <v>144.44387800000001</v>
      </c>
      <c r="M210" s="451">
        <v>51.301814999999998</v>
      </c>
      <c r="N210" s="424"/>
      <c r="O210" s="453">
        <f t="shared" si="24"/>
        <v>199</v>
      </c>
      <c r="P210" s="438">
        <f t="shared" si="25"/>
        <v>42583</v>
      </c>
      <c r="Q210" s="386">
        <v>2170.9499999999998</v>
      </c>
      <c r="R210" s="455">
        <f t="shared" si="21"/>
        <v>0.55683920657458774</v>
      </c>
      <c r="S210" s="387">
        <v>18400.88</v>
      </c>
      <c r="T210" s="456">
        <f t="shared" si="22"/>
        <v>0.68190023700862756</v>
      </c>
      <c r="U210" s="391">
        <v>137.54827900000001</v>
      </c>
      <c r="V210" s="457">
        <f t="shared" si="23"/>
        <v>3.1953730206048014</v>
      </c>
      <c r="W210" s="393">
        <v>144.44387800000001</v>
      </c>
      <c r="X210" s="458">
        <f t="shared" si="26"/>
        <v>3.4787877235643894</v>
      </c>
      <c r="Y210" s="395">
        <v>51.301814999999998</v>
      </c>
      <c r="Z210" s="459">
        <v>0.70698627461895369</v>
      </c>
      <c r="AA210" s="44"/>
      <c r="AB210" s="44"/>
    </row>
    <row r="211" spans="1:28">
      <c r="A211" s="118"/>
      <c r="B211" s="437">
        <v>200</v>
      </c>
      <c r="C211" s="438">
        <v>42614</v>
      </c>
      <c r="D211" s="386">
        <v>2168.27</v>
      </c>
      <c r="E211" s="439">
        <v>18308.150000000001</v>
      </c>
      <c r="F211" s="398">
        <v>8.8003859999999996</v>
      </c>
      <c r="G211" s="441">
        <v>22576.669922000001</v>
      </c>
      <c r="H211" s="169"/>
      <c r="I211" s="384">
        <f t="shared" si="27"/>
        <v>200</v>
      </c>
      <c r="J211" s="397">
        <v>42614</v>
      </c>
      <c r="K211" s="391">
        <v>129.76664700000001</v>
      </c>
      <c r="L211" s="393">
        <v>152.98286400000001</v>
      </c>
      <c r="M211" s="451">
        <v>51.747334000000002</v>
      </c>
      <c r="N211" s="424"/>
      <c r="O211" s="453">
        <f t="shared" si="24"/>
        <v>200</v>
      </c>
      <c r="P211" s="438">
        <f t="shared" si="25"/>
        <v>42614</v>
      </c>
      <c r="Q211" s="386">
        <v>2168.27</v>
      </c>
      <c r="R211" s="455">
        <f t="shared" si="21"/>
        <v>0.55491731566341085</v>
      </c>
      <c r="S211" s="387">
        <v>18308.150000000001</v>
      </c>
      <c r="T211" s="456">
        <f t="shared" si="22"/>
        <v>0.67342441362529981</v>
      </c>
      <c r="U211" s="391">
        <v>129.76664700000001</v>
      </c>
      <c r="V211" s="457">
        <f t="shared" si="23"/>
        <v>2.9580247296161879</v>
      </c>
      <c r="W211" s="393">
        <v>152.98286400000001</v>
      </c>
      <c r="X211" s="458">
        <f t="shared" si="26"/>
        <v>3.7435570318800258</v>
      </c>
      <c r="Y211" s="395">
        <v>51.747334000000002</v>
      </c>
      <c r="Z211" s="459">
        <v>0.72181021053782857</v>
      </c>
      <c r="AA211" s="44"/>
      <c r="AB211" s="44"/>
    </row>
    <row r="212" spans="1:28">
      <c r="A212" s="118"/>
      <c r="B212" s="437">
        <v>201</v>
      </c>
      <c r="C212" s="438">
        <v>42644</v>
      </c>
      <c r="D212" s="386">
        <v>2126.15</v>
      </c>
      <c r="E212" s="439">
        <v>18142.419999999998</v>
      </c>
      <c r="F212" s="398">
        <v>8.7294549999999997</v>
      </c>
      <c r="G212" s="441">
        <v>22072.490234000001</v>
      </c>
      <c r="H212" s="169"/>
      <c r="I212" s="384">
        <f t="shared" si="27"/>
        <v>201</v>
      </c>
      <c r="J212" s="397">
        <v>42644</v>
      </c>
      <c r="K212" s="391">
        <v>125.81858099999999</v>
      </c>
      <c r="L212" s="393">
        <v>153.03814700000001</v>
      </c>
      <c r="M212" s="451">
        <v>53.831600000000002</v>
      </c>
      <c r="N212" s="424"/>
      <c r="O212" s="453">
        <f t="shared" si="24"/>
        <v>201</v>
      </c>
      <c r="P212" s="438">
        <f t="shared" si="25"/>
        <v>42644</v>
      </c>
      <c r="Q212" s="386">
        <v>2126.15</v>
      </c>
      <c r="R212" s="455">
        <f t="shared" si="21"/>
        <v>0.52471207492506067</v>
      </c>
      <c r="S212" s="387">
        <v>18142.419999999998</v>
      </c>
      <c r="T212" s="456">
        <f t="shared" si="22"/>
        <v>0.65827615298344755</v>
      </c>
      <c r="U212" s="391">
        <v>125.81858099999999</v>
      </c>
      <c r="V212" s="457">
        <f t="shared" si="23"/>
        <v>2.8376043964765261</v>
      </c>
      <c r="W212" s="393">
        <v>153.03814700000001</v>
      </c>
      <c r="X212" s="458">
        <f t="shared" si="26"/>
        <v>3.7452711981371918</v>
      </c>
      <c r="Y212" s="395">
        <v>53.831600000000002</v>
      </c>
      <c r="Z212" s="459">
        <v>0.79116084568894252</v>
      </c>
      <c r="AA212" s="44"/>
      <c r="AB212" s="44"/>
    </row>
    <row r="213" spans="1:28">
      <c r="A213" s="118"/>
      <c r="B213" s="437">
        <v>202</v>
      </c>
      <c r="C213" s="438">
        <v>42675</v>
      </c>
      <c r="D213" s="386">
        <v>2198.81</v>
      </c>
      <c r="E213" s="439">
        <v>19123.580000000002</v>
      </c>
      <c r="F213" s="398">
        <v>8.4988469999999996</v>
      </c>
      <c r="G213" s="441">
        <v>22991.070313</v>
      </c>
      <c r="H213" s="169"/>
      <c r="I213" s="384">
        <f t="shared" si="27"/>
        <v>202</v>
      </c>
      <c r="J213" s="397">
        <v>42675</v>
      </c>
      <c r="K213" s="391">
        <v>127.724541</v>
      </c>
      <c r="L213" s="393">
        <v>168.26989699999999</v>
      </c>
      <c r="M213" s="451">
        <v>54.137047000000003</v>
      </c>
      <c r="N213" s="424"/>
      <c r="O213" s="453">
        <f t="shared" si="24"/>
        <v>202</v>
      </c>
      <c r="P213" s="438">
        <f t="shared" si="25"/>
        <v>42675</v>
      </c>
      <c r="Q213" s="386">
        <v>2198.81</v>
      </c>
      <c r="R213" s="455">
        <f t="shared" si="21"/>
        <v>0.57681826656913771</v>
      </c>
      <c r="S213" s="387">
        <v>19123.580000000002</v>
      </c>
      <c r="T213" s="456">
        <f t="shared" si="22"/>
        <v>0.74795736586801564</v>
      </c>
      <c r="U213" s="391">
        <v>127.724541</v>
      </c>
      <c r="V213" s="457">
        <f t="shared" si="23"/>
        <v>2.8957382620580208</v>
      </c>
      <c r="W213" s="393">
        <v>168.26989699999999</v>
      </c>
      <c r="X213" s="458">
        <f t="shared" si="26"/>
        <v>4.2175637996166522</v>
      </c>
      <c r="Y213" s="395">
        <v>54.137047000000003</v>
      </c>
      <c r="Z213" s="459">
        <v>0.80132410865777781</v>
      </c>
      <c r="AA213" s="44"/>
      <c r="AB213" s="44"/>
    </row>
    <row r="214" spans="1:28">
      <c r="A214" s="118"/>
      <c r="B214" s="437">
        <v>203</v>
      </c>
      <c r="C214" s="438">
        <v>42705</v>
      </c>
      <c r="D214" s="386">
        <v>2238.83</v>
      </c>
      <c r="E214" s="439">
        <v>19762.599999999999</v>
      </c>
      <c r="F214" s="398">
        <v>8.5147619999999993</v>
      </c>
      <c r="G214" s="441">
        <v>23425.859375</v>
      </c>
      <c r="H214" s="169"/>
      <c r="I214" s="384">
        <f t="shared" si="27"/>
        <v>203</v>
      </c>
      <c r="J214" s="397">
        <v>42705</v>
      </c>
      <c r="K214" s="391">
        <v>136.65257299999999</v>
      </c>
      <c r="L214" s="393">
        <v>163.46772799999999</v>
      </c>
      <c r="M214" s="451">
        <v>56.203175000000002</v>
      </c>
      <c r="N214" s="424"/>
      <c r="O214" s="453">
        <f t="shared" si="24"/>
        <v>203</v>
      </c>
      <c r="P214" s="438">
        <f t="shared" si="25"/>
        <v>42705</v>
      </c>
      <c r="Q214" s="386">
        <v>2238.83</v>
      </c>
      <c r="R214" s="455">
        <f t="shared" si="21"/>
        <v>0.60551754801141655</v>
      </c>
      <c r="S214" s="387">
        <v>19762.599999999999</v>
      </c>
      <c r="T214" s="456">
        <f t="shared" si="22"/>
        <v>0.80636587075763222</v>
      </c>
      <c r="U214" s="391">
        <v>136.65257299999999</v>
      </c>
      <c r="V214" s="457">
        <f t="shared" si="23"/>
        <v>3.1680530074856703</v>
      </c>
      <c r="W214" s="393">
        <v>163.46772799999999</v>
      </c>
      <c r="X214" s="458">
        <f t="shared" si="26"/>
        <v>4.0686624002532161</v>
      </c>
      <c r="Y214" s="395">
        <v>56.203175000000002</v>
      </c>
      <c r="Z214" s="459">
        <v>0.87007123071585513</v>
      </c>
      <c r="AA214" s="44"/>
      <c r="AB214" s="44"/>
    </row>
    <row r="215" spans="1:28">
      <c r="A215" s="118"/>
      <c r="B215" s="437">
        <v>204</v>
      </c>
      <c r="C215" s="442">
        <v>42736</v>
      </c>
      <c r="D215" s="386">
        <v>2278.87</v>
      </c>
      <c r="E215" s="439">
        <v>19864.09</v>
      </c>
      <c r="F215" s="398">
        <v>8.543666</v>
      </c>
      <c r="G215" s="441">
        <v>23847.210938</v>
      </c>
      <c r="H215" s="169"/>
      <c r="I215" s="384">
        <f t="shared" si="27"/>
        <v>204</v>
      </c>
      <c r="J215" s="397">
        <v>42736</v>
      </c>
      <c r="K215" s="391">
        <v>139.92997700000001</v>
      </c>
      <c r="L215" s="393">
        <v>166.361099</v>
      </c>
      <c r="M215" s="451">
        <v>58.473370000000003</v>
      </c>
      <c r="N215" s="424"/>
      <c r="O215" s="453">
        <f t="shared" si="24"/>
        <v>204</v>
      </c>
      <c r="P215" s="438">
        <f t="shared" si="25"/>
        <v>42736</v>
      </c>
      <c r="Q215" s="386">
        <v>2278.87</v>
      </c>
      <c r="R215" s="455">
        <f t="shared" si="21"/>
        <v>0.63423117192318168</v>
      </c>
      <c r="S215" s="387">
        <v>19864.09</v>
      </c>
      <c r="T215" s="456">
        <f t="shared" si="22"/>
        <v>0.81564238661198307</v>
      </c>
      <c r="U215" s="391">
        <v>139.92997700000001</v>
      </c>
      <c r="V215" s="457">
        <f t="shared" si="23"/>
        <v>3.2680174157587993</v>
      </c>
      <c r="W215" s="393">
        <v>166.361099</v>
      </c>
      <c r="X215" s="458">
        <f t="shared" si="26"/>
        <v>4.1583774833287155</v>
      </c>
      <c r="Y215" s="395">
        <v>58.473370000000003</v>
      </c>
      <c r="Z215" s="459">
        <v>0.9456083575350247</v>
      </c>
      <c r="AA215" s="44"/>
      <c r="AB215" s="44"/>
    </row>
    <row r="216" spans="1:28">
      <c r="A216" s="118"/>
      <c r="B216" s="437">
        <v>205</v>
      </c>
      <c r="C216" s="438">
        <v>42767</v>
      </c>
      <c r="D216" s="398">
        <v>2363.64</v>
      </c>
      <c r="E216" s="439">
        <v>20812.240000000002</v>
      </c>
      <c r="F216" s="398">
        <v>8.600714</v>
      </c>
      <c r="G216" s="440">
        <v>24609.789063</v>
      </c>
      <c r="H216" s="118"/>
      <c r="I216" s="384">
        <f t="shared" si="27"/>
        <v>205</v>
      </c>
      <c r="J216" s="397">
        <v>42767</v>
      </c>
      <c r="K216" s="391">
        <v>151.22164900000001</v>
      </c>
      <c r="L216" s="393">
        <v>169.76551799999999</v>
      </c>
      <c r="M216" s="451">
        <v>57.867370999999999</v>
      </c>
      <c r="N216" s="424"/>
      <c r="O216" s="453">
        <f t="shared" si="24"/>
        <v>205</v>
      </c>
      <c r="P216" s="438">
        <f t="shared" si="25"/>
        <v>42767</v>
      </c>
      <c r="Q216" s="398">
        <v>2363.64</v>
      </c>
      <c r="R216" s="455">
        <f t="shared" si="21"/>
        <v>0.69502172884127167</v>
      </c>
      <c r="S216" s="387">
        <v>20812.240000000002</v>
      </c>
      <c r="T216" s="456">
        <f t="shared" si="22"/>
        <v>0.90230637821019632</v>
      </c>
      <c r="U216" s="391">
        <v>151.22164900000001</v>
      </c>
      <c r="V216" s="457">
        <f t="shared" si="23"/>
        <v>3.6124257675806257</v>
      </c>
      <c r="W216" s="393">
        <v>169.76551799999999</v>
      </c>
      <c r="X216" s="458">
        <f t="shared" si="26"/>
        <v>4.263938689758449</v>
      </c>
      <c r="Y216" s="395">
        <v>57.867370999999999</v>
      </c>
      <c r="Z216" s="459">
        <v>0.92544470493456954</v>
      </c>
      <c r="AA216" s="44"/>
      <c r="AB216" s="44"/>
    </row>
    <row r="217" spans="1:28">
      <c r="A217" s="118"/>
      <c r="B217" s="437">
        <v>206</v>
      </c>
      <c r="C217" s="438">
        <v>42795</v>
      </c>
      <c r="D217" s="398">
        <v>2362.7199999999998</v>
      </c>
      <c r="E217" s="439">
        <v>20663.22</v>
      </c>
      <c r="F217" s="398">
        <v>8.5926829999999992</v>
      </c>
      <c r="G217" s="440">
        <v>24624.720702999999</v>
      </c>
      <c r="H217" s="118"/>
      <c r="I217" s="384">
        <f t="shared" si="27"/>
        <v>206</v>
      </c>
      <c r="J217" s="397">
        <v>42795</v>
      </c>
      <c r="K217" s="391">
        <v>143.507553</v>
      </c>
      <c r="L217" s="393">
        <v>171.67449999999999</v>
      </c>
      <c r="M217" s="451">
        <v>59.928885999999999</v>
      </c>
      <c r="N217" s="424"/>
      <c r="O217" s="453">
        <f t="shared" si="24"/>
        <v>206</v>
      </c>
      <c r="P217" s="438">
        <f t="shared" si="25"/>
        <v>42795</v>
      </c>
      <c r="Q217" s="398">
        <v>2362.7199999999998</v>
      </c>
      <c r="R217" s="455">
        <f t="shared" si="21"/>
        <v>0.69436197524489751</v>
      </c>
      <c r="S217" s="387">
        <v>20663.22</v>
      </c>
      <c r="T217" s="456">
        <f t="shared" si="22"/>
        <v>0.88868546587779562</v>
      </c>
      <c r="U217" s="391">
        <v>143.507553</v>
      </c>
      <c r="V217" s="457">
        <f t="shared" si="23"/>
        <v>3.3771373984927404</v>
      </c>
      <c r="W217" s="393">
        <v>171.67449999999999</v>
      </c>
      <c r="X217" s="458">
        <f t="shared" si="26"/>
        <v>4.3231307113552759</v>
      </c>
      <c r="Y217" s="395">
        <v>59.928885999999999</v>
      </c>
      <c r="Z217" s="459">
        <v>0.99403833675677888</v>
      </c>
      <c r="AA217" s="44"/>
      <c r="AB217" s="44"/>
    </row>
    <row r="218" spans="1:28">
      <c r="A218" s="118"/>
      <c r="B218" s="437">
        <v>207</v>
      </c>
      <c r="C218" s="438">
        <v>42826</v>
      </c>
      <c r="D218" s="398">
        <v>2384.1999999999998</v>
      </c>
      <c r="E218" s="439">
        <v>20940.509999999998</v>
      </c>
      <c r="F218" s="398">
        <v>8.6588250000000002</v>
      </c>
      <c r="G218" s="440">
        <v>24878.480468999998</v>
      </c>
      <c r="H218" s="118"/>
      <c r="I218" s="384">
        <f t="shared" si="27"/>
        <v>207</v>
      </c>
      <c r="J218" s="397">
        <v>42826</v>
      </c>
      <c r="K218" s="391">
        <v>151.91996800000001</v>
      </c>
      <c r="L218" s="393">
        <v>167.22683699999999</v>
      </c>
      <c r="M218" s="451">
        <v>62.294735000000003</v>
      </c>
      <c r="N218" s="424"/>
      <c r="O218" s="453">
        <f t="shared" si="24"/>
        <v>207</v>
      </c>
      <c r="P218" s="438">
        <f t="shared" si="25"/>
        <v>42826</v>
      </c>
      <c r="Q218" s="398">
        <v>2384.1999999999998</v>
      </c>
      <c r="R218" s="455">
        <f t="shared" si="21"/>
        <v>0.709765787473287</v>
      </c>
      <c r="S218" s="387">
        <v>20940.509999999998</v>
      </c>
      <c r="T218" s="456">
        <f t="shared" si="22"/>
        <v>0.91403067310267394</v>
      </c>
      <c r="U218" s="391">
        <v>151.91996800000001</v>
      </c>
      <c r="V218" s="457">
        <f t="shared" si="23"/>
        <v>3.6337252612106097</v>
      </c>
      <c r="W218" s="393">
        <v>167.22683699999999</v>
      </c>
      <c r="X218" s="458">
        <f t="shared" si="26"/>
        <v>4.1852215197801819</v>
      </c>
      <c r="Y218" s="395">
        <v>62.294735000000003</v>
      </c>
      <c r="Z218" s="459">
        <v>1.0727581982435699</v>
      </c>
      <c r="AA218" s="44"/>
      <c r="AB218" s="44"/>
    </row>
    <row r="219" spans="1:28">
      <c r="A219" s="118"/>
      <c r="B219" s="437">
        <v>208</v>
      </c>
      <c r="C219" s="438">
        <v>42856</v>
      </c>
      <c r="D219" s="398">
        <v>2411.8000000000002</v>
      </c>
      <c r="E219" s="439">
        <v>21008.65</v>
      </c>
      <c r="F219" s="398">
        <v>8.7161919999999995</v>
      </c>
      <c r="G219" s="440">
        <v>25041.339843999998</v>
      </c>
      <c r="H219" s="118"/>
      <c r="I219" s="384">
        <f t="shared" si="27"/>
        <v>208</v>
      </c>
      <c r="J219" s="397">
        <v>42856</v>
      </c>
      <c r="K219" s="391">
        <v>154.410324</v>
      </c>
      <c r="L219" s="393">
        <v>170.87640400000001</v>
      </c>
      <c r="M219" s="451">
        <v>63.550465000000003</v>
      </c>
      <c r="N219" s="424"/>
      <c r="O219" s="453">
        <f t="shared" si="24"/>
        <v>208</v>
      </c>
      <c r="P219" s="438">
        <f t="shared" si="25"/>
        <v>42856</v>
      </c>
      <c r="Q219" s="398">
        <v>2411.8000000000002</v>
      </c>
      <c r="R219" s="455">
        <f t="shared" si="21"/>
        <v>0.72955839536451395</v>
      </c>
      <c r="S219" s="387">
        <v>21008.65</v>
      </c>
      <c r="T219" s="456">
        <f t="shared" si="22"/>
        <v>0.92025889056563082</v>
      </c>
      <c r="U219" s="391">
        <v>154.410324</v>
      </c>
      <c r="V219" s="457">
        <f t="shared" si="23"/>
        <v>3.7096838442627558</v>
      </c>
      <c r="W219" s="393">
        <v>170.87640400000001</v>
      </c>
      <c r="X219" s="458">
        <f t="shared" si="26"/>
        <v>4.298384058077068</v>
      </c>
      <c r="Y219" s="395">
        <v>63.550465000000003</v>
      </c>
      <c r="Z219" s="459">
        <v>1.1145406161683016</v>
      </c>
      <c r="AA219" s="44"/>
      <c r="AB219" s="44"/>
    </row>
    <row r="220" spans="1:28">
      <c r="A220" s="118"/>
      <c r="B220" s="437">
        <v>209</v>
      </c>
      <c r="C220" s="438">
        <v>42887</v>
      </c>
      <c r="D220" s="398">
        <v>2423.41</v>
      </c>
      <c r="E220" s="439">
        <v>21349.63</v>
      </c>
      <c r="F220" s="398">
        <v>8.7178149999999999</v>
      </c>
      <c r="G220" s="440">
        <v>25230.410156000002</v>
      </c>
      <c r="H220" s="118"/>
      <c r="I220" s="384">
        <f t="shared" si="27"/>
        <v>209</v>
      </c>
      <c r="J220" s="397">
        <v>42887</v>
      </c>
      <c r="K220" s="391">
        <v>142.8116</v>
      </c>
      <c r="L220" s="393">
        <v>191.58363299999999</v>
      </c>
      <c r="M220" s="451">
        <v>63.081935999999999</v>
      </c>
      <c r="N220" s="424"/>
      <c r="O220" s="453">
        <f t="shared" si="24"/>
        <v>209</v>
      </c>
      <c r="P220" s="438">
        <f t="shared" si="25"/>
        <v>42887</v>
      </c>
      <c r="Q220" s="398">
        <v>2423.41</v>
      </c>
      <c r="R220" s="455">
        <f t="shared" si="21"/>
        <v>0.73788419890136669</v>
      </c>
      <c r="S220" s="387">
        <v>21349.63</v>
      </c>
      <c r="T220" s="456">
        <f t="shared" si="22"/>
        <v>0.95142557079044621</v>
      </c>
      <c r="U220" s="391">
        <v>142.8116</v>
      </c>
      <c r="V220" s="457">
        <f t="shared" si="23"/>
        <v>3.3559100704517331</v>
      </c>
      <c r="W220" s="393">
        <v>191.58363299999999</v>
      </c>
      <c r="X220" s="458">
        <f t="shared" si="26"/>
        <v>4.940455458529474</v>
      </c>
      <c r="Y220" s="395">
        <v>63.081935999999999</v>
      </c>
      <c r="Z220" s="459">
        <v>1.0989510591075824</v>
      </c>
      <c r="AA220" s="44"/>
      <c r="AB220" s="44"/>
    </row>
    <row r="221" spans="1:28">
      <c r="A221" s="118"/>
      <c r="B221" s="437">
        <v>210</v>
      </c>
      <c r="C221" s="438">
        <v>42917</v>
      </c>
      <c r="D221" s="398">
        <v>2470.3000000000002</v>
      </c>
      <c r="E221" s="439">
        <v>21891.119999999999</v>
      </c>
      <c r="F221" s="398">
        <v>8.7518630000000002</v>
      </c>
      <c r="G221" s="440">
        <v>25685.189452999999</v>
      </c>
      <c r="H221" s="118"/>
      <c r="I221" s="384">
        <f t="shared" si="27"/>
        <v>210</v>
      </c>
      <c r="J221" s="397">
        <v>42917</v>
      </c>
      <c r="K221" s="391">
        <v>141.54364000000001</v>
      </c>
      <c r="L221" s="393">
        <v>183.82103000000001</v>
      </c>
      <c r="M221" s="451">
        <v>66.532082000000003</v>
      </c>
      <c r="N221" s="424"/>
      <c r="O221" s="453">
        <f t="shared" si="24"/>
        <v>210</v>
      </c>
      <c r="P221" s="438">
        <f t="shared" si="25"/>
        <v>42917</v>
      </c>
      <c r="Q221" s="398">
        <v>2470.3000000000002</v>
      </c>
      <c r="R221" s="455">
        <f t="shared" si="21"/>
        <v>0.77151011861222263</v>
      </c>
      <c r="S221" s="387">
        <v>21891.119999999999</v>
      </c>
      <c r="T221" s="456">
        <f t="shared" si="22"/>
        <v>1.0009195166961744</v>
      </c>
      <c r="U221" s="391">
        <v>141.54364000000001</v>
      </c>
      <c r="V221" s="457">
        <f t="shared" si="23"/>
        <v>3.3172359029966385</v>
      </c>
      <c r="W221" s="393">
        <v>183.82103000000001</v>
      </c>
      <c r="X221" s="458">
        <f t="shared" si="26"/>
        <v>4.699759546036014</v>
      </c>
      <c r="Y221" s="395">
        <v>66.532082000000003</v>
      </c>
      <c r="Z221" s="459">
        <v>1.2137491781883889</v>
      </c>
      <c r="AA221" s="44"/>
      <c r="AB221" s="44"/>
    </row>
    <row r="222" spans="1:28">
      <c r="A222" s="118"/>
      <c r="B222" s="437">
        <v>211</v>
      </c>
      <c r="C222" s="438">
        <v>42948</v>
      </c>
      <c r="D222" s="398">
        <v>2471.65</v>
      </c>
      <c r="E222" s="439">
        <v>21948.1</v>
      </c>
      <c r="F222" s="398">
        <v>8.8266410000000004</v>
      </c>
      <c r="G222" s="440">
        <v>25657.960938</v>
      </c>
      <c r="H222" s="118"/>
      <c r="I222" s="384">
        <f t="shared" si="27"/>
        <v>211</v>
      </c>
      <c r="J222" s="397">
        <v>42948</v>
      </c>
      <c r="K222" s="391">
        <v>139.96310399999999</v>
      </c>
      <c r="L222" s="393">
        <v>189.43206799999999</v>
      </c>
      <c r="M222" s="451">
        <v>68.426468</v>
      </c>
      <c r="N222" s="424"/>
      <c r="O222" s="453">
        <f t="shared" si="24"/>
        <v>211</v>
      </c>
      <c r="P222" s="438">
        <f t="shared" si="25"/>
        <v>42948</v>
      </c>
      <c r="Q222" s="398">
        <v>2471.65</v>
      </c>
      <c r="R222" s="455">
        <f t="shared" si="21"/>
        <v>0.77247823530255433</v>
      </c>
      <c r="S222" s="387">
        <v>21948.1</v>
      </c>
      <c r="T222" s="456">
        <f t="shared" si="22"/>
        <v>1.006127673887828</v>
      </c>
      <c r="U222" s="391">
        <v>139.96310399999999</v>
      </c>
      <c r="V222" s="457">
        <f t="shared" si="23"/>
        <v>3.2690278255077541</v>
      </c>
      <c r="W222" s="393">
        <v>189.43206799999999</v>
      </c>
      <c r="X222" s="458">
        <f t="shared" si="26"/>
        <v>4.873741638311694</v>
      </c>
      <c r="Y222" s="395">
        <v>68.426468</v>
      </c>
      <c r="Z222" s="459">
        <v>1.2767818584323587</v>
      </c>
      <c r="AA222" s="44"/>
      <c r="AB222" s="44"/>
    </row>
    <row r="223" spans="1:28">
      <c r="A223" s="118"/>
      <c r="B223" s="437">
        <v>212</v>
      </c>
      <c r="C223" s="438">
        <v>42979</v>
      </c>
      <c r="D223" s="398">
        <v>2519.36</v>
      </c>
      <c r="E223" s="439">
        <v>22405.09</v>
      </c>
      <c r="F223" s="398">
        <v>8.77942</v>
      </c>
      <c r="G223" s="440">
        <v>26233.339843999998</v>
      </c>
      <c r="H223" s="118"/>
      <c r="I223" s="384">
        <f t="shared" si="27"/>
        <v>212</v>
      </c>
      <c r="J223" s="397">
        <v>42979</v>
      </c>
      <c r="K223" s="391">
        <v>147.174026</v>
      </c>
      <c r="L223" s="393">
        <v>199.32870500000001</v>
      </c>
      <c r="M223" s="451">
        <v>68.533417</v>
      </c>
      <c r="N223" s="424"/>
      <c r="O223" s="453">
        <f t="shared" si="24"/>
        <v>212</v>
      </c>
      <c r="P223" s="438">
        <f t="shared" si="25"/>
        <v>42979</v>
      </c>
      <c r="Q223" s="398">
        <v>2519.36</v>
      </c>
      <c r="R223" s="455">
        <f t="shared" si="21"/>
        <v>0.80669219626235256</v>
      </c>
      <c r="S223" s="387">
        <v>22405.09</v>
      </c>
      <c r="T223" s="456">
        <f t="shared" si="22"/>
        <v>1.0478980451586897</v>
      </c>
      <c r="U223" s="391">
        <v>147.174026</v>
      </c>
      <c r="V223" s="457">
        <f t="shared" si="23"/>
        <v>3.4889688370015124</v>
      </c>
      <c r="W223" s="393">
        <v>199.32870500000001</v>
      </c>
      <c r="X223" s="458">
        <f t="shared" si="26"/>
        <v>5.1806077853156767</v>
      </c>
      <c r="Y223" s="395">
        <v>68.533417</v>
      </c>
      <c r="Z223" s="459">
        <v>1.2803404162550054</v>
      </c>
      <c r="AA223" s="44"/>
      <c r="AB223" s="44"/>
    </row>
    <row r="224" spans="1:28">
      <c r="A224" s="118"/>
      <c r="B224" s="437">
        <v>213</v>
      </c>
      <c r="C224" s="438">
        <v>43009</v>
      </c>
      <c r="D224" s="398">
        <v>2575.2600000000002</v>
      </c>
      <c r="E224" s="439">
        <v>23377.24</v>
      </c>
      <c r="F224" s="398">
        <v>8.7891949999999994</v>
      </c>
      <c r="G224" s="440">
        <v>26760.189452999999</v>
      </c>
      <c r="H224" s="118"/>
      <c r="I224" s="384">
        <f t="shared" si="27"/>
        <v>213</v>
      </c>
      <c r="J224" s="397">
        <v>43009</v>
      </c>
      <c r="K224" s="391">
        <v>144.298416</v>
      </c>
      <c r="L224" s="393">
        <v>199.999954</v>
      </c>
      <c r="M224" s="451">
        <v>76.528519000000003</v>
      </c>
      <c r="N224" s="424"/>
      <c r="O224" s="453">
        <f t="shared" si="24"/>
        <v>213</v>
      </c>
      <c r="P224" s="438">
        <f t="shared" si="25"/>
        <v>43009</v>
      </c>
      <c r="Q224" s="398">
        <v>2575.2600000000002</v>
      </c>
      <c r="R224" s="455">
        <f t="shared" si="21"/>
        <v>0.84677939847682993</v>
      </c>
      <c r="S224" s="387">
        <v>23377.24</v>
      </c>
      <c r="T224" s="456">
        <f t="shared" si="22"/>
        <v>1.1367557147597056</v>
      </c>
      <c r="U224" s="391">
        <v>144.298416</v>
      </c>
      <c r="V224" s="457">
        <f t="shared" si="23"/>
        <v>3.4012595853882557</v>
      </c>
      <c r="W224" s="393">
        <v>199.999954</v>
      </c>
      <c r="X224" s="458">
        <f t="shared" si="26"/>
        <v>5.2014212792642036</v>
      </c>
      <c r="Y224" s="395">
        <v>76.528519000000003</v>
      </c>
      <c r="Z224" s="459">
        <v>1.5463647153597941</v>
      </c>
      <c r="AA224" s="44"/>
      <c r="AB224" s="44"/>
    </row>
    <row r="225" spans="1:28">
      <c r="A225" s="118"/>
      <c r="B225" s="437">
        <v>214</v>
      </c>
      <c r="C225" s="438">
        <v>43040</v>
      </c>
      <c r="D225" s="398">
        <v>2647.58</v>
      </c>
      <c r="E225" s="439">
        <v>24272.35</v>
      </c>
      <c r="F225" s="398">
        <v>8.7744730000000004</v>
      </c>
      <c r="G225" s="440">
        <v>27493.380859000001</v>
      </c>
      <c r="H225" s="118"/>
      <c r="I225" s="384">
        <f t="shared" si="27"/>
        <v>214</v>
      </c>
      <c r="J225" s="397">
        <v>43040</v>
      </c>
      <c r="K225" s="391">
        <v>165.21585099999999</v>
      </c>
      <c r="L225" s="393">
        <v>205.004166</v>
      </c>
      <c r="M225" s="451">
        <v>77.439376999999993</v>
      </c>
      <c r="N225" s="424"/>
      <c r="O225" s="453">
        <f t="shared" si="24"/>
        <v>214</v>
      </c>
      <c r="P225" s="438">
        <f t="shared" si="25"/>
        <v>43040</v>
      </c>
      <c r="Q225" s="398">
        <v>2647.58</v>
      </c>
      <c r="R225" s="455">
        <f t="shared" si="21"/>
        <v>0.89864176813963814</v>
      </c>
      <c r="S225" s="387">
        <v>24272.35</v>
      </c>
      <c r="T225" s="456">
        <f t="shared" si="22"/>
        <v>1.2185716779717248</v>
      </c>
      <c r="U225" s="391">
        <v>165.21585099999999</v>
      </c>
      <c r="V225" s="457">
        <f t="shared" si="23"/>
        <v>4.0392642416243003</v>
      </c>
      <c r="W225" s="393">
        <v>205.004166</v>
      </c>
      <c r="X225" s="458">
        <f t="shared" si="26"/>
        <v>5.3565874488661693</v>
      </c>
      <c r="Y225" s="395">
        <v>77.439376999999993</v>
      </c>
      <c r="Z225" s="459">
        <v>1.5766720661645728</v>
      </c>
      <c r="AA225" s="44"/>
      <c r="AB225" s="44"/>
    </row>
    <row r="226" spans="1:28">
      <c r="A226" s="118"/>
      <c r="B226" s="437">
        <v>215</v>
      </c>
      <c r="C226" s="438">
        <v>43070</v>
      </c>
      <c r="D226" s="398">
        <v>2673.61</v>
      </c>
      <c r="E226" s="439">
        <v>24719.22</v>
      </c>
      <c r="F226" s="398">
        <v>8.8088610000000003</v>
      </c>
      <c r="G226" s="440">
        <v>27794.169922000001</v>
      </c>
      <c r="H226" s="118"/>
      <c r="I226" s="384">
        <f t="shared" si="27"/>
        <v>215</v>
      </c>
      <c r="J226" s="397">
        <v>43070</v>
      </c>
      <c r="K226" s="391">
        <v>167.22453300000001</v>
      </c>
      <c r="L226" s="393">
        <v>221.01762400000001</v>
      </c>
      <c r="M226" s="451">
        <v>79.095039</v>
      </c>
      <c r="N226" s="424"/>
      <c r="O226" s="453">
        <f t="shared" si="24"/>
        <v>215</v>
      </c>
      <c r="P226" s="438">
        <f t="shared" si="25"/>
        <v>43070</v>
      </c>
      <c r="Q226" s="398">
        <v>2673.61</v>
      </c>
      <c r="R226" s="455">
        <f t="shared" si="21"/>
        <v>0.91730849217618293</v>
      </c>
      <c r="S226" s="387">
        <v>24719.22</v>
      </c>
      <c r="T226" s="456">
        <f t="shared" si="22"/>
        <v>1.2594170483514051</v>
      </c>
      <c r="U226" s="391">
        <v>167.22453300000001</v>
      </c>
      <c r="V226" s="457">
        <f t="shared" si="23"/>
        <v>4.1005312406085235</v>
      </c>
      <c r="W226" s="393">
        <v>221.01762400000001</v>
      </c>
      <c r="X226" s="458">
        <f t="shared" si="26"/>
        <v>5.8531185590473429</v>
      </c>
      <c r="Y226" s="395">
        <v>79.095039</v>
      </c>
      <c r="Z226" s="459">
        <v>1.6317615851106018</v>
      </c>
      <c r="AA226" s="44"/>
      <c r="AB226" s="44"/>
    </row>
    <row r="227" spans="1:28">
      <c r="A227" s="118"/>
      <c r="B227" s="437">
        <v>216</v>
      </c>
      <c r="C227" s="438">
        <v>43101</v>
      </c>
      <c r="D227" s="398">
        <v>2823.81</v>
      </c>
      <c r="E227" s="439">
        <v>26149.39</v>
      </c>
      <c r="F227" s="398">
        <v>8.7168670000000006</v>
      </c>
      <c r="G227" s="440">
        <v>29237.480468999998</v>
      </c>
      <c r="H227" s="118"/>
      <c r="I227" s="384">
        <f t="shared" si="27"/>
        <v>216</v>
      </c>
      <c r="J227" s="397">
        <v>43101</v>
      </c>
      <c r="K227" s="391">
        <v>175.08616599999999</v>
      </c>
      <c r="L227" s="393">
        <v>232.965439</v>
      </c>
      <c r="M227" s="451">
        <v>87.851546999999997</v>
      </c>
      <c r="N227" s="424"/>
      <c r="O227" s="453">
        <f t="shared" si="24"/>
        <v>216</v>
      </c>
      <c r="P227" s="438">
        <f t="shared" si="25"/>
        <v>43101</v>
      </c>
      <c r="Q227" s="398">
        <v>2823.81</v>
      </c>
      <c r="R227" s="455">
        <f t="shared" si="21"/>
        <v>1.025020438019018</v>
      </c>
      <c r="S227" s="387">
        <v>26149.39</v>
      </c>
      <c r="T227" s="456">
        <f t="shared" si="22"/>
        <v>1.3901392345709027</v>
      </c>
      <c r="U227" s="391">
        <v>175.08616599999999</v>
      </c>
      <c r="V227" s="457">
        <f t="shared" si="23"/>
        <v>4.3403196496375909</v>
      </c>
      <c r="W227" s="393">
        <v>232.965439</v>
      </c>
      <c r="X227" s="458">
        <f t="shared" si="26"/>
        <v>6.2235858151633714</v>
      </c>
      <c r="Y227" s="395">
        <v>87.851546999999997</v>
      </c>
      <c r="Z227" s="459">
        <v>1.9231204574934027</v>
      </c>
      <c r="AA227" s="44"/>
      <c r="AB227" s="44"/>
    </row>
    <row r="228" spans="1:28">
      <c r="A228" s="118"/>
      <c r="B228" s="437">
        <v>217</v>
      </c>
      <c r="C228" s="438">
        <v>43132</v>
      </c>
      <c r="D228" s="398">
        <v>2713.83</v>
      </c>
      <c r="E228" s="439">
        <v>25029.200000000001</v>
      </c>
      <c r="F228" s="398">
        <v>8.6279710000000005</v>
      </c>
      <c r="G228" s="440">
        <v>28117.019531000002</v>
      </c>
      <c r="H228" s="118"/>
      <c r="I228" s="384">
        <f t="shared" si="27"/>
        <v>217</v>
      </c>
      <c r="J228" s="397">
        <v>43132</v>
      </c>
      <c r="K228" s="391">
        <v>171.51919599999999</v>
      </c>
      <c r="L228" s="393">
        <v>218.70237700000001</v>
      </c>
      <c r="M228" s="451">
        <v>86.704964000000004</v>
      </c>
      <c r="N228" s="424"/>
      <c r="O228" s="453">
        <f t="shared" si="24"/>
        <v>217</v>
      </c>
      <c r="P228" s="438">
        <f t="shared" si="25"/>
        <v>43132</v>
      </c>
      <c r="Q228" s="398">
        <v>2713.83</v>
      </c>
      <c r="R228" s="455">
        <f t="shared" si="21"/>
        <v>0.9461511983133255</v>
      </c>
      <c r="S228" s="387">
        <v>25029.200000000001</v>
      </c>
      <c r="T228" s="456">
        <f t="shared" si="22"/>
        <v>1.2877502278226007</v>
      </c>
      <c r="U228" s="391">
        <v>171.51919599999999</v>
      </c>
      <c r="V228" s="457">
        <f t="shared" si="23"/>
        <v>4.2315231615091813</v>
      </c>
      <c r="W228" s="393">
        <v>218.70237700000001</v>
      </c>
      <c r="X228" s="458">
        <f t="shared" si="26"/>
        <v>5.7813294324730808</v>
      </c>
      <c r="Y228" s="395">
        <v>86.704964000000004</v>
      </c>
      <c r="Z228" s="459">
        <v>1.8849697323443722</v>
      </c>
      <c r="AA228" s="44"/>
      <c r="AB228" s="44"/>
    </row>
    <row r="229" spans="1:28">
      <c r="A229" s="118"/>
      <c r="B229" s="437">
        <v>218</v>
      </c>
      <c r="C229" s="438">
        <v>43160</v>
      </c>
      <c r="D229" s="398">
        <v>2640.87</v>
      </c>
      <c r="E229" s="439">
        <v>24103.11</v>
      </c>
      <c r="F229" s="398">
        <v>8.6783079999999995</v>
      </c>
      <c r="G229" s="440">
        <v>27410.720702999999</v>
      </c>
      <c r="H229" s="118"/>
      <c r="I229" s="384">
        <f t="shared" si="27"/>
        <v>218</v>
      </c>
      <c r="J229" s="397">
        <v>43160</v>
      </c>
      <c r="K229" s="391">
        <v>169.753006</v>
      </c>
      <c r="L229" s="393">
        <v>213.11077900000001</v>
      </c>
      <c r="M229" s="451">
        <v>84.789749</v>
      </c>
      <c r="N229" s="424"/>
      <c r="O229" s="453">
        <f t="shared" si="24"/>
        <v>218</v>
      </c>
      <c r="P229" s="438">
        <f t="shared" si="25"/>
        <v>43160</v>
      </c>
      <c r="Q229" s="398">
        <v>2640.87</v>
      </c>
      <c r="R229" s="455">
        <f t="shared" si="21"/>
        <v>0.89382986962695221</v>
      </c>
      <c r="S229" s="387">
        <v>24103.11</v>
      </c>
      <c r="T229" s="456">
        <f t="shared" si="22"/>
        <v>1.2031025919219633</v>
      </c>
      <c r="U229" s="391">
        <v>169.753006</v>
      </c>
      <c r="V229" s="457">
        <f t="shared" si="23"/>
        <v>4.1776524338698922</v>
      </c>
      <c r="W229" s="393">
        <v>213.11077900000001</v>
      </c>
      <c r="X229" s="458">
        <f t="shared" si="26"/>
        <v>5.6079501184843821</v>
      </c>
      <c r="Y229" s="395">
        <v>84.789749</v>
      </c>
      <c r="Z229" s="459">
        <v>1.8212440002636585</v>
      </c>
      <c r="AA229" s="44"/>
      <c r="AB229" s="44"/>
    </row>
    <row r="230" spans="1:28">
      <c r="A230" s="118"/>
      <c r="B230" s="437">
        <v>219</v>
      </c>
      <c r="C230" s="438">
        <v>43191</v>
      </c>
      <c r="D230" s="398">
        <v>2648.05</v>
      </c>
      <c r="E230" s="439">
        <v>24163.15</v>
      </c>
      <c r="F230" s="398">
        <v>8.6088839999999998</v>
      </c>
      <c r="G230" s="440">
        <v>27520.949218999998</v>
      </c>
      <c r="H230" s="118"/>
      <c r="I230" s="384">
        <f t="shared" si="27"/>
        <v>219</v>
      </c>
      <c r="J230" s="397">
        <v>43191</v>
      </c>
      <c r="K230" s="391">
        <v>177.61773700000001</v>
      </c>
      <c r="L230" s="393">
        <v>219.860657</v>
      </c>
      <c r="M230" s="451">
        <v>86.880013000000005</v>
      </c>
      <c r="N230" s="424"/>
      <c r="O230" s="453">
        <f t="shared" si="24"/>
        <v>219</v>
      </c>
      <c r="P230" s="438">
        <f t="shared" si="25"/>
        <v>43191</v>
      </c>
      <c r="Q230" s="398">
        <v>2648.05</v>
      </c>
      <c r="R230" s="455">
        <f t="shared" si="21"/>
        <v>0.8989788161725687</v>
      </c>
      <c r="S230" s="387">
        <v>24163.15</v>
      </c>
      <c r="T230" s="456">
        <f t="shared" si="22"/>
        <v>1.2085904430589745</v>
      </c>
      <c r="U230" s="391">
        <v>177.61773700000001</v>
      </c>
      <c r="V230" s="457">
        <f t="shared" si="23"/>
        <v>4.4175353352889219</v>
      </c>
      <c r="W230" s="393">
        <v>219.860657</v>
      </c>
      <c r="X230" s="458">
        <f t="shared" si="26"/>
        <v>5.8172443519302428</v>
      </c>
      <c r="Y230" s="395">
        <v>86.880013000000005</v>
      </c>
      <c r="Z230" s="459">
        <v>1.8907942093221513</v>
      </c>
      <c r="AA230" s="44"/>
      <c r="AB230" s="44"/>
    </row>
    <row r="231" spans="1:28">
      <c r="A231" s="118"/>
      <c r="B231" s="437">
        <v>220</v>
      </c>
      <c r="C231" s="438">
        <v>43221</v>
      </c>
      <c r="D231" s="398">
        <v>2705.27</v>
      </c>
      <c r="E231" s="439">
        <v>24415.84</v>
      </c>
      <c r="F231" s="398">
        <v>8.6610949999999995</v>
      </c>
      <c r="G231" s="440">
        <v>28218.460938</v>
      </c>
      <c r="H231" s="118"/>
      <c r="I231" s="384">
        <f t="shared" si="27"/>
        <v>220</v>
      </c>
      <c r="J231" s="397">
        <v>43221</v>
      </c>
      <c r="K231" s="391">
        <v>178.590698</v>
      </c>
      <c r="L231" s="393">
        <v>221.56832900000001</v>
      </c>
      <c r="M231" s="451">
        <v>91.822281000000004</v>
      </c>
      <c r="N231" s="424"/>
      <c r="O231" s="453">
        <f t="shared" si="24"/>
        <v>220</v>
      </c>
      <c r="P231" s="438">
        <f t="shared" si="25"/>
        <v>43221</v>
      </c>
      <c r="Q231" s="398">
        <v>2705.27</v>
      </c>
      <c r="R231" s="455">
        <f t="shared" si="21"/>
        <v>0.94001262137314789</v>
      </c>
      <c r="S231" s="387">
        <v>24415.84</v>
      </c>
      <c r="T231" s="456">
        <f t="shared" si="22"/>
        <v>1.2316871303309802</v>
      </c>
      <c r="U231" s="391">
        <v>178.590698</v>
      </c>
      <c r="V231" s="457">
        <f t="shared" si="23"/>
        <v>4.4472117104437183</v>
      </c>
      <c r="W231" s="393">
        <v>221.56832900000001</v>
      </c>
      <c r="X231" s="458">
        <f t="shared" si="26"/>
        <v>5.8701943315027565</v>
      </c>
      <c r="Y231" s="395">
        <v>91.822281000000004</v>
      </c>
      <c r="Z231" s="459">
        <v>2.0552403140357653</v>
      </c>
      <c r="AA231" s="44"/>
      <c r="AB231" s="44"/>
    </row>
    <row r="232" spans="1:28">
      <c r="A232" s="118"/>
      <c r="B232" s="437">
        <v>221</v>
      </c>
      <c r="C232" s="438">
        <v>43252</v>
      </c>
      <c r="D232" s="398">
        <v>2718.37</v>
      </c>
      <c r="E232" s="439">
        <v>24271.41</v>
      </c>
      <c r="F232" s="398">
        <v>8.6635670000000005</v>
      </c>
      <c r="G232" s="440">
        <v>28394.130859000001</v>
      </c>
      <c r="H232" s="118"/>
      <c r="I232" s="384">
        <f t="shared" si="27"/>
        <v>221</v>
      </c>
      <c r="J232" s="397">
        <v>43252</v>
      </c>
      <c r="K232" s="391">
        <v>188.81510900000001</v>
      </c>
      <c r="L232" s="393">
        <v>201.948059</v>
      </c>
      <c r="M232" s="451">
        <v>92.005684000000002</v>
      </c>
      <c r="N232" s="424"/>
      <c r="O232" s="453">
        <f t="shared" si="24"/>
        <v>221</v>
      </c>
      <c r="P232" s="438">
        <f t="shared" si="25"/>
        <v>43252</v>
      </c>
      <c r="Q232" s="398">
        <v>2718.37</v>
      </c>
      <c r="R232" s="455">
        <f t="shared" si="21"/>
        <v>0.94940693888673744</v>
      </c>
      <c r="S232" s="387">
        <v>24271.41</v>
      </c>
      <c r="T232" s="456">
        <f t="shared" si="22"/>
        <v>1.2184857589166156</v>
      </c>
      <c r="U232" s="391">
        <v>188.81510900000001</v>
      </c>
      <c r="V232" s="457">
        <f t="shared" si="23"/>
        <v>4.7590674339237262</v>
      </c>
      <c r="W232" s="393">
        <v>201.948059</v>
      </c>
      <c r="X232" s="458">
        <f t="shared" si="26"/>
        <v>5.2618263921635844</v>
      </c>
      <c r="Y232" s="395">
        <v>92.005684000000002</v>
      </c>
      <c r="Z232" s="459">
        <v>2.0613427570726044</v>
      </c>
      <c r="AA232" s="44"/>
      <c r="AB232" s="44"/>
    </row>
    <row r="233" spans="1:28">
      <c r="A233" s="118"/>
      <c r="B233" s="437">
        <v>222</v>
      </c>
      <c r="C233" s="438">
        <v>43282</v>
      </c>
      <c r="D233" s="398">
        <v>2816.29</v>
      </c>
      <c r="E233" s="439">
        <v>25415.19</v>
      </c>
      <c r="F233" s="398">
        <v>8.6660719999999998</v>
      </c>
      <c r="G233" s="440">
        <v>29295.75</v>
      </c>
      <c r="H233" s="118"/>
      <c r="I233" s="384">
        <f t="shared" si="27"/>
        <v>222</v>
      </c>
      <c r="J233" s="397">
        <v>43282</v>
      </c>
      <c r="K233" s="391">
        <v>197.60623200000001</v>
      </c>
      <c r="L233" s="393">
        <v>219.25541699999999</v>
      </c>
      <c r="M233" s="451">
        <v>98.975403</v>
      </c>
      <c r="N233" s="424"/>
      <c r="O233" s="453">
        <f t="shared" si="24"/>
        <v>222</v>
      </c>
      <c r="P233" s="438">
        <f t="shared" si="25"/>
        <v>43282</v>
      </c>
      <c r="Q233" s="398">
        <v>2816.29</v>
      </c>
      <c r="R233" s="455">
        <f t="shared" si="21"/>
        <v>1.0196276694921331</v>
      </c>
      <c r="S233" s="387">
        <v>25415.19</v>
      </c>
      <c r="T233" s="456">
        <f t="shared" si="22"/>
        <v>1.3230309683351718</v>
      </c>
      <c r="U233" s="391">
        <v>197.60623200000001</v>
      </c>
      <c r="V233" s="457">
        <f t="shared" si="23"/>
        <v>5.0272063050397975</v>
      </c>
      <c r="W233" s="393">
        <v>219.25541699999999</v>
      </c>
      <c r="X233" s="458">
        <f t="shared" si="26"/>
        <v>5.7984776065385812</v>
      </c>
      <c r="Y233" s="395">
        <v>98.975403</v>
      </c>
      <c r="Z233" s="459">
        <v>2.293249068203135</v>
      </c>
      <c r="AA233" s="44"/>
      <c r="AB233" s="44"/>
    </row>
    <row r="234" spans="1:28">
      <c r="A234" s="118"/>
      <c r="B234" s="437">
        <v>223</v>
      </c>
      <c r="C234" s="438">
        <v>43313</v>
      </c>
      <c r="D234" s="398">
        <v>2901.52</v>
      </c>
      <c r="E234" s="439">
        <v>25964.82</v>
      </c>
      <c r="F234" s="398">
        <v>8.7111429999999999</v>
      </c>
      <c r="G234" s="440">
        <v>30274.529297000001</v>
      </c>
      <c r="H234" s="118"/>
      <c r="I234" s="384">
        <f t="shared" si="27"/>
        <v>223</v>
      </c>
      <c r="J234" s="397">
        <v>43313</v>
      </c>
      <c r="K234" s="391">
        <v>210.63484199999999</v>
      </c>
      <c r="L234" s="393">
        <v>217.54325900000001</v>
      </c>
      <c r="M234" s="451">
        <v>104.806786</v>
      </c>
      <c r="N234" s="424"/>
      <c r="O234" s="453">
        <f t="shared" si="24"/>
        <v>223</v>
      </c>
      <c r="P234" s="438">
        <f t="shared" si="25"/>
        <v>43313</v>
      </c>
      <c r="Q234" s="398">
        <v>2901.52</v>
      </c>
      <c r="R234" s="455">
        <f t="shared" si="21"/>
        <v>1.0807481032084105</v>
      </c>
      <c r="S234" s="387">
        <v>25964.82</v>
      </c>
      <c r="T234" s="456">
        <f t="shared" si="22"/>
        <v>1.3732689366968507</v>
      </c>
      <c r="U234" s="391">
        <v>210.63484199999999</v>
      </c>
      <c r="V234" s="457">
        <f t="shared" si="23"/>
        <v>5.4245931664921452</v>
      </c>
      <c r="W234" s="393">
        <v>217.54325900000001</v>
      </c>
      <c r="X234" s="458">
        <f t="shared" si="26"/>
        <v>5.7453885290547815</v>
      </c>
      <c r="Y234" s="395">
        <v>104.806786</v>
      </c>
      <c r="Z234" s="459">
        <v>2.4872790599889285</v>
      </c>
      <c r="AA234" s="44"/>
      <c r="AB234" s="44"/>
    </row>
    <row r="235" spans="1:28">
      <c r="A235" s="118"/>
      <c r="B235" s="437">
        <v>224</v>
      </c>
      <c r="C235" s="438">
        <v>43344</v>
      </c>
      <c r="D235" s="398">
        <v>2913.98</v>
      </c>
      <c r="E235" s="439">
        <v>26458.31</v>
      </c>
      <c r="F235" s="398">
        <v>8.6642890000000001</v>
      </c>
      <c r="G235" s="440">
        <v>30259.820313</v>
      </c>
      <c r="H235" s="118"/>
      <c r="I235" s="384">
        <f t="shared" si="27"/>
        <v>224</v>
      </c>
      <c r="J235" s="397">
        <v>43344</v>
      </c>
      <c r="K235" s="391">
        <v>212.74279799999999</v>
      </c>
      <c r="L235" s="393">
        <v>214.725281</v>
      </c>
      <c r="M235" s="451">
        <v>107.120842</v>
      </c>
      <c r="N235" s="424"/>
      <c r="O235" s="453">
        <f t="shared" si="24"/>
        <v>224</v>
      </c>
      <c r="P235" s="438">
        <f t="shared" si="25"/>
        <v>43344</v>
      </c>
      <c r="Q235" s="398">
        <v>2913.98</v>
      </c>
      <c r="R235" s="455">
        <f t="shared" si="21"/>
        <v>1.089683461698435</v>
      </c>
      <c r="S235" s="387">
        <v>26458.31</v>
      </c>
      <c r="T235" s="456">
        <f t="shared" si="22"/>
        <v>1.4183755265969746</v>
      </c>
      <c r="U235" s="391">
        <v>212.74279799999999</v>
      </c>
      <c r="V235" s="457">
        <f t="shared" si="23"/>
        <v>5.4888881311061475</v>
      </c>
      <c r="W235" s="393">
        <v>214.725281</v>
      </c>
      <c r="X235" s="458">
        <f t="shared" si="26"/>
        <v>5.658011165289496</v>
      </c>
      <c r="Y235" s="395">
        <v>107.120842</v>
      </c>
      <c r="Z235" s="459">
        <v>2.5642755918016849</v>
      </c>
      <c r="AA235" s="44"/>
      <c r="AB235" s="44"/>
    </row>
    <row r="236" spans="1:28">
      <c r="A236" s="118"/>
      <c r="B236" s="437">
        <v>225</v>
      </c>
      <c r="C236" s="438">
        <v>43374</v>
      </c>
      <c r="D236" s="398">
        <v>2711.74</v>
      </c>
      <c r="E236" s="439">
        <v>25115.759999999998</v>
      </c>
      <c r="F236" s="398">
        <v>8.5997479999999999</v>
      </c>
      <c r="G236" s="440">
        <v>27980.900390999999</v>
      </c>
      <c r="H236" s="118"/>
      <c r="I236" s="384">
        <f t="shared" si="27"/>
        <v>225</v>
      </c>
      <c r="J236" s="397">
        <v>43374</v>
      </c>
      <c r="K236" s="391">
        <v>207.08183299999999</v>
      </c>
      <c r="L236" s="393">
        <v>197.009109</v>
      </c>
      <c r="M236" s="451">
        <v>100.039978</v>
      </c>
      <c r="N236" s="424"/>
      <c r="O236" s="453">
        <f t="shared" si="24"/>
        <v>225</v>
      </c>
      <c r="P236" s="438">
        <f t="shared" si="25"/>
        <v>43374</v>
      </c>
      <c r="Q236" s="398">
        <v>2711.74</v>
      </c>
      <c r="R236" s="455">
        <f t="shared" si="21"/>
        <v>0.94465241025199709</v>
      </c>
      <c r="S236" s="387">
        <v>25115.759999999998</v>
      </c>
      <c r="T236" s="456">
        <f t="shared" si="22"/>
        <v>1.2956620931527079</v>
      </c>
      <c r="U236" s="391">
        <v>207.08183299999999</v>
      </c>
      <c r="V236" s="457">
        <f t="shared" si="23"/>
        <v>5.3162225041404474</v>
      </c>
      <c r="W236" s="393">
        <v>197.009109</v>
      </c>
      <c r="X236" s="458">
        <f t="shared" si="26"/>
        <v>5.1086838088046802</v>
      </c>
      <c r="Y236" s="395">
        <v>100.039978</v>
      </c>
      <c r="Z236" s="459">
        <v>2.3286711076242059</v>
      </c>
      <c r="AA236" s="44"/>
      <c r="AB236" s="44"/>
    </row>
    <row r="237" spans="1:28">
      <c r="A237" s="118"/>
      <c r="B237" s="437">
        <v>226</v>
      </c>
      <c r="C237" s="438">
        <v>43405</v>
      </c>
      <c r="D237" s="398">
        <v>2760.17</v>
      </c>
      <c r="E237" s="439">
        <v>25538.46</v>
      </c>
      <c r="F237" s="398">
        <v>8.6450990000000001</v>
      </c>
      <c r="G237" s="440">
        <v>28448.869140999999</v>
      </c>
      <c r="H237" s="118"/>
      <c r="I237" s="384">
        <f t="shared" si="27"/>
        <v>226</v>
      </c>
      <c r="J237" s="397">
        <v>43405</v>
      </c>
      <c r="K237" s="391">
        <v>209.48207099999999</v>
      </c>
      <c r="L237" s="393">
        <v>204.75213600000001</v>
      </c>
      <c r="M237" s="451">
        <v>103.86138200000001</v>
      </c>
      <c r="N237" s="424"/>
      <c r="O237" s="453">
        <f t="shared" si="24"/>
        <v>226</v>
      </c>
      <c r="P237" s="438">
        <f t="shared" si="25"/>
        <v>43405</v>
      </c>
      <c r="Q237" s="398">
        <v>2760.17</v>
      </c>
      <c r="R237" s="455">
        <f t="shared" si="21"/>
        <v>0.97938270011330553</v>
      </c>
      <c r="S237" s="387">
        <v>25538.46</v>
      </c>
      <c r="T237" s="456">
        <f t="shared" si="22"/>
        <v>1.3342982469770659</v>
      </c>
      <c r="U237" s="391">
        <v>209.48207099999999</v>
      </c>
      <c r="V237" s="457">
        <f t="shared" si="23"/>
        <v>5.3894323895816925</v>
      </c>
      <c r="W237" s="393">
        <v>204.75213600000001</v>
      </c>
      <c r="X237" s="458">
        <f t="shared" si="26"/>
        <v>5.3487727260437179</v>
      </c>
      <c r="Y237" s="395">
        <v>103.86138200000001</v>
      </c>
      <c r="Z237" s="459">
        <v>2.4558222459957033</v>
      </c>
      <c r="AA237" s="44"/>
      <c r="AB237" s="44"/>
    </row>
    <row r="238" spans="1:28">
      <c r="A238" s="118"/>
      <c r="B238" s="437">
        <v>227</v>
      </c>
      <c r="C238" s="438">
        <v>43435</v>
      </c>
      <c r="D238" s="398">
        <v>2506.85</v>
      </c>
      <c r="E238" s="439">
        <v>23327.46</v>
      </c>
      <c r="F238" s="398">
        <v>8.8000699999999998</v>
      </c>
      <c r="G238" s="440">
        <v>25749.720702999999</v>
      </c>
      <c r="H238" s="118"/>
      <c r="I238" s="384">
        <f t="shared" si="27"/>
        <v>227</v>
      </c>
      <c r="J238" s="397">
        <v>43435</v>
      </c>
      <c r="K238" s="391">
        <v>184.94914199999999</v>
      </c>
      <c r="L238" s="393">
        <v>144.247421</v>
      </c>
      <c r="M238" s="451">
        <v>95.543120999999999</v>
      </c>
      <c r="N238" s="424"/>
      <c r="O238" s="453">
        <f t="shared" si="24"/>
        <v>227</v>
      </c>
      <c r="P238" s="438">
        <f t="shared" si="25"/>
        <v>43435</v>
      </c>
      <c r="Q238" s="398">
        <v>2506.85</v>
      </c>
      <c r="R238" s="455">
        <f t="shared" si="21"/>
        <v>0.79772098159861149</v>
      </c>
      <c r="S238" s="387">
        <v>23327.46</v>
      </c>
      <c r="T238" s="456">
        <f t="shared" si="22"/>
        <v>1.1322056609688924</v>
      </c>
      <c r="U238" s="391">
        <v>184.94914199999999</v>
      </c>
      <c r="V238" s="457">
        <f t="shared" si="23"/>
        <v>4.6411512101202392</v>
      </c>
      <c r="W238" s="393">
        <v>144.247421</v>
      </c>
      <c r="X238" s="458">
        <f t="shared" si="26"/>
        <v>3.4726961590620276</v>
      </c>
      <c r="Y238" s="395">
        <v>95.543120999999999</v>
      </c>
      <c r="Z238" s="459">
        <v>2.1790453453012906</v>
      </c>
      <c r="AA238" s="44"/>
      <c r="AB238" s="44"/>
    </row>
    <row r="239" spans="1:28">
      <c r="A239" s="118"/>
      <c r="B239" s="437">
        <v>228</v>
      </c>
      <c r="C239" s="438">
        <v>43466</v>
      </c>
      <c r="D239" s="398">
        <v>2704.1</v>
      </c>
      <c r="E239" s="439">
        <v>24999.67</v>
      </c>
      <c r="F239" s="398">
        <v>8.8887429999999998</v>
      </c>
      <c r="G239" s="440">
        <v>27992.410156000002</v>
      </c>
      <c r="H239" s="118"/>
      <c r="I239" s="384">
        <f t="shared" si="27"/>
        <v>228</v>
      </c>
      <c r="J239" s="397">
        <v>43466</v>
      </c>
      <c r="K239" s="391">
        <v>194.86341899999999</v>
      </c>
      <c r="L239" s="393">
        <v>159.24916099999999</v>
      </c>
      <c r="M239" s="451">
        <v>98.233421000000007</v>
      </c>
      <c r="N239" s="424"/>
      <c r="O239" s="453">
        <f t="shared" si="24"/>
        <v>228</v>
      </c>
      <c r="P239" s="438">
        <f t="shared" si="25"/>
        <v>43466</v>
      </c>
      <c r="Q239" s="398">
        <v>2704.1</v>
      </c>
      <c r="R239" s="455">
        <f t="shared" si="21"/>
        <v>0.93917358690819364</v>
      </c>
      <c r="S239" s="387">
        <v>24999.67</v>
      </c>
      <c r="T239" s="456">
        <f t="shared" si="22"/>
        <v>1.2850510898466525</v>
      </c>
      <c r="U239" s="391">
        <v>194.86341899999999</v>
      </c>
      <c r="V239" s="457">
        <f t="shared" si="23"/>
        <v>4.9435475072385966</v>
      </c>
      <c r="W239" s="393">
        <v>159.24916099999999</v>
      </c>
      <c r="X239" s="458">
        <f t="shared" si="26"/>
        <v>3.9378568143589225</v>
      </c>
      <c r="Y239" s="395">
        <v>98.233421000000007</v>
      </c>
      <c r="Z239" s="459">
        <v>2.2685607976221758</v>
      </c>
      <c r="AA239" s="44"/>
      <c r="AB239" s="44"/>
    </row>
    <row r="240" spans="1:28">
      <c r="A240" s="118"/>
      <c r="B240" s="437">
        <v>229</v>
      </c>
      <c r="C240" s="438">
        <v>43497</v>
      </c>
      <c r="D240" s="398">
        <v>2784.49</v>
      </c>
      <c r="E240" s="439">
        <v>25916</v>
      </c>
      <c r="F240" s="398">
        <v>8.8845910000000003</v>
      </c>
      <c r="G240" s="440">
        <v>28903.300781000002</v>
      </c>
      <c r="H240" s="118"/>
      <c r="I240" s="384">
        <f t="shared" si="27"/>
        <v>229</v>
      </c>
      <c r="J240" s="397">
        <v>43497</v>
      </c>
      <c r="K240" s="391">
        <v>198.59491</v>
      </c>
      <c r="L240" s="393">
        <v>162.32527200000001</v>
      </c>
      <c r="M240" s="451">
        <v>105.382446</v>
      </c>
      <c r="N240" s="424"/>
      <c r="O240" s="453">
        <f t="shared" si="24"/>
        <v>229</v>
      </c>
      <c r="P240" s="438">
        <f t="shared" si="25"/>
        <v>43497</v>
      </c>
      <c r="Q240" s="398">
        <v>2784.49</v>
      </c>
      <c r="R240" s="455">
        <f t="shared" si="21"/>
        <v>0.99682314300876307</v>
      </c>
      <c r="S240" s="387">
        <v>25916</v>
      </c>
      <c r="T240" s="456">
        <f t="shared" si="22"/>
        <v>1.3688066300261501</v>
      </c>
      <c r="U240" s="391">
        <v>198.59491</v>
      </c>
      <c r="V240" s="457">
        <f t="shared" si="23"/>
        <v>5.0573620658927956</v>
      </c>
      <c r="W240" s="393">
        <v>162.32527200000001</v>
      </c>
      <c r="X240" s="458">
        <f t="shared" si="26"/>
        <v>4.0332381373605211</v>
      </c>
      <c r="Y240" s="395">
        <v>105.382446</v>
      </c>
      <c r="Z240" s="459">
        <v>2.5064332306327382</v>
      </c>
      <c r="AA240" s="44"/>
      <c r="AB240" s="44"/>
    </row>
    <row r="241" spans="1:28">
      <c r="A241" s="118"/>
      <c r="B241" s="437">
        <v>230</v>
      </c>
      <c r="C241" s="438">
        <v>43525</v>
      </c>
      <c r="D241" s="398">
        <v>2834.4</v>
      </c>
      <c r="E241" s="439">
        <v>25928.68</v>
      </c>
      <c r="F241" s="398">
        <v>9.0575849999999996</v>
      </c>
      <c r="G241" s="440">
        <v>29266.910156000002</v>
      </c>
      <c r="H241" s="118"/>
      <c r="I241" s="384">
        <f t="shared" si="27"/>
        <v>230</v>
      </c>
      <c r="J241" s="397">
        <v>43525</v>
      </c>
      <c r="K241" s="391">
        <v>220.43362400000001</v>
      </c>
      <c r="L241" s="393">
        <v>162.69296299999999</v>
      </c>
      <c r="M241" s="451">
        <v>111.415581</v>
      </c>
      <c r="N241" s="424"/>
      <c r="O241" s="453">
        <f t="shared" si="24"/>
        <v>230</v>
      </c>
      <c r="P241" s="438">
        <f t="shared" si="25"/>
        <v>43525</v>
      </c>
      <c r="Q241" s="398">
        <v>2834.4</v>
      </c>
      <c r="R241" s="455">
        <f t="shared" si="21"/>
        <v>1.0326147756120649</v>
      </c>
      <c r="S241" s="387">
        <v>25928.68</v>
      </c>
      <c r="T241" s="456">
        <f t="shared" si="22"/>
        <v>1.3699656232376309</v>
      </c>
      <c r="U241" s="391">
        <v>220.43362400000001</v>
      </c>
      <c r="V241" s="457">
        <f t="shared" si="23"/>
        <v>5.7234667397310224</v>
      </c>
      <c r="W241" s="393">
        <v>162.69296299999999</v>
      </c>
      <c r="X241" s="458">
        <f t="shared" si="26"/>
        <v>4.0446391739407286</v>
      </c>
      <c r="Y241" s="395">
        <v>111.415581</v>
      </c>
      <c r="Z241" s="459">
        <v>2.707176199237713</v>
      </c>
      <c r="AA241" s="44"/>
      <c r="AB241" s="44"/>
    </row>
    <row r="242" spans="1:28">
      <c r="A242" s="118"/>
      <c r="B242" s="437">
        <v>231</v>
      </c>
      <c r="C242" s="438">
        <v>43556</v>
      </c>
      <c r="D242" s="398">
        <v>2945.83</v>
      </c>
      <c r="E242" s="439">
        <v>26592.91</v>
      </c>
      <c r="F242" s="398">
        <v>9.0618160000000003</v>
      </c>
      <c r="G242" s="440">
        <v>30410.019531000002</v>
      </c>
      <c r="H242" s="118"/>
      <c r="I242" s="384">
        <f t="shared" si="27"/>
        <v>231</v>
      </c>
      <c r="J242" s="397">
        <v>43556</v>
      </c>
      <c r="K242" s="391">
        <v>223.51975999999999</v>
      </c>
      <c r="L242" s="393">
        <v>170.55371099999999</v>
      </c>
      <c r="M242" s="451">
        <v>123.375229</v>
      </c>
      <c r="N242" s="424"/>
      <c r="O242" s="453">
        <f t="shared" si="24"/>
        <v>231</v>
      </c>
      <c r="P242" s="438">
        <f t="shared" si="25"/>
        <v>43556</v>
      </c>
      <c r="Q242" s="398">
        <v>2945.83</v>
      </c>
      <c r="R242" s="455">
        <f t="shared" si="21"/>
        <v>1.112523844355521</v>
      </c>
      <c r="S242" s="387">
        <v>26592.91</v>
      </c>
      <c r="T242" s="456">
        <f t="shared" si="22"/>
        <v>1.4306784040626916</v>
      </c>
      <c r="U242" s="391">
        <v>223.51975999999999</v>
      </c>
      <c r="V242" s="457">
        <f t="shared" si="23"/>
        <v>5.8175972647106704</v>
      </c>
      <c r="W242" s="393">
        <v>170.55371099999999</v>
      </c>
      <c r="X242" s="458">
        <f t="shared" si="26"/>
        <v>4.2883782795913907</v>
      </c>
      <c r="Y242" s="395">
        <v>123.375229</v>
      </c>
      <c r="Z242" s="459">
        <v>3.1051144590297692</v>
      </c>
      <c r="AA242" s="44"/>
      <c r="AB242" s="44"/>
    </row>
    <row r="243" spans="1:28">
      <c r="A243" s="118"/>
      <c r="B243" s="437">
        <v>232</v>
      </c>
      <c r="C243" s="438">
        <v>43586</v>
      </c>
      <c r="D243" s="398">
        <v>2752.06</v>
      </c>
      <c r="E243" s="439">
        <v>24815.040000000001</v>
      </c>
      <c r="F243" s="398">
        <v>9.2280080000000009</v>
      </c>
      <c r="G243" s="440">
        <v>28369.390625</v>
      </c>
      <c r="H243" s="118"/>
      <c r="I243" s="384">
        <f t="shared" si="27"/>
        <v>232</v>
      </c>
      <c r="J243" s="397">
        <v>43586</v>
      </c>
      <c r="K243" s="391">
        <v>218.103149</v>
      </c>
      <c r="L243" s="393">
        <v>138.884354</v>
      </c>
      <c r="M243" s="451">
        <v>116.83802799999999</v>
      </c>
      <c r="N243" s="424"/>
      <c r="O243" s="453">
        <f t="shared" si="24"/>
        <v>232</v>
      </c>
      <c r="P243" s="438">
        <f t="shared" si="25"/>
        <v>43586</v>
      </c>
      <c r="Q243" s="398">
        <v>2752.06</v>
      </c>
      <c r="R243" s="455">
        <f t="shared" si="21"/>
        <v>0.97356682873657174</v>
      </c>
      <c r="S243" s="387">
        <v>24815.040000000001</v>
      </c>
      <c r="T243" s="456">
        <f t="shared" si="22"/>
        <v>1.2681753077775939</v>
      </c>
      <c r="U243" s="391">
        <v>218.103149</v>
      </c>
      <c r="V243" s="457">
        <f t="shared" si="23"/>
        <v>5.6523847021273816</v>
      </c>
      <c r="W243" s="393">
        <v>138.884354</v>
      </c>
      <c r="X243" s="458">
        <f t="shared" si="26"/>
        <v>3.3064029317349872</v>
      </c>
      <c r="Y243" s="395">
        <v>116.83802799999999</v>
      </c>
      <c r="Z243" s="459">
        <v>2.8875994962272777</v>
      </c>
      <c r="AA243" s="44"/>
      <c r="AB243" s="44"/>
    </row>
    <row r="244" spans="1:28">
      <c r="A244" s="118"/>
      <c r="B244" s="437">
        <v>233</v>
      </c>
      <c r="C244" s="438">
        <v>43617</v>
      </c>
      <c r="D244" s="398">
        <v>2941.76</v>
      </c>
      <c r="E244" s="439">
        <v>26599.96</v>
      </c>
      <c r="F244" s="398">
        <v>9.3348669999999991</v>
      </c>
      <c r="G244" s="440">
        <v>30268.050781000002</v>
      </c>
      <c r="H244" s="118"/>
      <c r="I244" s="384">
        <f t="shared" si="27"/>
        <v>233</v>
      </c>
      <c r="J244" s="397">
        <v>43617</v>
      </c>
      <c r="K244" s="391">
        <v>241.22045900000001</v>
      </c>
      <c r="L244" s="393">
        <v>147.805466</v>
      </c>
      <c r="M244" s="451">
        <v>127.017769</v>
      </c>
      <c r="N244" s="424"/>
      <c r="O244" s="453">
        <f t="shared" si="24"/>
        <v>233</v>
      </c>
      <c r="P244" s="438">
        <f t="shared" si="25"/>
        <v>43617</v>
      </c>
      <c r="Q244" s="398">
        <v>2941.76</v>
      </c>
      <c r="R244" s="455">
        <f t="shared" si="21"/>
        <v>1.1096051518150398</v>
      </c>
      <c r="S244" s="387">
        <v>26599.96</v>
      </c>
      <c r="T244" s="456">
        <f t="shared" si="22"/>
        <v>1.4313227969760147</v>
      </c>
      <c r="U244" s="391">
        <v>241.22045900000001</v>
      </c>
      <c r="V244" s="457">
        <f t="shared" si="23"/>
        <v>6.3574879530590609</v>
      </c>
      <c r="W244" s="393">
        <v>147.805466</v>
      </c>
      <c r="X244" s="458">
        <f t="shared" si="26"/>
        <v>3.5830208643146078</v>
      </c>
      <c r="Y244" s="395">
        <v>127.017769</v>
      </c>
      <c r="Z244" s="459">
        <v>3.2263141823680277</v>
      </c>
      <c r="AA244" s="44"/>
      <c r="AB244" s="44"/>
    </row>
    <row r="245" spans="1:28">
      <c r="A245" s="118"/>
      <c r="B245" s="437">
        <v>234</v>
      </c>
      <c r="C245" s="438">
        <v>43647</v>
      </c>
      <c r="D245" s="398">
        <v>2980.38</v>
      </c>
      <c r="E245" s="439">
        <v>26864.27</v>
      </c>
      <c r="F245" s="398">
        <v>9.356268</v>
      </c>
      <c r="G245" s="440">
        <v>30684.820313</v>
      </c>
      <c r="H245" s="118"/>
      <c r="I245" s="384">
        <f t="shared" si="27"/>
        <v>234</v>
      </c>
      <c r="J245" s="397">
        <v>43647</v>
      </c>
      <c r="K245" s="391">
        <v>251.59910600000001</v>
      </c>
      <c r="L245" s="393">
        <v>154.107224</v>
      </c>
      <c r="M245" s="451">
        <v>129.208054</v>
      </c>
      <c r="N245" s="424"/>
      <c r="O245" s="453">
        <f t="shared" si="24"/>
        <v>234</v>
      </c>
      <c r="P245" s="438">
        <f t="shared" si="25"/>
        <v>43647</v>
      </c>
      <c r="Q245" s="398">
        <v>2980.38</v>
      </c>
      <c r="R245" s="455">
        <f t="shared" si="21"/>
        <v>1.1373004603932704</v>
      </c>
      <c r="S245" s="387">
        <v>26864.27</v>
      </c>
      <c r="T245" s="456">
        <f t="shared" si="22"/>
        <v>1.4554815900143776</v>
      </c>
      <c r="U245" s="391">
        <v>251.59910600000001</v>
      </c>
      <c r="V245" s="457">
        <f t="shared" si="23"/>
        <v>6.6740480433105782</v>
      </c>
      <c r="W245" s="393">
        <v>154.107224</v>
      </c>
      <c r="X245" s="458">
        <f t="shared" si="26"/>
        <v>3.7784201900463197</v>
      </c>
      <c r="Y245" s="395">
        <v>129.208054</v>
      </c>
      <c r="Z245" s="459">
        <v>3.299192431071388</v>
      </c>
      <c r="AA245" s="44"/>
      <c r="AB245" s="44"/>
    </row>
    <row r="246" spans="1:28">
      <c r="A246" s="118"/>
      <c r="B246" s="437">
        <v>235</v>
      </c>
      <c r="C246" s="438">
        <v>43678</v>
      </c>
      <c r="D246" s="398">
        <v>2926.46</v>
      </c>
      <c r="E246" s="439">
        <v>26403.279999999999</v>
      </c>
      <c r="F246" s="398">
        <v>9.6179699999999997</v>
      </c>
      <c r="G246" s="440">
        <v>29925.349609000001</v>
      </c>
      <c r="H246" s="118"/>
      <c r="I246" s="384">
        <f t="shared" si="27"/>
        <v>235</v>
      </c>
      <c r="J246" s="397">
        <v>43678</v>
      </c>
      <c r="K246" s="391">
        <v>269.06124899999998</v>
      </c>
      <c r="L246" s="393">
        <v>143.33517499999999</v>
      </c>
      <c r="M246" s="451">
        <v>130.71568300000001</v>
      </c>
      <c r="N246" s="424"/>
      <c r="O246" s="453">
        <f t="shared" si="24"/>
        <v>235</v>
      </c>
      <c r="P246" s="438">
        <f t="shared" si="25"/>
        <v>43678</v>
      </c>
      <c r="Q246" s="398">
        <v>2926.46</v>
      </c>
      <c r="R246" s="455">
        <f t="shared" si="21"/>
        <v>1.0986331626579466</v>
      </c>
      <c r="S246" s="387">
        <v>26403.279999999999</v>
      </c>
      <c r="T246" s="456">
        <f t="shared" si="22"/>
        <v>1.4133456057430487</v>
      </c>
      <c r="U246" s="391">
        <v>269.06124899999998</v>
      </c>
      <c r="V246" s="457">
        <f t="shared" si="23"/>
        <v>7.2066625126209711</v>
      </c>
      <c r="W246" s="393">
        <v>143.33517499999999</v>
      </c>
      <c r="X246" s="458">
        <f t="shared" si="26"/>
        <v>3.4444100437746021</v>
      </c>
      <c r="Y246" s="395">
        <v>130.71568300000001</v>
      </c>
      <c r="Z246" s="459">
        <v>3.3493563874580676</v>
      </c>
      <c r="AA246" s="44"/>
      <c r="AB246" s="44"/>
    </row>
    <row r="247" spans="1:28">
      <c r="A247" s="118"/>
      <c r="B247" s="437">
        <v>236</v>
      </c>
      <c r="C247" s="438">
        <v>43709</v>
      </c>
      <c r="D247" s="398">
        <v>2976.74</v>
      </c>
      <c r="E247" s="439">
        <v>26916.83</v>
      </c>
      <c r="F247" s="398">
        <v>9.5612429999999993</v>
      </c>
      <c r="G247" s="440">
        <v>30351.919922000001</v>
      </c>
      <c r="H247" s="118"/>
      <c r="I247" s="384">
        <f t="shared" si="27"/>
        <v>236</v>
      </c>
      <c r="J247" s="397">
        <v>43709</v>
      </c>
      <c r="K247" s="391">
        <v>263.57278400000001</v>
      </c>
      <c r="L247" s="393">
        <v>131.550995</v>
      </c>
      <c r="M247" s="451">
        <v>132.26397700000001</v>
      </c>
      <c r="N247" s="424"/>
      <c r="O247" s="453">
        <f t="shared" si="24"/>
        <v>236</v>
      </c>
      <c r="P247" s="438">
        <f t="shared" si="25"/>
        <v>43709</v>
      </c>
      <c r="Q247" s="398">
        <v>2976.74</v>
      </c>
      <c r="R247" s="455">
        <f t="shared" si="21"/>
        <v>1.1346901309467463</v>
      </c>
      <c r="S247" s="387">
        <v>26916.83</v>
      </c>
      <c r="T247" s="456">
        <f t="shared" si="22"/>
        <v>1.4602857448405149</v>
      </c>
      <c r="U247" s="391">
        <v>263.57278400000001</v>
      </c>
      <c r="V247" s="457">
        <f t="shared" si="23"/>
        <v>7.0392583244120193</v>
      </c>
      <c r="W247" s="393">
        <v>131.550995</v>
      </c>
      <c r="X247" s="458">
        <f t="shared" si="26"/>
        <v>3.0790166366807208</v>
      </c>
      <c r="Y247" s="395">
        <v>132.26397700000001</v>
      </c>
      <c r="Z247" s="459">
        <v>3.4008734070230657</v>
      </c>
      <c r="AA247" s="44"/>
      <c r="AB247" s="44"/>
    </row>
    <row r="248" spans="1:28">
      <c r="A248" s="118"/>
      <c r="B248" s="437">
        <v>237</v>
      </c>
      <c r="C248" s="438">
        <v>43739</v>
      </c>
      <c r="D248" s="398">
        <v>3037.56</v>
      </c>
      <c r="E248" s="439">
        <v>27046.23</v>
      </c>
      <c r="F248" s="398">
        <v>9.5810790000000008</v>
      </c>
      <c r="G248" s="440">
        <v>30945.630859000001</v>
      </c>
      <c r="H248" s="118"/>
      <c r="I248" s="384">
        <f t="shared" si="27"/>
        <v>237</v>
      </c>
      <c r="J248" s="397">
        <v>43739</v>
      </c>
      <c r="K248" s="391">
        <v>271.80630500000001</v>
      </c>
      <c r="L248" s="393">
        <v>138.505875</v>
      </c>
      <c r="M248" s="451">
        <v>136.39279199999999</v>
      </c>
      <c r="N248" s="424"/>
      <c r="O248" s="453">
        <f t="shared" si="24"/>
        <v>237</v>
      </c>
      <c r="P248" s="438">
        <f t="shared" si="25"/>
        <v>43739</v>
      </c>
      <c r="Q248" s="398">
        <v>3037.56</v>
      </c>
      <c r="R248" s="455">
        <f t="shared" si="21"/>
        <v>1.178305580654877</v>
      </c>
      <c r="S248" s="387">
        <v>27046.23</v>
      </c>
      <c r="T248" s="456">
        <f t="shared" si="22"/>
        <v>1.4721133254056245</v>
      </c>
      <c r="U248" s="391">
        <v>271.80630500000001</v>
      </c>
      <c r="V248" s="457">
        <f t="shared" si="23"/>
        <v>7.2903897243765581</v>
      </c>
      <c r="W248" s="393">
        <v>138.505875</v>
      </c>
      <c r="X248" s="458">
        <f t="shared" si="26"/>
        <v>3.2946673904140393</v>
      </c>
      <c r="Y248" s="395">
        <v>136.39279199999999</v>
      </c>
      <c r="Z248" s="459">
        <v>3.5382531573387377</v>
      </c>
      <c r="AA248" s="44"/>
      <c r="AB248" s="44"/>
    </row>
    <row r="249" spans="1:28">
      <c r="A249" s="118"/>
      <c r="B249" s="437">
        <v>238</v>
      </c>
      <c r="C249" s="438">
        <v>43770</v>
      </c>
      <c r="D249" s="398">
        <v>3140.98</v>
      </c>
      <c r="E249" s="439">
        <v>28051.41</v>
      </c>
      <c r="F249" s="398">
        <v>9.5759699999999999</v>
      </c>
      <c r="G249" s="440">
        <v>32025.859375</v>
      </c>
      <c r="H249" s="118"/>
      <c r="I249" s="384">
        <f t="shared" si="27"/>
        <v>238</v>
      </c>
      <c r="J249" s="397">
        <v>43770</v>
      </c>
      <c r="K249" s="391">
        <v>274.87213100000002</v>
      </c>
      <c r="L249" s="393">
        <v>145.210724</v>
      </c>
      <c r="M249" s="451">
        <v>144.01300000000001</v>
      </c>
      <c r="N249" s="424"/>
      <c r="O249" s="453">
        <f t="shared" si="24"/>
        <v>238</v>
      </c>
      <c r="P249" s="438">
        <f t="shared" si="25"/>
        <v>43770</v>
      </c>
      <c r="Q249" s="398">
        <v>3140.98</v>
      </c>
      <c r="R249" s="455">
        <f t="shared" si="21"/>
        <v>1.2524704903690318</v>
      </c>
      <c r="S249" s="387">
        <v>28051.41</v>
      </c>
      <c r="T249" s="456">
        <f t="shared" si="22"/>
        <v>1.5639900443579973</v>
      </c>
      <c r="U249" s="391">
        <v>274.87213100000002</v>
      </c>
      <c r="V249" s="457">
        <f t="shared" si="23"/>
        <v>7.3839007721321526</v>
      </c>
      <c r="W249" s="393">
        <v>145.210724</v>
      </c>
      <c r="X249" s="458">
        <f t="shared" si="26"/>
        <v>3.5025654045448489</v>
      </c>
      <c r="Y249" s="395">
        <v>144.01300000000001</v>
      </c>
      <c r="Z249" s="459">
        <v>3.7918034550375923</v>
      </c>
      <c r="AA249" s="44"/>
      <c r="AB249" s="44"/>
    </row>
    <row r="250" spans="1:28">
      <c r="A250" s="118"/>
      <c r="B250" s="437">
        <v>239</v>
      </c>
      <c r="C250" s="438">
        <v>43800</v>
      </c>
      <c r="D250" s="398">
        <v>3230.78</v>
      </c>
      <c r="E250" s="439">
        <v>28538.44</v>
      </c>
      <c r="F250" s="398">
        <v>9.5612560000000002</v>
      </c>
      <c r="G250" s="440">
        <v>32886.738280999998</v>
      </c>
      <c r="H250" s="118"/>
      <c r="I250" s="384">
        <f t="shared" si="27"/>
        <v>239</v>
      </c>
      <c r="J250" s="397">
        <v>43800</v>
      </c>
      <c r="K250" s="391">
        <v>269.47213699999998</v>
      </c>
      <c r="L250" s="393">
        <v>137.19035299999999</v>
      </c>
      <c r="M250" s="451">
        <v>150.53590399999999</v>
      </c>
      <c r="N250" s="424"/>
      <c r="O250" s="453">
        <f t="shared" si="24"/>
        <v>239</v>
      </c>
      <c r="P250" s="438">
        <f t="shared" si="25"/>
        <v>43800</v>
      </c>
      <c r="Q250" s="398">
        <v>3230.78</v>
      </c>
      <c r="R250" s="455">
        <f t="shared" si="21"/>
        <v>1.3168681783629506</v>
      </c>
      <c r="S250" s="387">
        <v>28538.44</v>
      </c>
      <c r="T250" s="456">
        <f t="shared" si="22"/>
        <v>1.6085061692623666</v>
      </c>
      <c r="U250" s="391">
        <v>269.47213699999998</v>
      </c>
      <c r="V250" s="457">
        <f t="shared" si="23"/>
        <v>7.2191950462318815</v>
      </c>
      <c r="W250" s="393">
        <v>137.19035299999999</v>
      </c>
      <c r="X250" s="458">
        <f t="shared" si="26"/>
        <v>3.2538768504115136</v>
      </c>
      <c r="Y250" s="395">
        <v>150.53590399999999</v>
      </c>
      <c r="Z250" s="459">
        <v>4.0088427079111417</v>
      </c>
      <c r="AA250" s="44"/>
      <c r="AB250" s="44"/>
    </row>
    <row r="251" spans="1:28">
      <c r="A251" s="118"/>
      <c r="B251" s="437">
        <v>240</v>
      </c>
      <c r="C251" s="438">
        <v>43831</v>
      </c>
      <c r="D251" s="398">
        <v>3225.52</v>
      </c>
      <c r="E251" s="439">
        <v>28256.03</v>
      </c>
      <c r="F251" s="398">
        <v>9.7641349999999996</v>
      </c>
      <c r="G251" s="440">
        <v>32838.191405999998</v>
      </c>
      <c r="H251" s="118"/>
      <c r="I251" s="384">
        <f t="shared" si="27"/>
        <v>240</v>
      </c>
      <c r="J251" s="397">
        <v>43831</v>
      </c>
      <c r="K251" s="391">
        <v>280.10726899999997</v>
      </c>
      <c r="L251" s="393">
        <v>131.785934</v>
      </c>
      <c r="M251" s="451">
        <v>162.49670399999999</v>
      </c>
      <c r="N251" s="424"/>
      <c r="O251" s="453">
        <f t="shared" si="24"/>
        <v>240</v>
      </c>
      <c r="P251" s="438">
        <f t="shared" si="25"/>
        <v>43831</v>
      </c>
      <c r="Q251" s="398">
        <v>3225.52</v>
      </c>
      <c r="R251" s="455">
        <f t="shared" si="21"/>
        <v>1.3130961088880282</v>
      </c>
      <c r="S251" s="387">
        <v>28256.03</v>
      </c>
      <c r="T251" s="456">
        <f t="shared" si="22"/>
        <v>1.5826929773968899</v>
      </c>
      <c r="U251" s="391">
        <v>280.10726899999997</v>
      </c>
      <c r="V251" s="457">
        <f t="shared" si="23"/>
        <v>7.5435782096400601</v>
      </c>
      <c r="W251" s="393">
        <v>131.785934</v>
      </c>
      <c r="X251" s="458">
        <f t="shared" si="26"/>
        <v>3.0863014169258651</v>
      </c>
      <c r="Y251" s="395">
        <v>162.49670399999999</v>
      </c>
      <c r="Z251" s="459">
        <v>4.4068192986704045</v>
      </c>
      <c r="AA251" s="44"/>
      <c r="AB251" s="44"/>
    </row>
    <row r="252" spans="1:28">
      <c r="A252" s="118"/>
      <c r="B252" s="437">
        <v>241</v>
      </c>
      <c r="C252" s="438">
        <v>43862</v>
      </c>
      <c r="D252" s="398">
        <v>2954.22</v>
      </c>
      <c r="E252" s="439">
        <v>25409.360000000001</v>
      </c>
      <c r="F252" s="398">
        <v>9.9327760000000005</v>
      </c>
      <c r="G252" s="440">
        <v>30125.070313</v>
      </c>
      <c r="H252" s="118"/>
      <c r="I252" s="384">
        <f t="shared" si="27"/>
        <v>241</v>
      </c>
      <c r="J252" s="397">
        <v>43862</v>
      </c>
      <c r="K252" s="391">
        <v>257.75521900000001</v>
      </c>
      <c r="L252" s="393">
        <v>128.62432899999999</v>
      </c>
      <c r="M252" s="451">
        <v>154.65010100000001</v>
      </c>
      <c r="N252" s="424"/>
      <c r="O252" s="453">
        <f t="shared" si="24"/>
        <v>241</v>
      </c>
      <c r="P252" s="438">
        <f t="shared" si="25"/>
        <v>43862</v>
      </c>
      <c r="Q252" s="398">
        <v>2954.22</v>
      </c>
      <c r="R252" s="455">
        <f t="shared" si="21"/>
        <v>1.1185405103050643</v>
      </c>
      <c r="S252" s="387">
        <v>25409.360000000001</v>
      </c>
      <c r="T252" s="456">
        <f t="shared" si="22"/>
        <v>1.3224980873869914</v>
      </c>
      <c r="U252" s="391">
        <v>257.75521900000001</v>
      </c>
      <c r="V252" s="457">
        <f t="shared" si="23"/>
        <v>6.8618162260880204</v>
      </c>
      <c r="W252" s="393">
        <v>128.62432899999999</v>
      </c>
      <c r="X252" s="458">
        <f t="shared" si="26"/>
        <v>2.988269171760308</v>
      </c>
      <c r="Y252" s="395">
        <v>154.65010100000001</v>
      </c>
      <c r="Z252" s="459">
        <v>4.1457360675335746</v>
      </c>
      <c r="AA252" s="44"/>
      <c r="AB252" s="44"/>
    </row>
    <row r="253" spans="1:28">
      <c r="A253" s="118"/>
      <c r="B253" s="437">
        <v>242</v>
      </c>
      <c r="C253" s="438">
        <v>43891</v>
      </c>
      <c r="D253" s="398">
        <v>2584.59</v>
      </c>
      <c r="E253" s="439">
        <v>21917.16</v>
      </c>
      <c r="F253" s="398">
        <v>9.8736719999999991</v>
      </c>
      <c r="G253" s="440">
        <v>25899.929688</v>
      </c>
      <c r="H253" s="118"/>
      <c r="I253" s="384">
        <f t="shared" si="27"/>
        <v>242</v>
      </c>
      <c r="J253" s="397">
        <v>43891</v>
      </c>
      <c r="K253" s="391">
        <v>261.96441700000003</v>
      </c>
      <c r="L253" s="393">
        <v>110.483704</v>
      </c>
      <c r="M253" s="451">
        <v>150.95669599999999</v>
      </c>
      <c r="N253" s="424"/>
      <c r="O253" s="453">
        <f t="shared" si="24"/>
        <v>242</v>
      </c>
      <c r="P253" s="438">
        <f t="shared" si="25"/>
        <v>43891</v>
      </c>
      <c r="Q253" s="398">
        <v>2584.59</v>
      </c>
      <c r="R253" s="455">
        <f t="shared" si="21"/>
        <v>0.85347016049223368</v>
      </c>
      <c r="S253" s="387">
        <v>21917.16</v>
      </c>
      <c r="T253" s="456">
        <f t="shared" si="22"/>
        <v>1.0032996573292152</v>
      </c>
      <c r="U253" s="391">
        <v>261.96441700000003</v>
      </c>
      <c r="V253" s="457">
        <f t="shared" si="23"/>
        <v>6.9902013709692854</v>
      </c>
      <c r="W253" s="393">
        <v>110.483704</v>
      </c>
      <c r="X253" s="458">
        <f t="shared" si="26"/>
        <v>2.4257807529172113</v>
      </c>
      <c r="Y253" s="395">
        <v>150.95669599999999</v>
      </c>
      <c r="Z253" s="459">
        <v>4.0228438922448628</v>
      </c>
      <c r="AA253" s="44"/>
      <c r="AB253" s="44"/>
    </row>
    <row r="254" spans="1:28">
      <c r="A254" s="118"/>
      <c r="B254" s="437">
        <v>243</v>
      </c>
      <c r="C254" s="438">
        <v>43922</v>
      </c>
      <c r="D254" s="398">
        <v>2912.43</v>
      </c>
      <c r="E254" s="439">
        <v>24345.72</v>
      </c>
      <c r="F254" s="398">
        <v>10.042078999999999</v>
      </c>
      <c r="G254" s="440">
        <v>29365.490234000001</v>
      </c>
      <c r="H254" s="118"/>
      <c r="I254" s="384">
        <f t="shared" si="27"/>
        <v>243</v>
      </c>
      <c r="J254" s="397">
        <v>43922</v>
      </c>
      <c r="K254" s="391">
        <v>278.38259900000003</v>
      </c>
      <c r="L254" s="393">
        <v>116.084755</v>
      </c>
      <c r="M254" s="451">
        <v>171.53599500000001</v>
      </c>
      <c r="N254" s="424"/>
      <c r="O254" s="453">
        <f t="shared" si="24"/>
        <v>243</v>
      </c>
      <c r="P254" s="438">
        <f t="shared" si="25"/>
        <v>43922</v>
      </c>
      <c r="Q254" s="398">
        <v>2912.43</v>
      </c>
      <c r="R254" s="455">
        <f t="shared" si="21"/>
        <v>1.0885719203132393</v>
      </c>
      <c r="S254" s="387">
        <v>24345.72</v>
      </c>
      <c r="T254" s="456">
        <f t="shared" si="22"/>
        <v>1.2252779344327926</v>
      </c>
      <c r="U254" s="391">
        <v>278.38259900000003</v>
      </c>
      <c r="V254" s="457">
        <f t="shared" si="23"/>
        <v>7.4909738874337002</v>
      </c>
      <c r="W254" s="393">
        <v>116.084755</v>
      </c>
      <c r="X254" s="458">
        <f t="shared" si="26"/>
        <v>2.5994531771500888</v>
      </c>
      <c r="Y254" s="395">
        <v>171.53599500000001</v>
      </c>
      <c r="Z254" s="459">
        <v>4.7075873254797225</v>
      </c>
      <c r="AA254" s="44"/>
      <c r="AB254" s="44"/>
    </row>
    <row r="255" spans="1:28">
      <c r="A255" s="118"/>
      <c r="B255" s="437">
        <v>244</v>
      </c>
      <c r="C255" s="438">
        <v>43952</v>
      </c>
      <c r="D255" s="398">
        <v>3044.31</v>
      </c>
      <c r="E255" s="439">
        <v>25383.11</v>
      </c>
      <c r="F255" s="398">
        <v>10.096239000000001</v>
      </c>
      <c r="G255" s="440">
        <v>30927.039063</v>
      </c>
      <c r="H255" s="118"/>
      <c r="I255" s="384">
        <f t="shared" si="27"/>
        <v>244</v>
      </c>
      <c r="J255" s="397">
        <v>43952</v>
      </c>
      <c r="K255" s="391">
        <v>284.055634</v>
      </c>
      <c r="L255" s="393">
        <v>119.555305</v>
      </c>
      <c r="M255" s="451">
        <v>175.40295399999999</v>
      </c>
      <c r="N255" s="424"/>
      <c r="O255" s="453">
        <f t="shared" si="24"/>
        <v>244</v>
      </c>
      <c r="P255" s="438">
        <f t="shared" si="25"/>
        <v>43952</v>
      </c>
      <c r="Q255" s="398">
        <v>3044.31</v>
      </c>
      <c r="R255" s="455">
        <f t="shared" si="21"/>
        <v>1.1831461641065357</v>
      </c>
      <c r="S255" s="387">
        <v>25383.11</v>
      </c>
      <c r="T255" s="456">
        <f t="shared" si="22"/>
        <v>1.3200987520714262</v>
      </c>
      <c r="U255" s="391">
        <v>284.055634</v>
      </c>
      <c r="V255" s="457">
        <f t="shared" si="23"/>
        <v>7.6640076626069007</v>
      </c>
      <c r="W255" s="393">
        <v>119.555305</v>
      </c>
      <c r="X255" s="458">
        <f t="shared" si="26"/>
        <v>2.7070649150045409</v>
      </c>
      <c r="Y255" s="395">
        <v>175.40295399999999</v>
      </c>
      <c r="Z255" s="459">
        <v>4.8362542339997079</v>
      </c>
      <c r="AA255" s="44"/>
      <c r="AB255" s="44"/>
    </row>
    <row r="256" spans="1:28">
      <c r="A256" s="118"/>
      <c r="B256" s="437">
        <v>245</v>
      </c>
      <c r="C256" s="438">
        <v>43983</v>
      </c>
      <c r="D256" s="398">
        <v>3100.29</v>
      </c>
      <c r="E256" s="439">
        <v>25812.880000000001</v>
      </c>
      <c r="F256" s="398">
        <v>10.168106</v>
      </c>
      <c r="G256" s="440">
        <v>31630.509765999999</v>
      </c>
      <c r="H256" s="118"/>
      <c r="I256" s="384">
        <f t="shared" si="27"/>
        <v>245</v>
      </c>
      <c r="J256" s="397">
        <v>43983</v>
      </c>
      <c r="K256" s="391">
        <v>279.21200599999997</v>
      </c>
      <c r="L256" s="393">
        <v>128.401062</v>
      </c>
      <c r="M256" s="451">
        <v>195.337952</v>
      </c>
      <c r="N256" s="424"/>
      <c r="O256" s="453">
        <f t="shared" si="24"/>
        <v>245</v>
      </c>
      <c r="P256" s="438">
        <f t="shared" si="25"/>
        <v>43983</v>
      </c>
      <c r="Q256" s="398">
        <v>3100.29</v>
      </c>
      <c r="R256" s="455">
        <f t="shared" si="21"/>
        <v>1.2232907361989587</v>
      </c>
      <c r="S256" s="387">
        <v>25812.880000000001</v>
      </c>
      <c r="T256" s="456">
        <f t="shared" si="22"/>
        <v>1.3593811268741094</v>
      </c>
      <c r="U256" s="391">
        <v>279.21200599999997</v>
      </c>
      <c r="V256" s="457">
        <f t="shared" si="23"/>
        <v>7.5162717085056787</v>
      </c>
      <c r="W256" s="393">
        <v>128.401062</v>
      </c>
      <c r="X256" s="458">
        <f t="shared" si="26"/>
        <v>2.9813463065442618</v>
      </c>
      <c r="Y256" s="395">
        <v>195.337952</v>
      </c>
      <c r="Z256" s="459">
        <v>5.4995595765213379</v>
      </c>
      <c r="AA256" s="44"/>
      <c r="AB256" s="44"/>
    </row>
    <row r="257" spans="1:28">
      <c r="A257" s="118"/>
      <c r="B257" s="437">
        <v>246</v>
      </c>
      <c r="C257" s="438">
        <v>44013</v>
      </c>
      <c r="D257" s="398">
        <v>3271.12</v>
      </c>
      <c r="E257" s="439">
        <v>26428.32</v>
      </c>
      <c r="F257" s="398">
        <v>10.326915</v>
      </c>
      <c r="G257" s="440">
        <v>33393.390625</v>
      </c>
      <c r="H257" s="118"/>
      <c r="I257" s="384">
        <f t="shared" si="27"/>
        <v>246</v>
      </c>
      <c r="J257" s="397">
        <v>44013</v>
      </c>
      <c r="K257" s="391">
        <v>299.76544200000001</v>
      </c>
      <c r="L257" s="393">
        <v>154.945786</v>
      </c>
      <c r="M257" s="451">
        <v>196.77771000000001</v>
      </c>
      <c r="N257" s="424"/>
      <c r="O257" s="453">
        <f t="shared" si="24"/>
        <v>246</v>
      </c>
      <c r="P257" s="438">
        <f t="shared" si="25"/>
        <v>44013</v>
      </c>
      <c r="Q257" s="398">
        <v>3271.12</v>
      </c>
      <c r="R257" s="455">
        <f t="shared" si="21"/>
        <v>1.3457969393170113</v>
      </c>
      <c r="S257" s="387">
        <v>26428.32</v>
      </c>
      <c r="T257" s="456">
        <f t="shared" si="22"/>
        <v>1.4156343431259728</v>
      </c>
      <c r="U257" s="391">
        <v>299.76544200000001</v>
      </c>
      <c r="V257" s="457">
        <f t="shared" si="23"/>
        <v>8.143173996938728</v>
      </c>
      <c r="W257" s="393">
        <v>154.945786</v>
      </c>
      <c r="X257" s="458">
        <f t="shared" si="26"/>
        <v>3.8044215771805501</v>
      </c>
      <c r="Y257" s="395">
        <v>196.77771000000001</v>
      </c>
      <c r="Z257" s="459">
        <v>5.5474652333635541</v>
      </c>
      <c r="AA257" s="44"/>
      <c r="AB257" s="44"/>
    </row>
    <row r="258" spans="1:28">
      <c r="A258" s="118"/>
      <c r="B258" s="437">
        <v>247</v>
      </c>
      <c r="C258" s="438">
        <v>44044</v>
      </c>
      <c r="D258" s="398">
        <v>3500.31</v>
      </c>
      <c r="E258" s="439">
        <v>28430.05</v>
      </c>
      <c r="F258" s="398">
        <v>10.22146</v>
      </c>
      <c r="G258" s="440">
        <v>35807.660155999998</v>
      </c>
      <c r="H258" s="118"/>
      <c r="I258" s="384">
        <f t="shared" si="27"/>
        <v>247</v>
      </c>
      <c r="J258" s="397">
        <v>44044</v>
      </c>
      <c r="K258" s="391">
        <v>320.83255000000003</v>
      </c>
      <c r="L258" s="393">
        <v>202.27603099999999</v>
      </c>
      <c r="M258" s="451">
        <v>216.47373999999999</v>
      </c>
      <c r="N258" s="424"/>
      <c r="O258" s="453">
        <f t="shared" si="24"/>
        <v>247</v>
      </c>
      <c r="P258" s="438">
        <f t="shared" si="25"/>
        <v>44044</v>
      </c>
      <c r="Q258" s="398">
        <v>3500.31</v>
      </c>
      <c r="R258" s="455">
        <f t="shared" si="21"/>
        <v>1.5101544683963684</v>
      </c>
      <c r="S258" s="387">
        <v>28430.05</v>
      </c>
      <c r="T258" s="456">
        <f t="shared" si="22"/>
        <v>1.5985989709822102</v>
      </c>
      <c r="U258" s="391">
        <v>320.83255000000003</v>
      </c>
      <c r="V258" s="457">
        <f t="shared" si="23"/>
        <v>8.7857438434532575</v>
      </c>
      <c r="W258" s="393">
        <v>202.27603099999999</v>
      </c>
      <c r="X258" s="458">
        <f t="shared" si="26"/>
        <v>5.271995857201575</v>
      </c>
      <c r="Y258" s="395">
        <v>216.47373999999999</v>
      </c>
      <c r="Z258" s="459">
        <v>6.2028192958754378</v>
      </c>
      <c r="AA258" s="44"/>
      <c r="AB258" s="44"/>
    </row>
    <row r="259" spans="1:28">
      <c r="A259" s="118"/>
      <c r="B259" s="437">
        <v>248</v>
      </c>
      <c r="C259" s="438">
        <v>44075</v>
      </c>
      <c r="D259" s="398">
        <v>3363</v>
      </c>
      <c r="E259" s="439">
        <v>27781.7</v>
      </c>
      <c r="F259" s="398">
        <v>10.230297</v>
      </c>
      <c r="G259" s="440">
        <v>34480.269530999998</v>
      </c>
      <c r="H259" s="118"/>
      <c r="I259" s="384">
        <f t="shared" si="27"/>
        <v>248</v>
      </c>
      <c r="J259" s="397">
        <v>44075</v>
      </c>
      <c r="K259" s="391">
        <v>327.60607900000002</v>
      </c>
      <c r="L259" s="393">
        <v>231.42494199999999</v>
      </c>
      <c r="M259" s="451">
        <v>202.37214700000001</v>
      </c>
      <c r="N259" s="424"/>
      <c r="O259" s="453">
        <f t="shared" si="24"/>
        <v>248</v>
      </c>
      <c r="P259" s="438">
        <f t="shared" si="25"/>
        <v>44075</v>
      </c>
      <c r="Q259" s="398">
        <v>3363</v>
      </c>
      <c r="R259" s="455">
        <f t="shared" si="21"/>
        <v>1.4116862441375155</v>
      </c>
      <c r="S259" s="387">
        <v>27781.7</v>
      </c>
      <c r="T259" s="456">
        <f t="shared" si="22"/>
        <v>1.5393376737690039</v>
      </c>
      <c r="U259" s="391">
        <v>327.60607900000002</v>
      </c>
      <c r="V259" s="457">
        <f t="shared" si="23"/>
        <v>8.9923438898332204</v>
      </c>
      <c r="W259" s="393">
        <v>231.42494199999999</v>
      </c>
      <c r="X259" s="458">
        <f t="shared" si="26"/>
        <v>6.1758194497948935</v>
      </c>
      <c r="Y259" s="395">
        <v>202.37214700000001</v>
      </c>
      <c r="Z259" s="459">
        <v>5.7336112239726669</v>
      </c>
      <c r="AA259" s="44"/>
      <c r="AB259" s="44"/>
    </row>
    <row r="260" spans="1:28">
      <c r="A260" s="118"/>
      <c r="B260" s="437">
        <v>249</v>
      </c>
      <c r="C260" s="438">
        <v>44105</v>
      </c>
      <c r="D260" s="398">
        <v>3269.96</v>
      </c>
      <c r="E260" s="439">
        <v>26501.599999999999</v>
      </c>
      <c r="F260" s="398">
        <v>10.167655</v>
      </c>
      <c r="G260" s="440">
        <v>33724.808594000002</v>
      </c>
      <c r="H260" s="118"/>
      <c r="I260" s="384">
        <f t="shared" si="27"/>
        <v>249</v>
      </c>
      <c r="J260" s="397">
        <v>44105</v>
      </c>
      <c r="K260" s="391">
        <v>330.02392600000002</v>
      </c>
      <c r="L260" s="393">
        <v>239.42262299999999</v>
      </c>
      <c r="M260" s="451">
        <v>194.80947900000001</v>
      </c>
      <c r="N260" s="424"/>
      <c r="O260" s="453">
        <f t="shared" si="24"/>
        <v>249</v>
      </c>
      <c r="P260" s="438">
        <f t="shared" si="25"/>
        <v>44105</v>
      </c>
      <c r="Q260" s="398">
        <v>3269.96</v>
      </c>
      <c r="R260" s="455">
        <f t="shared" si="21"/>
        <v>1.3449650760868006</v>
      </c>
      <c r="S260" s="387">
        <v>26501.599999999999</v>
      </c>
      <c r="T260" s="456">
        <f t="shared" si="22"/>
        <v>1.4223323732945294</v>
      </c>
      <c r="U260" s="391">
        <v>330.02392600000002</v>
      </c>
      <c r="V260" s="457">
        <f t="shared" si="23"/>
        <v>9.0660908690429736</v>
      </c>
      <c r="W260" s="393">
        <v>239.42262299999999</v>
      </c>
      <c r="X260" s="458">
        <f t="shared" si="26"/>
        <v>6.4238044525222797</v>
      </c>
      <c r="Y260" s="395">
        <v>194.80947900000001</v>
      </c>
      <c r="Z260" s="459">
        <v>5.4819754782295584</v>
      </c>
      <c r="AA260" s="44"/>
      <c r="AB260" s="44"/>
    </row>
    <row r="261" spans="1:28">
      <c r="A261" s="118"/>
      <c r="B261" s="437">
        <v>250</v>
      </c>
      <c r="C261" s="438">
        <v>44136</v>
      </c>
      <c r="D261" s="398">
        <v>3621.63</v>
      </c>
      <c r="E261" s="439">
        <v>29638.639999999999</v>
      </c>
      <c r="F261" s="398">
        <v>10.281559</v>
      </c>
      <c r="G261" s="440">
        <v>37839.648437999997</v>
      </c>
      <c r="H261" s="118"/>
      <c r="I261" s="384">
        <f t="shared" si="27"/>
        <v>250</v>
      </c>
      <c r="J261" s="397">
        <v>44136</v>
      </c>
      <c r="K261" s="391">
        <v>362.233521</v>
      </c>
      <c r="L261" s="393">
        <v>264.43804899999998</v>
      </c>
      <c r="M261" s="451">
        <v>205.97062700000001</v>
      </c>
      <c r="N261" s="424"/>
      <c r="O261" s="453">
        <f t="shared" si="24"/>
        <v>250</v>
      </c>
      <c r="P261" s="438">
        <f t="shared" si="25"/>
        <v>44136</v>
      </c>
      <c r="Q261" s="398">
        <v>3621.63</v>
      </c>
      <c r="R261" s="455">
        <f t="shared" si="21"/>
        <v>1.5971558883008479</v>
      </c>
      <c r="S261" s="387">
        <v>29638.639999999999</v>
      </c>
      <c r="T261" s="456">
        <f t="shared" si="22"/>
        <v>1.7090680250408341</v>
      </c>
      <c r="U261" s="391">
        <v>362.233521</v>
      </c>
      <c r="V261" s="457">
        <f t="shared" si="23"/>
        <v>10.048518761634833</v>
      </c>
      <c r="W261" s="393">
        <v>264.43804899999998</v>
      </c>
      <c r="X261" s="458">
        <f t="shared" si="26"/>
        <v>7.1994606064544904</v>
      </c>
      <c r="Y261" s="395">
        <v>205.97062700000001</v>
      </c>
      <c r="Z261" s="459">
        <v>5.853344920908941</v>
      </c>
      <c r="AA261" s="44"/>
      <c r="AB261" s="44"/>
    </row>
    <row r="262" spans="1:28">
      <c r="A262" s="118"/>
      <c r="B262" s="437">
        <v>251</v>
      </c>
      <c r="C262" s="438">
        <v>44166</v>
      </c>
      <c r="D262" s="398">
        <v>3756.07</v>
      </c>
      <c r="E262" s="439">
        <v>30606.48</v>
      </c>
      <c r="F262" s="398">
        <v>10.27979</v>
      </c>
      <c r="G262" s="440">
        <v>39456.660155999998</v>
      </c>
      <c r="H262" s="118"/>
      <c r="I262" s="384">
        <f t="shared" si="27"/>
        <v>251</v>
      </c>
      <c r="J262" s="397">
        <v>44166</v>
      </c>
      <c r="K262" s="391">
        <v>348.373627</v>
      </c>
      <c r="L262" s="393">
        <v>239.561081</v>
      </c>
      <c r="M262" s="451">
        <v>214.564941</v>
      </c>
      <c r="N262" s="424"/>
      <c r="O262" s="453">
        <f t="shared" si="24"/>
        <v>251</v>
      </c>
      <c r="P262" s="438">
        <f t="shared" si="25"/>
        <v>44166</v>
      </c>
      <c r="Q262" s="398">
        <v>3756.07</v>
      </c>
      <c r="R262" s="455">
        <f t="shared" si="21"/>
        <v>1.6935659681884028</v>
      </c>
      <c r="S262" s="387">
        <v>30606.48</v>
      </c>
      <c r="T262" s="456">
        <f t="shared" si="22"/>
        <v>1.7975317466338465</v>
      </c>
      <c r="U262" s="391">
        <v>348.373627</v>
      </c>
      <c r="V262" s="457">
        <f t="shared" si="23"/>
        <v>9.6257768285566137</v>
      </c>
      <c r="W262" s="393">
        <v>239.561081</v>
      </c>
      <c r="X262" s="458">
        <f t="shared" si="26"/>
        <v>6.4280976354471333</v>
      </c>
      <c r="Y262" s="395">
        <v>214.564941</v>
      </c>
      <c r="Z262" s="459">
        <v>6.1393070459870787</v>
      </c>
      <c r="AA262" s="44"/>
      <c r="AB262" s="44"/>
    </row>
    <row r="263" spans="1:28">
      <c r="A263" s="118"/>
      <c r="B263" s="437">
        <v>252</v>
      </c>
      <c r="C263" s="438">
        <v>44197</v>
      </c>
      <c r="D263" s="398">
        <v>3714.24</v>
      </c>
      <c r="E263" s="439">
        <v>29982.62</v>
      </c>
      <c r="F263" s="398">
        <v>10.215888</v>
      </c>
      <c r="G263" s="440">
        <v>39396.171875</v>
      </c>
      <c r="H263" s="118"/>
      <c r="I263" s="384">
        <f t="shared" si="27"/>
        <v>252</v>
      </c>
      <c r="J263" s="397">
        <v>44197</v>
      </c>
      <c r="K263" s="391">
        <v>334.39486699999998</v>
      </c>
      <c r="L263" s="393">
        <v>217.643326</v>
      </c>
      <c r="M263" s="451">
        <v>223.76808199999999</v>
      </c>
      <c r="N263" s="424"/>
      <c r="O263" s="453">
        <f t="shared" si="24"/>
        <v>252</v>
      </c>
      <c r="P263" s="438">
        <f t="shared" si="25"/>
        <v>44197</v>
      </c>
      <c r="Q263" s="398">
        <v>3714.24</v>
      </c>
      <c r="R263" s="455">
        <f t="shared" si="21"/>
        <v>1.6635686932576048</v>
      </c>
      <c r="S263" s="387">
        <v>29982.62</v>
      </c>
      <c r="T263" s="456">
        <f t="shared" si="22"/>
        <v>1.740508915016</v>
      </c>
      <c r="U263" s="391">
        <v>334.39486699999998</v>
      </c>
      <c r="V263" s="457">
        <f t="shared" si="23"/>
        <v>9.199409352410223</v>
      </c>
      <c r="W263" s="393">
        <v>217.643326</v>
      </c>
      <c r="X263" s="458">
        <f t="shared" si="26"/>
        <v>5.7484913178841834</v>
      </c>
      <c r="Y263" s="395">
        <v>223.76808199999999</v>
      </c>
      <c r="Z263" s="459">
        <v>6.445526920866417</v>
      </c>
      <c r="AA263" s="44"/>
      <c r="AB263" s="44"/>
    </row>
    <row r="264" spans="1:28">
      <c r="A264" s="118"/>
      <c r="B264" s="437">
        <v>253</v>
      </c>
      <c r="C264" s="438">
        <v>44228</v>
      </c>
      <c r="D264" s="398">
        <v>3811.15</v>
      </c>
      <c r="E264" s="439">
        <v>30932.37</v>
      </c>
      <c r="F264" s="398">
        <v>10.062955000000001</v>
      </c>
      <c r="G264" s="440">
        <v>40508.679687999997</v>
      </c>
      <c r="H264" s="118"/>
      <c r="I264" s="384">
        <f t="shared" si="27"/>
        <v>253</v>
      </c>
      <c r="J264" s="397">
        <v>44228</v>
      </c>
      <c r="K264" s="391">
        <v>314.06152300000002</v>
      </c>
      <c r="L264" s="393">
        <v>235.36253400000001</v>
      </c>
      <c r="M264" s="451">
        <v>224.173248</v>
      </c>
      <c r="N264" s="424"/>
      <c r="O264" s="453">
        <f t="shared" si="24"/>
        <v>253</v>
      </c>
      <c r="P264" s="438">
        <f t="shared" si="25"/>
        <v>44228</v>
      </c>
      <c r="Q264" s="398">
        <v>3811.15</v>
      </c>
      <c r="R264" s="455">
        <f t="shared" si="21"/>
        <v>1.7330651291539376</v>
      </c>
      <c r="S264" s="387">
        <v>30932.37</v>
      </c>
      <c r="T264" s="456">
        <f t="shared" si="22"/>
        <v>1.8273191518143999</v>
      </c>
      <c r="U264" s="391">
        <v>314.06152300000002</v>
      </c>
      <c r="V264" s="457">
        <f t="shared" si="23"/>
        <v>8.5792201108110877</v>
      </c>
      <c r="W264" s="393">
        <v>235.36253400000001</v>
      </c>
      <c r="X264" s="458">
        <f t="shared" si="26"/>
        <v>6.29791281196567</v>
      </c>
      <c r="Y264" s="395">
        <v>224.173248</v>
      </c>
      <c r="Z264" s="459">
        <v>6.4590081749105916</v>
      </c>
      <c r="AA264" s="44"/>
      <c r="AB264" s="44"/>
    </row>
    <row r="265" spans="1:28">
      <c r="A265" s="118"/>
      <c r="B265" s="437">
        <v>254</v>
      </c>
      <c r="C265" s="438">
        <v>44256</v>
      </c>
      <c r="D265" s="398">
        <v>3972.89</v>
      </c>
      <c r="E265" s="439">
        <v>32981.550000000003</v>
      </c>
      <c r="F265" s="398">
        <v>9.9170759999999998</v>
      </c>
      <c r="G265" s="440">
        <v>41741.871094000002</v>
      </c>
      <c r="H265" s="118"/>
      <c r="I265" s="384">
        <f t="shared" si="27"/>
        <v>254</v>
      </c>
      <c r="J265" s="397">
        <v>44256</v>
      </c>
      <c r="K265" s="391">
        <v>335.10275300000001</v>
      </c>
      <c r="L265" s="393">
        <v>262.68121300000001</v>
      </c>
      <c r="M265" s="451">
        <v>227.96734599999999</v>
      </c>
      <c r="N265" s="424"/>
      <c r="O265" s="453">
        <f t="shared" si="24"/>
        <v>254</v>
      </c>
      <c r="P265" s="438">
        <f t="shared" si="25"/>
        <v>44256</v>
      </c>
      <c r="Q265" s="398">
        <v>3972.89</v>
      </c>
      <c r="R265" s="455">
        <f t="shared" si="21"/>
        <v>1.8490526798904234</v>
      </c>
      <c r="S265" s="387">
        <v>32981.550000000003</v>
      </c>
      <c r="T265" s="456">
        <f t="shared" si="22"/>
        <v>2.0146208638886782</v>
      </c>
      <c r="U265" s="391">
        <v>335.10275300000001</v>
      </c>
      <c r="V265" s="457">
        <f t="shared" si="23"/>
        <v>9.2210006500088202</v>
      </c>
      <c r="W265" s="393">
        <v>262.68121300000001</v>
      </c>
      <c r="X265" s="458">
        <f t="shared" si="26"/>
        <v>7.144986193152489</v>
      </c>
      <c r="Y265" s="395">
        <v>227.96734599999999</v>
      </c>
      <c r="Z265" s="459">
        <v>6.5852507495750405</v>
      </c>
      <c r="AA265" s="44"/>
      <c r="AB265" s="44"/>
    </row>
    <row r="266" spans="1:28">
      <c r="A266" s="118"/>
      <c r="B266" s="437">
        <v>255</v>
      </c>
      <c r="C266" s="438">
        <v>44287</v>
      </c>
      <c r="D266" s="398">
        <v>4181.17</v>
      </c>
      <c r="E266" s="439">
        <v>33874.85</v>
      </c>
      <c r="F266" s="398">
        <v>10.018762000000001</v>
      </c>
      <c r="G266" s="440">
        <v>43870.089844000002</v>
      </c>
      <c r="H266" s="118"/>
      <c r="I266" s="384">
        <f t="shared" si="27"/>
        <v>255</v>
      </c>
      <c r="J266" s="397">
        <v>44287</v>
      </c>
      <c r="K266" s="391">
        <v>353.74600199999998</v>
      </c>
      <c r="L266" s="393">
        <v>269.178741</v>
      </c>
      <c r="M266" s="451">
        <v>243.83427399999999</v>
      </c>
      <c r="N266" s="424"/>
      <c r="O266" s="453">
        <f t="shared" si="24"/>
        <v>255</v>
      </c>
      <c r="P266" s="438">
        <f t="shared" si="25"/>
        <v>44287</v>
      </c>
      <c r="Q266" s="398">
        <v>4181.17</v>
      </c>
      <c r="R266" s="455">
        <f t="shared" si="21"/>
        <v>1.998415157121753</v>
      </c>
      <c r="S266" s="387">
        <v>33874.85</v>
      </c>
      <c r="T266" s="456">
        <f t="shared" si="22"/>
        <v>2.0962713872179863</v>
      </c>
      <c r="U266" s="391">
        <v>353.74600199999998</v>
      </c>
      <c r="V266" s="457">
        <f t="shared" si="23"/>
        <v>9.7896401447350119</v>
      </c>
      <c r="W266" s="393">
        <v>269.178741</v>
      </c>
      <c r="X266" s="458">
        <f t="shared" si="26"/>
        <v>7.3464557814995679</v>
      </c>
      <c r="Y266" s="395">
        <v>243.83427399999999</v>
      </c>
      <c r="Z266" s="459">
        <v>7.1131975350126933</v>
      </c>
      <c r="AA266" s="44"/>
      <c r="AB266" s="44"/>
    </row>
    <row r="267" spans="1:28">
      <c r="A267" s="118"/>
      <c r="B267" s="437">
        <v>256</v>
      </c>
      <c r="C267" s="438">
        <v>44317</v>
      </c>
      <c r="D267" s="398">
        <v>4204.1099999999997</v>
      </c>
      <c r="E267" s="439">
        <v>34529.449999999997</v>
      </c>
      <c r="F267" s="398">
        <v>10.041998</v>
      </c>
      <c r="G267" s="440">
        <v>43966.359375</v>
      </c>
      <c r="H267" s="118"/>
      <c r="I267" s="384">
        <f t="shared" si="27"/>
        <v>256</v>
      </c>
      <c r="J267" s="397">
        <v>44317</v>
      </c>
      <c r="K267" s="391">
        <v>360.391571</v>
      </c>
      <c r="L267" s="393">
        <v>291.89544699999999</v>
      </c>
      <c r="M267" s="451">
        <v>241.41696200000001</v>
      </c>
      <c r="N267" s="424"/>
      <c r="O267" s="453">
        <f t="shared" si="24"/>
        <v>256</v>
      </c>
      <c r="P267" s="438">
        <f t="shared" si="25"/>
        <v>44317</v>
      </c>
      <c r="Q267" s="398">
        <v>4204.1099999999997</v>
      </c>
      <c r="R267" s="455">
        <f t="shared" si="21"/>
        <v>2.0148659696226492</v>
      </c>
      <c r="S267" s="387">
        <v>34529.449999999997</v>
      </c>
      <c r="T267" s="456">
        <f t="shared" si="22"/>
        <v>2.1561039547444225</v>
      </c>
      <c r="U267" s="391">
        <v>360.391571</v>
      </c>
      <c r="V267" s="457">
        <f t="shared" si="23"/>
        <v>9.9923372710957707</v>
      </c>
      <c r="W267" s="393">
        <v>291.89544699999999</v>
      </c>
      <c r="X267" s="458">
        <f t="shared" si="26"/>
        <v>8.0508352634227922</v>
      </c>
      <c r="Y267" s="395">
        <v>241.41696200000001</v>
      </c>
      <c r="Z267" s="459">
        <v>7.0327653240768484</v>
      </c>
      <c r="AA267" s="44"/>
      <c r="AB267" s="44"/>
    </row>
    <row r="268" spans="1:28">
      <c r="A268" s="118"/>
      <c r="B268" s="437">
        <v>257</v>
      </c>
      <c r="C268" s="438">
        <v>44348</v>
      </c>
      <c r="D268" s="398">
        <v>4297.5</v>
      </c>
      <c r="E268" s="439">
        <v>34502.51</v>
      </c>
      <c r="F268" s="398">
        <v>10.119859</v>
      </c>
      <c r="G268" s="440">
        <v>45113.859375</v>
      </c>
      <c r="H268" s="118"/>
      <c r="I268" s="384">
        <f t="shared" si="27"/>
        <v>257</v>
      </c>
      <c r="J268" s="397">
        <v>44348</v>
      </c>
      <c r="K268" s="391">
        <v>376.96923800000002</v>
      </c>
      <c r="L268" s="393">
        <v>276.61498999999998</v>
      </c>
      <c r="M268" s="451">
        <v>262.53955100000002</v>
      </c>
      <c r="N268" s="424"/>
      <c r="O268" s="453">
        <f t="shared" si="24"/>
        <v>257</v>
      </c>
      <c r="P268" s="438">
        <f t="shared" si="25"/>
        <v>44348</v>
      </c>
      <c r="Q268" s="398">
        <v>4297.5</v>
      </c>
      <c r="R268" s="455">
        <f t="shared" ref="R268:R316" si="28">(D268/$D$11)-1</f>
        <v>2.0818381308893765</v>
      </c>
      <c r="S268" s="387">
        <v>34502.51</v>
      </c>
      <c r="T268" s="456">
        <f t="shared" ref="T268:T316" si="29">(E268/$E$11)-1</f>
        <v>2.153641551186277</v>
      </c>
      <c r="U268" s="391">
        <v>376.96923800000002</v>
      </c>
      <c r="V268" s="457">
        <f t="shared" ref="V268:V316" si="30">(K268/$K$11)-1</f>
        <v>10.497974254575372</v>
      </c>
      <c r="W268" s="393">
        <v>276.61498999999998</v>
      </c>
      <c r="X268" s="458">
        <f t="shared" si="26"/>
        <v>7.5770323984647252</v>
      </c>
      <c r="Y268" s="395">
        <v>262.53955100000002</v>
      </c>
      <c r="Z268" s="459">
        <v>7.7355858677051259</v>
      </c>
      <c r="AA268" s="44"/>
      <c r="AB268" s="44"/>
    </row>
    <row r="269" spans="1:28">
      <c r="A269" s="118"/>
      <c r="B269" s="437">
        <v>258</v>
      </c>
      <c r="C269" s="438">
        <v>44378</v>
      </c>
      <c r="D269" s="398">
        <v>4395.26</v>
      </c>
      <c r="E269" s="439">
        <v>34935.47</v>
      </c>
      <c r="F269" s="398">
        <v>10.242628</v>
      </c>
      <c r="G269" s="440">
        <v>45708</v>
      </c>
      <c r="H269" s="118"/>
      <c r="I269" s="384">
        <f t="shared" si="27"/>
        <v>258</v>
      </c>
      <c r="J269" s="397">
        <v>44378</v>
      </c>
      <c r="K269" s="391">
        <v>409.40991200000002</v>
      </c>
      <c r="L269" s="393">
        <v>260.215485</v>
      </c>
      <c r="M269" s="451">
        <v>276.11715700000002</v>
      </c>
      <c r="N269" s="424"/>
      <c r="O269" s="453">
        <f t="shared" si="24"/>
        <v>258</v>
      </c>
      <c r="P269" s="438">
        <f t="shared" ref="P269:P316" si="31">EDATE(P268, 1)</f>
        <v>44378</v>
      </c>
      <c r="Q269" s="398">
        <v>4395.26</v>
      </c>
      <c r="R269" s="455">
        <f t="shared" si="28"/>
        <v>2.1519441217388811</v>
      </c>
      <c r="S269" s="387">
        <v>34935.47</v>
      </c>
      <c r="T269" s="456">
        <f t="shared" si="29"/>
        <v>2.1932155023568329</v>
      </c>
      <c r="U269" s="391">
        <v>409.40991200000002</v>
      </c>
      <c r="V269" s="457">
        <f t="shared" si="30"/>
        <v>11.487450309523581</v>
      </c>
      <c r="W269" s="393">
        <v>260.215485</v>
      </c>
      <c r="X269" s="458">
        <f t="shared" ref="X269:X316" si="32">(L269/$L$11)-1</f>
        <v>7.0685310851274252</v>
      </c>
      <c r="Y269" s="395">
        <v>276.11715700000002</v>
      </c>
      <c r="Z269" s="459">
        <v>8.1873591058290387</v>
      </c>
      <c r="AA269" s="44"/>
      <c r="AB269" s="44"/>
    </row>
    <row r="270" spans="1:28">
      <c r="A270" s="118"/>
      <c r="B270" s="437">
        <v>259</v>
      </c>
      <c r="C270" s="438">
        <v>44409</v>
      </c>
      <c r="D270" s="398">
        <v>4522.68</v>
      </c>
      <c r="E270" s="439">
        <v>35360.730000000003</v>
      </c>
      <c r="F270" s="398">
        <v>10.222011999999999</v>
      </c>
      <c r="G270" s="440">
        <v>46979.628905999998</v>
      </c>
      <c r="H270" s="118"/>
      <c r="I270" s="384">
        <f t="shared" ref="I270:I316" si="33">I269+1</f>
        <v>259</v>
      </c>
      <c r="J270" s="397">
        <v>44409</v>
      </c>
      <c r="K270" s="391">
        <v>434.77542099999999</v>
      </c>
      <c r="L270" s="393">
        <v>246.96070900000001</v>
      </c>
      <c r="M270" s="451">
        <v>292.56347699999998</v>
      </c>
      <c r="N270" s="424"/>
      <c r="O270" s="453">
        <f t="shared" ref="O270:O316" si="34">I270+0</f>
        <v>259</v>
      </c>
      <c r="P270" s="438">
        <f t="shared" si="31"/>
        <v>44409</v>
      </c>
      <c r="Q270" s="398">
        <v>4522.68</v>
      </c>
      <c r="R270" s="455">
        <f t="shared" si="28"/>
        <v>2.2433199948367113</v>
      </c>
      <c r="S270" s="387">
        <v>35360.730000000003</v>
      </c>
      <c r="T270" s="456">
        <f t="shared" si="29"/>
        <v>2.2320856485014895</v>
      </c>
      <c r="U270" s="391">
        <v>434.77542099999999</v>
      </c>
      <c r="V270" s="457">
        <f t="shared" si="30"/>
        <v>12.261126090029045</v>
      </c>
      <c r="W270" s="393">
        <v>246.96070900000001</v>
      </c>
      <c r="X270" s="458">
        <f t="shared" si="32"/>
        <v>6.6575387409077846</v>
      </c>
      <c r="Y270" s="395">
        <v>292.56347699999998</v>
      </c>
      <c r="Z270" s="459">
        <v>8.7345842382730101</v>
      </c>
      <c r="AA270" s="44"/>
      <c r="AB270" s="44"/>
    </row>
    <row r="271" spans="1:28">
      <c r="A271" s="118"/>
      <c r="B271" s="437">
        <v>260</v>
      </c>
      <c r="C271" s="438">
        <v>44440</v>
      </c>
      <c r="D271" s="398">
        <v>4307.54</v>
      </c>
      <c r="E271" s="439">
        <v>33843.919999999998</v>
      </c>
      <c r="F271" s="398">
        <v>10.129422999999999</v>
      </c>
      <c r="G271" s="440">
        <v>44850.03125</v>
      </c>
      <c r="H271" s="118"/>
      <c r="I271" s="384">
        <f t="shared" si="33"/>
        <v>260</v>
      </c>
      <c r="J271" s="397">
        <v>44440</v>
      </c>
      <c r="K271" s="391">
        <v>428.91464200000001</v>
      </c>
      <c r="L271" s="393">
        <v>203.831604</v>
      </c>
      <c r="M271" s="451">
        <v>273.74258400000002</v>
      </c>
      <c r="N271" s="424"/>
      <c r="O271" s="453">
        <f t="shared" si="34"/>
        <v>260</v>
      </c>
      <c r="P271" s="438">
        <f t="shared" si="31"/>
        <v>44440</v>
      </c>
      <c r="Q271" s="398">
        <v>4307.54</v>
      </c>
      <c r="R271" s="455">
        <f t="shared" si="28"/>
        <v>2.0890380505715473</v>
      </c>
      <c r="S271" s="387">
        <v>33843.919999999998</v>
      </c>
      <c r="T271" s="456">
        <f t="shared" si="29"/>
        <v>2.0934442846918748</v>
      </c>
      <c r="U271" s="391">
        <v>428.91464200000001</v>
      </c>
      <c r="V271" s="457">
        <f t="shared" si="30"/>
        <v>12.082365917418471</v>
      </c>
      <c r="W271" s="393">
        <v>203.831604</v>
      </c>
      <c r="X271" s="458">
        <f t="shared" si="32"/>
        <v>5.3202296858136009</v>
      </c>
      <c r="Y271" s="395">
        <v>273.74258400000002</v>
      </c>
      <c r="Z271" s="459">
        <v>8.1083489671218469</v>
      </c>
      <c r="AA271" s="44"/>
      <c r="AB271" s="44"/>
    </row>
    <row r="272" spans="1:28">
      <c r="A272" s="118"/>
      <c r="B272" s="437">
        <v>261</v>
      </c>
      <c r="C272" s="438">
        <v>44470</v>
      </c>
      <c r="D272" s="398">
        <v>4605.38</v>
      </c>
      <c r="E272" s="439">
        <v>35819.56</v>
      </c>
      <c r="F272" s="398">
        <v>10.125823</v>
      </c>
      <c r="G272" s="440">
        <v>47795.089844000002</v>
      </c>
      <c r="H272" s="118"/>
      <c r="I272" s="384">
        <f t="shared" si="33"/>
        <v>261</v>
      </c>
      <c r="J272" s="397">
        <v>44470</v>
      </c>
      <c r="K272" s="391">
        <v>469.18600500000002</v>
      </c>
      <c r="L272" s="393">
        <v>219.545975</v>
      </c>
      <c r="M272" s="451">
        <v>322.00088499999998</v>
      </c>
      <c r="N272" s="424"/>
      <c r="O272" s="453">
        <f t="shared" si="34"/>
        <v>261</v>
      </c>
      <c r="P272" s="438">
        <f t="shared" si="31"/>
        <v>44470</v>
      </c>
      <c r="Q272" s="398">
        <v>4605.38</v>
      </c>
      <c r="R272" s="455">
        <f t="shared" si="28"/>
        <v>2.3026261061629589</v>
      </c>
      <c r="S272" s="387">
        <v>35819.56</v>
      </c>
      <c r="T272" s="456">
        <f t="shared" si="29"/>
        <v>2.2740242017525656</v>
      </c>
      <c r="U272" s="391">
        <v>469.18600500000002</v>
      </c>
      <c r="V272" s="457">
        <f t="shared" si="30"/>
        <v>13.310686555535526</v>
      </c>
      <c r="W272" s="393">
        <v>219.545975</v>
      </c>
      <c r="X272" s="458">
        <f t="shared" si="32"/>
        <v>5.8074869714310378</v>
      </c>
      <c r="Y272" s="395">
        <v>322.00088499999998</v>
      </c>
      <c r="Z272" s="459">
        <v>9.7140671555218105</v>
      </c>
      <c r="AA272" s="44"/>
      <c r="AB272" s="44"/>
    </row>
    <row r="273" spans="1:28">
      <c r="A273" s="118"/>
      <c r="B273" s="437">
        <v>262</v>
      </c>
      <c r="C273" s="438">
        <v>44501</v>
      </c>
      <c r="D273" s="398">
        <v>4567</v>
      </c>
      <c r="E273" s="439">
        <v>34483.72</v>
      </c>
      <c r="F273" s="398">
        <v>10.159190000000001</v>
      </c>
      <c r="G273" s="440">
        <v>46936.078125</v>
      </c>
      <c r="H273" s="118"/>
      <c r="I273" s="384">
        <f t="shared" si="33"/>
        <v>262</v>
      </c>
      <c r="J273" s="397">
        <v>44501</v>
      </c>
      <c r="K273" s="391">
        <v>515.68322799999999</v>
      </c>
      <c r="L273" s="393">
        <v>214.736176</v>
      </c>
      <c r="M273" s="451">
        <v>321.00076300000001</v>
      </c>
      <c r="N273" s="424"/>
      <c r="O273" s="453">
        <f t="shared" si="34"/>
        <v>262</v>
      </c>
      <c r="P273" s="438">
        <f t="shared" si="31"/>
        <v>44501</v>
      </c>
      <c r="Q273" s="398">
        <v>4567</v>
      </c>
      <c r="R273" s="455">
        <f t="shared" si="28"/>
        <v>2.2751029072185647</v>
      </c>
      <c r="S273" s="387">
        <v>34483.72</v>
      </c>
      <c r="T273" s="456">
        <f t="shared" si="29"/>
        <v>2.1519240841165828</v>
      </c>
      <c r="U273" s="391">
        <v>515.68322799999999</v>
      </c>
      <c r="V273" s="457">
        <f t="shared" si="30"/>
        <v>14.728902736250115</v>
      </c>
      <c r="W273" s="393">
        <v>214.736176</v>
      </c>
      <c r="X273" s="458">
        <f t="shared" si="32"/>
        <v>5.6583489877913831</v>
      </c>
      <c r="Y273" s="395">
        <v>321.00076300000001</v>
      </c>
      <c r="Z273" s="459">
        <v>9.6807896871331298</v>
      </c>
      <c r="AA273" s="44"/>
      <c r="AB273" s="44"/>
    </row>
    <row r="274" spans="1:28">
      <c r="A274" s="118"/>
      <c r="B274" s="437">
        <v>263</v>
      </c>
      <c r="C274" s="438">
        <v>44531</v>
      </c>
      <c r="D274" s="398">
        <v>4766.18</v>
      </c>
      <c r="E274" s="439">
        <v>36338.300000000003</v>
      </c>
      <c r="F274" s="398">
        <v>10.102365000000001</v>
      </c>
      <c r="G274" s="440">
        <v>48461.160155999998</v>
      </c>
      <c r="H274" s="118"/>
      <c r="I274" s="384">
        <f t="shared" si="33"/>
        <v>263</v>
      </c>
      <c r="J274" s="397">
        <v>44531</v>
      </c>
      <c r="K274" s="391">
        <v>542.75903300000004</v>
      </c>
      <c r="L274" s="393">
        <v>241.08766199999999</v>
      </c>
      <c r="M274" s="451">
        <v>327.16198700000001</v>
      </c>
      <c r="N274" s="424"/>
      <c r="O274" s="453">
        <f t="shared" si="34"/>
        <v>263</v>
      </c>
      <c r="P274" s="438">
        <f t="shared" si="31"/>
        <v>44531</v>
      </c>
      <c r="Q274" s="398">
        <v>4766.18</v>
      </c>
      <c r="R274" s="455">
        <f t="shared" si="28"/>
        <v>2.4179395608335845</v>
      </c>
      <c r="S274" s="387">
        <v>36338.300000000003</v>
      </c>
      <c r="T274" s="456">
        <f t="shared" si="29"/>
        <v>2.321438723718138</v>
      </c>
      <c r="U274" s="391">
        <v>542.75903300000004</v>
      </c>
      <c r="V274" s="457">
        <f t="shared" si="30"/>
        <v>15.554744416233309</v>
      </c>
      <c r="W274" s="393">
        <v>241.08766199999999</v>
      </c>
      <c r="X274" s="458">
        <f t="shared" si="32"/>
        <v>6.4754325058237558</v>
      </c>
      <c r="Y274" s="395">
        <v>327.16198700000001</v>
      </c>
      <c r="Z274" s="459">
        <v>9.8857946134277039</v>
      </c>
      <c r="AA274" s="44"/>
      <c r="AB274" s="44"/>
    </row>
    <row r="275" spans="1:28">
      <c r="A275" s="118"/>
      <c r="B275" s="437">
        <v>264</v>
      </c>
      <c r="C275" s="438">
        <v>44562</v>
      </c>
      <c r="D275" s="398">
        <v>4515.55</v>
      </c>
      <c r="E275" s="439">
        <v>35131.86</v>
      </c>
      <c r="F275" s="398">
        <v>9.8976760000000006</v>
      </c>
      <c r="G275" s="440">
        <v>45416.46875</v>
      </c>
      <c r="H275" s="118"/>
      <c r="I275" s="384">
        <f t="shared" si="33"/>
        <v>264</v>
      </c>
      <c r="J275" s="397">
        <v>44562</v>
      </c>
      <c r="K275" s="391">
        <v>482.93789700000002</v>
      </c>
      <c r="L275" s="393">
        <v>229.87794500000001</v>
      </c>
      <c r="M275" s="451">
        <v>302.512024</v>
      </c>
      <c r="N275" s="424"/>
      <c r="O275" s="453">
        <f t="shared" si="34"/>
        <v>264</v>
      </c>
      <c r="P275" s="438">
        <f t="shared" si="31"/>
        <v>44562</v>
      </c>
      <c r="Q275" s="398">
        <v>4515.55</v>
      </c>
      <c r="R275" s="455">
        <f t="shared" si="28"/>
        <v>2.238206904464811</v>
      </c>
      <c r="S275" s="387">
        <v>35131.86</v>
      </c>
      <c r="T275" s="456">
        <f t="shared" si="29"/>
        <v>2.2111661866472647</v>
      </c>
      <c r="U275" s="391">
        <v>482.93789700000002</v>
      </c>
      <c r="V275" s="457">
        <f t="shared" si="30"/>
        <v>13.730134309433421</v>
      </c>
      <c r="W275" s="393">
        <v>229.87794500000001</v>
      </c>
      <c r="X275" s="458">
        <f t="shared" si="32"/>
        <v>6.1278515381884855</v>
      </c>
      <c r="Y275" s="395">
        <v>302.512024</v>
      </c>
      <c r="Z275" s="459">
        <v>9.065606311885837</v>
      </c>
      <c r="AA275" s="44"/>
      <c r="AB275" s="44"/>
    </row>
    <row r="276" spans="1:28">
      <c r="A276" s="118"/>
      <c r="B276" s="437">
        <v>265</v>
      </c>
      <c r="C276" s="438">
        <v>44593</v>
      </c>
      <c r="D276" s="398">
        <v>4373.9399999999996</v>
      </c>
      <c r="E276" s="439">
        <v>33892.6</v>
      </c>
      <c r="F276" s="398">
        <v>9.7861089999999997</v>
      </c>
      <c r="G276" s="440">
        <v>44259.210937999997</v>
      </c>
      <c r="H276" s="118"/>
      <c r="I276" s="384">
        <f t="shared" si="33"/>
        <v>265</v>
      </c>
      <c r="J276" s="397">
        <v>44593</v>
      </c>
      <c r="K276" s="391">
        <v>496.43762199999998</v>
      </c>
      <c r="L276" s="393">
        <v>207.821381</v>
      </c>
      <c r="M276" s="451">
        <v>290.65390000000002</v>
      </c>
      <c r="N276" s="424"/>
      <c r="O276" s="453">
        <f t="shared" si="34"/>
        <v>265</v>
      </c>
      <c r="P276" s="438">
        <f t="shared" si="31"/>
        <v>44593</v>
      </c>
      <c r="Q276" s="398">
        <v>4373.9399999999996</v>
      </c>
      <c r="R276" s="455">
        <f t="shared" si="28"/>
        <v>2.1366550492663823</v>
      </c>
      <c r="S276" s="387">
        <v>33892.6</v>
      </c>
      <c r="T276" s="456">
        <f t="shared" si="29"/>
        <v>2.0978937949075589</v>
      </c>
      <c r="U276" s="391">
        <v>496.43762199999998</v>
      </c>
      <c r="V276" s="457">
        <f t="shared" si="30"/>
        <v>14.14189069389959</v>
      </c>
      <c r="W276" s="393">
        <v>207.821381</v>
      </c>
      <c r="X276" s="458">
        <f t="shared" si="32"/>
        <v>5.4439411542038325</v>
      </c>
      <c r="Y276" s="395">
        <v>290.65390000000002</v>
      </c>
      <c r="Z276" s="459">
        <v>8.6710461016724256</v>
      </c>
      <c r="AA276" s="44"/>
      <c r="AB276" s="44"/>
    </row>
    <row r="277" spans="1:28">
      <c r="A277" s="118"/>
      <c r="B277" s="437">
        <v>266</v>
      </c>
      <c r="C277" s="438">
        <v>44621</v>
      </c>
      <c r="D277" s="398">
        <v>4530.41</v>
      </c>
      <c r="E277" s="439">
        <v>34678.35</v>
      </c>
      <c r="F277" s="398">
        <v>9.5009999999999994</v>
      </c>
      <c r="G277" s="440">
        <v>45606.671875</v>
      </c>
      <c r="H277" s="118"/>
      <c r="I277" s="384">
        <f t="shared" si="33"/>
        <v>266</v>
      </c>
      <c r="J277" s="397">
        <v>44621</v>
      </c>
      <c r="K277" s="391">
        <v>551.38537599999995</v>
      </c>
      <c r="L277" s="393">
        <v>216.34854100000001</v>
      </c>
      <c r="M277" s="451">
        <v>300.53488199999998</v>
      </c>
      <c r="N277" s="424"/>
      <c r="O277" s="453">
        <f t="shared" si="34"/>
        <v>266</v>
      </c>
      <c r="P277" s="438">
        <f t="shared" si="31"/>
        <v>44621</v>
      </c>
      <c r="Q277" s="398">
        <v>4530.41</v>
      </c>
      <c r="R277" s="455">
        <f t="shared" si="28"/>
        <v>2.2488633592932028</v>
      </c>
      <c r="S277" s="387">
        <v>34678.35</v>
      </c>
      <c r="T277" s="456">
        <f t="shared" si="29"/>
        <v>2.1697138986868092</v>
      </c>
      <c r="U277" s="391">
        <v>551.38537599999995</v>
      </c>
      <c r="V277" s="457">
        <f t="shared" si="30"/>
        <v>15.817857317040179</v>
      </c>
      <c r="W277" s="393">
        <v>216.34854100000001</v>
      </c>
      <c r="X277" s="458">
        <f t="shared" si="32"/>
        <v>5.7083437723948878</v>
      </c>
      <c r="Y277" s="395">
        <v>300.53488199999998</v>
      </c>
      <c r="Z277" s="459">
        <v>8.9998200574039497</v>
      </c>
      <c r="AA277" s="44"/>
      <c r="AB277" s="44"/>
    </row>
    <row r="278" spans="1:28">
      <c r="A278" s="118"/>
      <c r="B278" s="437">
        <v>267</v>
      </c>
      <c r="C278" s="438">
        <v>44652</v>
      </c>
      <c r="D278" s="398">
        <v>4131.93</v>
      </c>
      <c r="E278" s="439">
        <v>32977.21</v>
      </c>
      <c r="F278" s="398">
        <v>9.1422360000000005</v>
      </c>
      <c r="G278" s="440">
        <v>41343.96875</v>
      </c>
      <c r="H278" s="118"/>
      <c r="I278" s="384">
        <f t="shared" si="33"/>
        <v>267</v>
      </c>
      <c r="J278" s="397">
        <v>44652</v>
      </c>
      <c r="K278" s="391">
        <v>509.13021900000001</v>
      </c>
      <c r="L278" s="393">
        <v>186.45283499999999</v>
      </c>
      <c r="M278" s="451">
        <v>270.52130099999999</v>
      </c>
      <c r="N278" s="424"/>
      <c r="O278" s="453">
        <f t="shared" si="34"/>
        <v>267</v>
      </c>
      <c r="P278" s="438">
        <f t="shared" si="31"/>
        <v>44652</v>
      </c>
      <c r="Q278" s="398">
        <v>4131.93</v>
      </c>
      <c r="R278" s="455">
        <f t="shared" si="28"/>
        <v>1.9631039972462458</v>
      </c>
      <c r="S278" s="387">
        <v>32977.21</v>
      </c>
      <c r="T278" s="456">
        <f t="shared" si="29"/>
        <v>2.014224173783171</v>
      </c>
      <c r="U278" s="391">
        <v>509.13021900000001</v>
      </c>
      <c r="V278" s="457">
        <f t="shared" si="30"/>
        <v>14.529028791172399</v>
      </c>
      <c r="W278" s="393">
        <v>186.45283499999999</v>
      </c>
      <c r="X278" s="458">
        <f t="shared" si="32"/>
        <v>4.7813642224544584</v>
      </c>
      <c r="Y278" s="395">
        <v>270.52130099999999</v>
      </c>
      <c r="Z278" s="459">
        <v>8.0011659002525093</v>
      </c>
      <c r="AA278" s="44"/>
      <c r="AB278" s="44"/>
    </row>
    <row r="279" spans="1:28">
      <c r="A279" s="118"/>
      <c r="B279" s="443">
        <v>268</v>
      </c>
      <c r="C279" s="444">
        <v>44682</v>
      </c>
      <c r="D279" s="399">
        <v>4132.1499999999996</v>
      </c>
      <c r="E279" s="445">
        <v>32990.120000000003</v>
      </c>
      <c r="F279" s="399">
        <v>9.1950459999999996</v>
      </c>
      <c r="G279" s="446">
        <v>41084.898437999997</v>
      </c>
      <c r="H279" s="118"/>
      <c r="I279" s="384">
        <f t="shared" si="33"/>
        <v>268</v>
      </c>
      <c r="J279" s="397">
        <v>44682</v>
      </c>
      <c r="K279" s="391">
        <v>447.139343</v>
      </c>
      <c r="L279" s="393">
        <v>210.69525100000001</v>
      </c>
      <c r="M279" s="451">
        <v>265.013824</v>
      </c>
      <c r="N279" s="424"/>
      <c r="O279" s="453">
        <f t="shared" si="34"/>
        <v>268</v>
      </c>
      <c r="P279" s="438">
        <f t="shared" si="31"/>
        <v>44682</v>
      </c>
      <c r="Q279" s="399">
        <v>4132.1499999999996</v>
      </c>
      <c r="R279" s="455">
        <f t="shared" si="28"/>
        <v>1.9632617644105959</v>
      </c>
      <c r="S279" s="387">
        <v>32990.120000000003</v>
      </c>
      <c r="T279" s="456">
        <f t="shared" si="29"/>
        <v>2.0154041897421791</v>
      </c>
      <c r="U279" s="391">
        <v>447.139343</v>
      </c>
      <c r="V279" s="457">
        <f t="shared" si="30"/>
        <v>12.638239240151862</v>
      </c>
      <c r="W279" s="393">
        <v>210.69525100000001</v>
      </c>
      <c r="X279" s="458">
        <f t="shared" si="32"/>
        <v>5.5330515675584229</v>
      </c>
      <c r="Y279" s="395">
        <v>265.013824</v>
      </c>
      <c r="Z279" s="459">
        <v>7.8179133652928865</v>
      </c>
      <c r="AA279" s="44"/>
      <c r="AB279" s="44"/>
    </row>
    <row r="280" spans="1:28">
      <c r="A280" s="118"/>
      <c r="B280" s="437">
        <v>269</v>
      </c>
      <c r="C280" s="438">
        <v>44713</v>
      </c>
      <c r="D280" s="398">
        <v>3785.38</v>
      </c>
      <c r="E280" s="439">
        <v>30775.43</v>
      </c>
      <c r="F280" s="398">
        <v>9.0560460000000003</v>
      </c>
      <c r="G280" s="440">
        <v>37564.230469000002</v>
      </c>
      <c r="H280" s="118"/>
      <c r="I280" s="384">
        <f t="shared" si="33"/>
        <v>269</v>
      </c>
      <c r="J280" s="397">
        <v>44713</v>
      </c>
      <c r="K280" s="391">
        <v>459.66473400000001</v>
      </c>
      <c r="L280" s="393">
        <v>212.69357299999999</v>
      </c>
      <c r="M280" s="451">
        <v>250.936249</v>
      </c>
      <c r="N280" s="424"/>
      <c r="O280" s="453">
        <f t="shared" si="34"/>
        <v>269</v>
      </c>
      <c r="P280" s="438">
        <f t="shared" si="31"/>
        <v>44713</v>
      </c>
      <c r="Q280" s="398">
        <v>3785.38</v>
      </c>
      <c r="R280" s="455">
        <f t="shared" si="28"/>
        <v>1.7145848572207161</v>
      </c>
      <c r="S280" s="387">
        <v>30775.43</v>
      </c>
      <c r="T280" s="456">
        <f t="shared" si="29"/>
        <v>1.8129743257410746</v>
      </c>
      <c r="U280" s="391">
        <v>459.66473400000001</v>
      </c>
      <c r="V280" s="457">
        <f t="shared" si="30"/>
        <v>13.020277371460841</v>
      </c>
      <c r="W280" s="393">
        <v>212.69357299999999</v>
      </c>
      <c r="X280" s="458">
        <f t="shared" si="32"/>
        <v>5.5950137646778364</v>
      </c>
      <c r="Y280" s="395">
        <v>250.936249</v>
      </c>
      <c r="Z280" s="459">
        <v>7.3495044541282635</v>
      </c>
      <c r="AA280" s="44"/>
      <c r="AB280" s="44"/>
    </row>
    <row r="281" spans="1:28">
      <c r="A281" s="118"/>
      <c r="B281" s="437">
        <v>270</v>
      </c>
      <c r="C281" s="438">
        <v>44743</v>
      </c>
      <c r="D281" s="398">
        <v>4130.29</v>
      </c>
      <c r="E281" s="439">
        <v>32845.129999999997</v>
      </c>
      <c r="F281" s="398">
        <v>9.2657860000000003</v>
      </c>
      <c r="G281" s="440">
        <v>41119.578125</v>
      </c>
      <c r="H281" s="118"/>
      <c r="I281" s="384">
        <f t="shared" si="33"/>
        <v>270</v>
      </c>
      <c r="J281" s="397">
        <v>44743</v>
      </c>
      <c r="K281" s="391">
        <v>519.14648399999999</v>
      </c>
      <c r="L281" s="393">
        <v>219.78706399999999</v>
      </c>
      <c r="M281" s="451">
        <v>274.29754600000001</v>
      </c>
      <c r="N281" s="424"/>
      <c r="O281" s="453">
        <f t="shared" si="34"/>
        <v>270</v>
      </c>
      <c r="P281" s="438">
        <f t="shared" si="31"/>
        <v>44743</v>
      </c>
      <c r="Q281" s="398">
        <v>4130.29</v>
      </c>
      <c r="R281" s="455">
        <f t="shared" si="28"/>
        <v>1.9619279147483613</v>
      </c>
      <c r="S281" s="387">
        <v>32845.129999999997</v>
      </c>
      <c r="T281" s="456">
        <f t="shared" si="29"/>
        <v>2.0021516325077484</v>
      </c>
      <c r="U281" s="391">
        <v>519.14648399999999</v>
      </c>
      <c r="V281" s="457">
        <f t="shared" si="30"/>
        <v>14.83453583389031</v>
      </c>
      <c r="W281" s="393">
        <v>219.78706399999999</v>
      </c>
      <c r="X281" s="458">
        <f t="shared" si="32"/>
        <v>5.8149624454243787</v>
      </c>
      <c r="Y281" s="395">
        <v>274.29754600000001</v>
      </c>
      <c r="Z281" s="459">
        <v>8.1268144447454951</v>
      </c>
      <c r="AA281" s="44"/>
      <c r="AB281" s="44"/>
    </row>
    <row r="282" spans="1:28">
      <c r="A282" s="118"/>
      <c r="B282" s="437">
        <v>271</v>
      </c>
      <c r="C282" s="438">
        <v>44774</v>
      </c>
      <c r="D282" s="398">
        <v>3955</v>
      </c>
      <c r="E282" s="439">
        <v>31510.43</v>
      </c>
      <c r="F282" s="398">
        <v>9.0080369999999998</v>
      </c>
      <c r="G282" s="440">
        <v>39560.859375</v>
      </c>
      <c r="H282" s="118"/>
      <c r="I282" s="384">
        <f t="shared" si="33"/>
        <v>271</v>
      </c>
      <c r="J282" s="397">
        <v>44774</v>
      </c>
      <c r="K282" s="391">
        <v>501.596588</v>
      </c>
      <c r="L282" s="393">
        <v>198.77860999999999</v>
      </c>
      <c r="M282" s="451">
        <v>255.469742</v>
      </c>
      <c r="N282" s="424"/>
      <c r="O282" s="453">
        <f t="shared" si="34"/>
        <v>271</v>
      </c>
      <c r="P282" s="438">
        <f t="shared" si="31"/>
        <v>44774</v>
      </c>
      <c r="Q282" s="398">
        <v>3955</v>
      </c>
      <c r="R282" s="455">
        <f t="shared" si="28"/>
        <v>1.8362233409348421</v>
      </c>
      <c r="S282" s="387">
        <v>31510.43</v>
      </c>
      <c r="T282" s="456">
        <f t="shared" si="29"/>
        <v>1.8801557145768988</v>
      </c>
      <c r="U282" s="391">
        <v>501.596588</v>
      </c>
      <c r="V282" s="457">
        <f t="shared" si="30"/>
        <v>14.299244802056897</v>
      </c>
      <c r="W282" s="393">
        <v>198.77860999999999</v>
      </c>
      <c r="X282" s="458">
        <f t="shared" si="32"/>
        <v>5.1635509271995135</v>
      </c>
      <c r="Y282" s="395">
        <v>255.469742</v>
      </c>
      <c r="Z282" s="459">
        <v>7.5003492210645035</v>
      </c>
      <c r="AA282" s="44"/>
      <c r="AB282" s="44"/>
    </row>
    <row r="283" spans="1:28">
      <c r="A283" s="118"/>
      <c r="B283" s="437">
        <v>272</v>
      </c>
      <c r="C283" s="438">
        <v>44805</v>
      </c>
      <c r="D283" s="398">
        <v>3585.62</v>
      </c>
      <c r="E283" s="439">
        <v>28725.51</v>
      </c>
      <c r="F283" s="398">
        <v>8.6311</v>
      </c>
      <c r="G283" s="440">
        <v>35836.921875</v>
      </c>
      <c r="H283" s="118"/>
      <c r="I283" s="384">
        <f t="shared" si="33"/>
        <v>272</v>
      </c>
      <c r="J283" s="397">
        <v>44805</v>
      </c>
      <c r="K283" s="391">
        <v>453.72351099999997</v>
      </c>
      <c r="L283" s="393">
        <v>139.99653599999999</v>
      </c>
      <c r="M283" s="451">
        <v>228.03839099999999</v>
      </c>
      <c r="N283" s="424"/>
      <c r="O283" s="453">
        <f t="shared" si="34"/>
        <v>272</v>
      </c>
      <c r="P283" s="438">
        <f t="shared" si="31"/>
        <v>44805</v>
      </c>
      <c r="Q283" s="398">
        <v>3585.62</v>
      </c>
      <c r="R283" s="455">
        <f t="shared" si="28"/>
        <v>1.5713322719905913</v>
      </c>
      <c r="S283" s="387">
        <v>28725.51</v>
      </c>
      <c r="T283" s="456">
        <f t="shared" si="29"/>
        <v>1.6256049752617101</v>
      </c>
      <c r="U283" s="391">
        <v>453.72351099999997</v>
      </c>
      <c r="V283" s="457">
        <f t="shared" si="30"/>
        <v>12.839063568825063</v>
      </c>
      <c r="W283" s="393">
        <v>139.99653599999999</v>
      </c>
      <c r="X283" s="458">
        <f t="shared" si="32"/>
        <v>3.3408884852727372</v>
      </c>
      <c r="Y283" s="395">
        <v>228.03839099999999</v>
      </c>
      <c r="Z283" s="459">
        <v>6.5876146589197742</v>
      </c>
      <c r="AA283" s="44"/>
      <c r="AB283" s="44"/>
    </row>
    <row r="284" spans="1:28">
      <c r="A284" s="118"/>
      <c r="B284" s="437">
        <v>273</v>
      </c>
      <c r="C284" s="438">
        <v>44835</v>
      </c>
      <c r="D284" s="398">
        <v>3871.98</v>
      </c>
      <c r="E284" s="439">
        <v>32732.95</v>
      </c>
      <c r="F284" s="398">
        <v>8.5113140000000005</v>
      </c>
      <c r="G284" s="440">
        <v>38702.5</v>
      </c>
      <c r="H284" s="118"/>
      <c r="I284" s="384">
        <f t="shared" si="33"/>
        <v>273</v>
      </c>
      <c r="J284" s="397">
        <v>44835</v>
      </c>
      <c r="K284" s="391">
        <v>481.80557299999998</v>
      </c>
      <c r="L284" s="393">
        <v>151.96144100000001</v>
      </c>
      <c r="M284" s="451">
        <v>227.28445400000001</v>
      </c>
      <c r="N284" s="424"/>
      <c r="O284" s="453">
        <f t="shared" si="34"/>
        <v>273</v>
      </c>
      <c r="P284" s="438">
        <f t="shared" si="31"/>
        <v>44835</v>
      </c>
      <c r="Q284" s="398">
        <v>3871.98</v>
      </c>
      <c r="R284" s="455">
        <f t="shared" si="28"/>
        <v>1.7766877500968117</v>
      </c>
      <c r="S284" s="387">
        <v>32732.95</v>
      </c>
      <c r="T284" s="456">
        <f t="shared" si="29"/>
        <v>1.9918980159096495</v>
      </c>
      <c r="U284" s="391">
        <v>481.80557299999998</v>
      </c>
      <c r="V284" s="457">
        <f t="shared" si="30"/>
        <v>13.695597188396933</v>
      </c>
      <c r="W284" s="393">
        <v>151.96144100000001</v>
      </c>
      <c r="X284" s="458">
        <f t="shared" si="32"/>
        <v>3.7118856529589594</v>
      </c>
      <c r="Y284" s="395">
        <v>227.28445400000001</v>
      </c>
      <c r="Z284" s="459">
        <v>6.5625286047338278</v>
      </c>
      <c r="AA284" s="44"/>
      <c r="AB284" s="44"/>
    </row>
    <row r="285" spans="1:28">
      <c r="A285" s="118"/>
      <c r="B285" s="437">
        <v>274</v>
      </c>
      <c r="C285" s="438">
        <v>44866</v>
      </c>
      <c r="D285" s="398">
        <v>4080.11</v>
      </c>
      <c r="E285" s="439">
        <v>34589.769999999997</v>
      </c>
      <c r="F285" s="398">
        <v>8.8260500000000004</v>
      </c>
      <c r="G285" s="440">
        <v>40552.421875</v>
      </c>
      <c r="H285" s="118"/>
      <c r="I285" s="384">
        <f t="shared" si="33"/>
        <v>274</v>
      </c>
      <c r="J285" s="397">
        <v>44866</v>
      </c>
      <c r="K285" s="391">
        <v>519.00830099999996</v>
      </c>
      <c r="L285" s="393">
        <v>172.762756</v>
      </c>
      <c r="M285" s="451">
        <v>249.81410199999999</v>
      </c>
      <c r="N285" s="424"/>
      <c r="O285" s="453">
        <f t="shared" si="34"/>
        <v>274</v>
      </c>
      <c r="P285" s="438">
        <f t="shared" si="31"/>
        <v>44866</v>
      </c>
      <c r="Q285" s="398">
        <v>4080.11</v>
      </c>
      <c r="R285" s="455">
        <f t="shared" si="28"/>
        <v>1.9259426588069934</v>
      </c>
      <c r="S285" s="387">
        <v>34589.769999999997</v>
      </c>
      <c r="T285" s="456">
        <f t="shared" si="29"/>
        <v>2.1616173987914657</v>
      </c>
      <c r="U285" s="391">
        <v>519.00830099999996</v>
      </c>
      <c r="V285" s="457">
        <f t="shared" si="30"/>
        <v>14.830321101184666</v>
      </c>
      <c r="W285" s="393">
        <v>172.762756</v>
      </c>
      <c r="X285" s="458">
        <f t="shared" si="32"/>
        <v>4.3568743886947567</v>
      </c>
      <c r="Y285" s="395">
        <v>249.81410199999999</v>
      </c>
      <c r="Z285" s="459">
        <v>7.312166798002357</v>
      </c>
      <c r="AA285" s="44"/>
      <c r="AB285" s="44"/>
    </row>
    <row r="286" spans="1:28">
      <c r="A286" s="118"/>
      <c r="B286" s="437">
        <v>275</v>
      </c>
      <c r="C286" s="438">
        <v>44896</v>
      </c>
      <c r="D286" s="398">
        <v>3839.5</v>
      </c>
      <c r="E286" s="439">
        <v>33147.25</v>
      </c>
      <c r="F286" s="398">
        <v>8.7715809999999994</v>
      </c>
      <c r="G286" s="440">
        <v>38073.941405999998</v>
      </c>
      <c r="H286" s="118"/>
      <c r="I286" s="384">
        <f t="shared" si="33"/>
        <v>275</v>
      </c>
      <c r="J286" s="397">
        <v>44896</v>
      </c>
      <c r="K286" s="391">
        <v>439.364532</v>
      </c>
      <c r="L286" s="393">
        <v>164.210892</v>
      </c>
      <c r="M286" s="451">
        <v>235.475662</v>
      </c>
      <c r="N286" s="424"/>
      <c r="O286" s="453">
        <f t="shared" si="34"/>
        <v>275</v>
      </c>
      <c r="P286" s="438">
        <f t="shared" si="31"/>
        <v>44896</v>
      </c>
      <c r="Q286" s="398">
        <v>3839.5</v>
      </c>
      <c r="R286" s="455">
        <f t="shared" si="28"/>
        <v>1.7533955796509044</v>
      </c>
      <c r="S286" s="387">
        <v>33147.25</v>
      </c>
      <c r="T286" s="456">
        <f t="shared" si="29"/>
        <v>2.0297663824330265</v>
      </c>
      <c r="U286" s="391">
        <v>439.364532</v>
      </c>
      <c r="V286" s="457">
        <f t="shared" si="30"/>
        <v>12.401098997127072</v>
      </c>
      <c r="W286" s="393">
        <v>164.210892</v>
      </c>
      <c r="X286" s="458">
        <f t="shared" si="32"/>
        <v>4.0917057707711075</v>
      </c>
      <c r="Y286" s="395">
        <v>235.475662</v>
      </c>
      <c r="Z286" s="459">
        <v>6.8350780189903988</v>
      </c>
      <c r="AA286" s="44"/>
      <c r="AB286" s="44"/>
    </row>
    <row r="287" spans="1:28">
      <c r="A287" s="118"/>
      <c r="B287" s="437">
        <v>276</v>
      </c>
      <c r="C287" s="438">
        <v>44927</v>
      </c>
      <c r="D287" s="398">
        <v>4076.6</v>
      </c>
      <c r="E287" s="439">
        <v>34086.04</v>
      </c>
      <c r="F287" s="398">
        <v>9.0515969999999992</v>
      </c>
      <c r="G287" s="440">
        <v>40724.960937999997</v>
      </c>
      <c r="H287" s="118"/>
      <c r="I287" s="384">
        <f t="shared" si="33"/>
        <v>276</v>
      </c>
      <c r="J287" s="397">
        <v>44927</v>
      </c>
      <c r="K287" s="391">
        <v>491.953461</v>
      </c>
      <c r="L287" s="393">
        <v>185.03646900000001</v>
      </c>
      <c r="M287" s="451">
        <v>243.320953</v>
      </c>
      <c r="N287" s="424"/>
      <c r="O287" s="453">
        <f t="shared" si="34"/>
        <v>276</v>
      </c>
      <c r="P287" s="438">
        <f t="shared" si="31"/>
        <v>44927</v>
      </c>
      <c r="Q287" s="398">
        <v>4076.6</v>
      </c>
      <c r="R287" s="455">
        <f t="shared" si="28"/>
        <v>1.9234255554121309</v>
      </c>
      <c r="S287" s="387">
        <v>34086.04</v>
      </c>
      <c r="T287" s="456">
        <f t="shared" si="29"/>
        <v>2.1155748396101468</v>
      </c>
      <c r="U287" s="391">
        <v>491.953461</v>
      </c>
      <c r="V287" s="457">
        <f t="shared" si="30"/>
        <v>14.005118876642261</v>
      </c>
      <c r="W287" s="393">
        <v>185.03646900000001</v>
      </c>
      <c r="X287" s="458">
        <f t="shared" si="32"/>
        <v>4.7374468010953201</v>
      </c>
      <c r="Y287" s="395">
        <v>243.320953</v>
      </c>
      <c r="Z287" s="459">
        <v>7.0961175954145777</v>
      </c>
      <c r="AA287" s="44"/>
      <c r="AB287" s="44"/>
    </row>
    <row r="288" spans="1:28">
      <c r="A288" s="118"/>
      <c r="B288" s="437">
        <v>277</v>
      </c>
      <c r="C288" s="438">
        <v>44958</v>
      </c>
      <c r="D288" s="398">
        <v>3970.15</v>
      </c>
      <c r="E288" s="439">
        <v>32656.7</v>
      </c>
      <c r="F288" s="398">
        <v>8.821161</v>
      </c>
      <c r="G288" s="440">
        <v>39704.378905999998</v>
      </c>
      <c r="H288" s="118"/>
      <c r="I288" s="384">
        <f t="shared" si="33"/>
        <v>277</v>
      </c>
      <c r="J288" s="397">
        <v>44958</v>
      </c>
      <c r="K288" s="391">
        <v>466.00546300000002</v>
      </c>
      <c r="L288" s="393">
        <v>193.97045900000001</v>
      </c>
      <c r="M288" s="451">
        <v>244.90176400000001</v>
      </c>
      <c r="N288" s="424"/>
      <c r="O288" s="453">
        <f t="shared" si="34"/>
        <v>277</v>
      </c>
      <c r="P288" s="438">
        <f t="shared" si="31"/>
        <v>44958</v>
      </c>
      <c r="Q288" s="398">
        <v>3970.15</v>
      </c>
      <c r="R288" s="455">
        <f t="shared" si="28"/>
        <v>1.8470877615707875</v>
      </c>
      <c r="S288" s="387">
        <v>32656.7</v>
      </c>
      <c r="T288" s="456">
        <f t="shared" si="29"/>
        <v>1.9849285180882461</v>
      </c>
      <c r="U288" s="391">
        <v>466.00546300000002</v>
      </c>
      <c r="V288" s="457">
        <f t="shared" si="30"/>
        <v>13.213676544252865</v>
      </c>
      <c r="W288" s="393">
        <v>193.97045900000001</v>
      </c>
      <c r="X288" s="458">
        <f t="shared" si="32"/>
        <v>5.0144640432829535</v>
      </c>
      <c r="Y288" s="395">
        <v>244.90176400000001</v>
      </c>
      <c r="Z288" s="459">
        <v>7.1487165664210952</v>
      </c>
      <c r="AA288" s="44"/>
      <c r="AB288" s="44"/>
    </row>
    <row r="289" spans="1:28">
      <c r="A289" s="118"/>
      <c r="B289" s="437">
        <v>278</v>
      </c>
      <c r="C289" s="438">
        <v>44986</v>
      </c>
      <c r="D289" s="398">
        <v>4109.3100000000004</v>
      </c>
      <c r="E289" s="439">
        <v>33274.15</v>
      </c>
      <c r="F289" s="398">
        <v>9.0456939999999992</v>
      </c>
      <c r="G289" s="440">
        <v>40708.410155999998</v>
      </c>
      <c r="H289" s="118"/>
      <c r="I289" s="384">
        <f t="shared" si="33"/>
        <v>278</v>
      </c>
      <c r="J289" s="397">
        <v>44986</v>
      </c>
      <c r="K289" s="391">
        <v>479.051605</v>
      </c>
      <c r="L289" s="393">
        <v>218.09028599999999</v>
      </c>
      <c r="M289" s="451">
        <v>283.78646900000001</v>
      </c>
      <c r="N289" s="424"/>
      <c r="O289" s="453">
        <f t="shared" si="34"/>
        <v>278</v>
      </c>
      <c r="P289" s="438">
        <f t="shared" si="31"/>
        <v>44986</v>
      </c>
      <c r="Q289" s="398">
        <v>4109.3100000000004</v>
      </c>
      <c r="R289" s="455">
        <f t="shared" si="28"/>
        <v>1.946882664257132</v>
      </c>
      <c r="S289" s="387">
        <v>33274.15</v>
      </c>
      <c r="T289" s="456">
        <f t="shared" si="29"/>
        <v>2.0413654548728442</v>
      </c>
      <c r="U289" s="391">
        <v>479.051605</v>
      </c>
      <c r="V289" s="457">
        <f t="shared" si="30"/>
        <v>13.611598150889463</v>
      </c>
      <c r="W289" s="393">
        <v>218.09028599999999</v>
      </c>
      <c r="X289" s="458">
        <f t="shared" si="32"/>
        <v>5.7623502573466387</v>
      </c>
      <c r="Y289" s="395">
        <v>283.78646900000001</v>
      </c>
      <c r="Z289" s="459">
        <v>8.4425432610050386</v>
      </c>
      <c r="AA289" s="44"/>
      <c r="AB289" s="44"/>
    </row>
    <row r="290" spans="1:28">
      <c r="A290" s="118"/>
      <c r="B290" s="437">
        <v>279</v>
      </c>
      <c r="C290" s="438">
        <v>45017</v>
      </c>
      <c r="D290" s="398">
        <v>4169.4799999999996</v>
      </c>
      <c r="E290" s="439">
        <v>34098.160000000003</v>
      </c>
      <c r="F290" s="398">
        <v>9.0952959999999994</v>
      </c>
      <c r="G290" s="440">
        <v>41064.050780999998</v>
      </c>
      <c r="H290" s="118"/>
      <c r="I290" s="384">
        <f t="shared" si="33"/>
        <v>279</v>
      </c>
      <c r="J290" s="397">
        <v>45017</v>
      </c>
      <c r="K290" s="391">
        <v>485.17388899999997</v>
      </c>
      <c r="L290" s="393">
        <v>218.62233000000001</v>
      </c>
      <c r="M290" s="451">
        <v>302.44967700000001</v>
      </c>
      <c r="N290" s="424"/>
      <c r="O290" s="453">
        <f t="shared" si="34"/>
        <v>279</v>
      </c>
      <c r="P290" s="438">
        <f t="shared" si="31"/>
        <v>45017</v>
      </c>
      <c r="Q290" s="398">
        <v>4169.4799999999996</v>
      </c>
      <c r="R290" s="455">
        <f t="shared" si="28"/>
        <v>1.9900319837069542</v>
      </c>
      <c r="S290" s="387">
        <v>34098.160000000003</v>
      </c>
      <c r="T290" s="456">
        <f t="shared" si="29"/>
        <v>2.1166826470015621</v>
      </c>
      <c r="U290" s="391">
        <v>485.17388899999997</v>
      </c>
      <c r="V290" s="457">
        <f t="shared" si="30"/>
        <v>13.798334512149792</v>
      </c>
      <c r="W290" s="393">
        <v>218.62233000000001</v>
      </c>
      <c r="X290" s="458">
        <f t="shared" si="32"/>
        <v>5.7788474060565083</v>
      </c>
      <c r="Y290" s="395">
        <v>302.44967700000001</v>
      </c>
      <c r="Z290" s="459">
        <v>9.0635318146528707</v>
      </c>
      <c r="AA290" s="44"/>
      <c r="AB290" s="44"/>
    </row>
    <row r="291" spans="1:28">
      <c r="A291" s="118"/>
      <c r="B291" s="437">
        <v>280</v>
      </c>
      <c r="C291" s="438">
        <v>45047</v>
      </c>
      <c r="D291" s="398">
        <v>4179.83</v>
      </c>
      <c r="E291" s="439">
        <v>32908.269999999997</v>
      </c>
      <c r="F291" s="398">
        <v>8.9952520000000007</v>
      </c>
      <c r="G291" s="440">
        <v>42053.179687999997</v>
      </c>
      <c r="H291" s="118"/>
      <c r="I291" s="384">
        <f t="shared" si="33"/>
        <v>280</v>
      </c>
      <c r="J291" s="397">
        <v>45047</v>
      </c>
      <c r="K291" s="391">
        <v>493.21484400000003</v>
      </c>
      <c r="L291" s="393">
        <v>209.21632399999999</v>
      </c>
      <c r="M291" s="451">
        <v>323.24883999999997</v>
      </c>
      <c r="N291" s="424"/>
      <c r="O291" s="453">
        <f t="shared" si="34"/>
        <v>280</v>
      </c>
      <c r="P291" s="438">
        <f t="shared" si="31"/>
        <v>45047</v>
      </c>
      <c r="Q291" s="398">
        <v>4179.83</v>
      </c>
      <c r="R291" s="455">
        <f t="shared" si="28"/>
        <v>1.9974542116661644</v>
      </c>
      <c r="S291" s="387">
        <v>32908.269999999997</v>
      </c>
      <c r="T291" s="456">
        <f t="shared" si="29"/>
        <v>2.0079228337201211</v>
      </c>
      <c r="U291" s="391">
        <v>493.21484400000003</v>
      </c>
      <c r="V291" s="457">
        <f t="shared" si="30"/>
        <v>14.043592438400527</v>
      </c>
      <c r="W291" s="393">
        <v>209.21632399999999</v>
      </c>
      <c r="X291" s="458">
        <f t="shared" si="32"/>
        <v>5.487194310169861</v>
      </c>
      <c r="Y291" s="395">
        <v>323.24883999999997</v>
      </c>
      <c r="Z291" s="459">
        <v>9.755590872691311</v>
      </c>
      <c r="AA291" s="44"/>
      <c r="AB291" s="44"/>
    </row>
    <row r="292" spans="1:28">
      <c r="A292" s="118"/>
      <c r="B292" s="437">
        <v>281</v>
      </c>
      <c r="C292" s="438">
        <v>45078</v>
      </c>
      <c r="D292" s="398">
        <v>4450.38</v>
      </c>
      <c r="E292" s="439">
        <v>34407.599999999999</v>
      </c>
      <c r="F292" s="398">
        <v>8.961544</v>
      </c>
      <c r="G292" s="440">
        <v>44883.609375</v>
      </c>
      <c r="H292" s="118"/>
      <c r="I292" s="384">
        <f t="shared" si="33"/>
        <v>281</v>
      </c>
      <c r="J292" s="397">
        <v>45078</v>
      </c>
      <c r="K292" s="391">
        <v>520.15563999999995</v>
      </c>
      <c r="L292" s="393">
        <v>237.93341100000001</v>
      </c>
      <c r="M292" s="451">
        <v>335.94140599999997</v>
      </c>
      <c r="N292" s="424"/>
      <c r="O292" s="453">
        <f t="shared" si="34"/>
        <v>281</v>
      </c>
      <c r="P292" s="438">
        <f t="shared" si="31"/>
        <v>45078</v>
      </c>
      <c r="Q292" s="398">
        <v>4450.38</v>
      </c>
      <c r="R292" s="455">
        <f t="shared" si="28"/>
        <v>2.1914719676433889</v>
      </c>
      <c r="S292" s="387">
        <v>34407.599999999999</v>
      </c>
      <c r="T292" s="456">
        <f t="shared" si="29"/>
        <v>2.1449664687176941</v>
      </c>
      <c r="U292" s="391">
        <v>520.15563999999995</v>
      </c>
      <c r="V292" s="457">
        <f t="shared" si="30"/>
        <v>14.865316196151195</v>
      </c>
      <c r="W292" s="393">
        <v>237.93341100000001</v>
      </c>
      <c r="X292" s="458">
        <f t="shared" si="32"/>
        <v>6.3776282869710839</v>
      </c>
      <c r="Y292" s="395">
        <v>335.94140599999997</v>
      </c>
      <c r="Z292" s="459">
        <v>10.177915812884853</v>
      </c>
      <c r="AA292" s="44"/>
      <c r="AB292" s="44"/>
    </row>
    <row r="293" spans="1:28">
      <c r="A293" s="118"/>
      <c r="B293" s="437">
        <v>282</v>
      </c>
      <c r="C293" s="438">
        <v>45108</v>
      </c>
      <c r="D293" s="398">
        <v>4588.96</v>
      </c>
      <c r="E293" s="439">
        <v>35559.53</v>
      </c>
      <c r="F293" s="398">
        <v>8.9559429999999995</v>
      </c>
      <c r="G293" s="440">
        <v>46450.21875</v>
      </c>
      <c r="H293" s="118"/>
      <c r="I293" s="384">
        <f t="shared" si="33"/>
        <v>282</v>
      </c>
      <c r="J293" s="397">
        <v>45108</v>
      </c>
      <c r="K293" s="391">
        <v>541.691101</v>
      </c>
      <c r="L293" s="393">
        <v>260.555969</v>
      </c>
      <c r="M293" s="451">
        <v>331.38382000000001</v>
      </c>
      <c r="N293" s="424"/>
      <c r="O293" s="453">
        <f t="shared" si="34"/>
        <v>282</v>
      </c>
      <c r="P293" s="438">
        <f t="shared" si="31"/>
        <v>45108</v>
      </c>
      <c r="Q293" s="398">
        <v>4588.96</v>
      </c>
      <c r="R293" s="455">
        <f t="shared" si="28"/>
        <v>2.2908509387146276</v>
      </c>
      <c r="S293" s="387">
        <v>35559.53</v>
      </c>
      <c r="T293" s="456">
        <f t="shared" si="29"/>
        <v>2.2502566146247025</v>
      </c>
      <c r="U293" s="391">
        <v>541.691101</v>
      </c>
      <c r="V293" s="457">
        <f t="shared" si="30"/>
        <v>15.52217132165725</v>
      </c>
      <c r="W293" s="393">
        <v>260.555969</v>
      </c>
      <c r="X293" s="458">
        <f t="shared" si="32"/>
        <v>7.0790885111698785</v>
      </c>
      <c r="Y293" s="395">
        <v>331.38382000000001</v>
      </c>
      <c r="Z293" s="459">
        <v>10.026269389704789</v>
      </c>
      <c r="AA293" s="44"/>
      <c r="AB293" s="44"/>
    </row>
    <row r="294" spans="1:28">
      <c r="A294" s="118"/>
      <c r="B294" s="437">
        <v>283</v>
      </c>
      <c r="C294" s="438">
        <v>45139</v>
      </c>
      <c r="D294" s="398">
        <v>4507.66</v>
      </c>
      <c r="E294" s="439">
        <v>34721.910000000003</v>
      </c>
      <c r="F294" s="398">
        <v>8.9040920000000003</v>
      </c>
      <c r="G294" s="440">
        <v>45468.429687999997</v>
      </c>
      <c r="H294" s="118"/>
      <c r="I294" s="384">
        <f t="shared" si="33"/>
        <v>283</v>
      </c>
      <c r="J294" s="397">
        <v>45139</v>
      </c>
      <c r="K294" s="391">
        <v>530.68676800000003</v>
      </c>
      <c r="L294" s="393">
        <v>251.93666099999999</v>
      </c>
      <c r="M294" s="451">
        <v>323.33398399999999</v>
      </c>
      <c r="N294" s="424"/>
      <c r="O294" s="453">
        <f t="shared" si="34"/>
        <v>283</v>
      </c>
      <c r="P294" s="438">
        <f t="shared" si="31"/>
        <v>45139</v>
      </c>
      <c r="Q294" s="398">
        <v>4507.66</v>
      </c>
      <c r="R294" s="455">
        <f t="shared" si="28"/>
        <v>2.2325488002524274</v>
      </c>
      <c r="S294" s="387">
        <v>34721.910000000003</v>
      </c>
      <c r="T294" s="456">
        <f t="shared" si="29"/>
        <v>2.1736954242618962</v>
      </c>
      <c r="U294" s="391">
        <v>530.68676800000003</v>
      </c>
      <c r="V294" s="457">
        <f t="shared" si="30"/>
        <v>15.18652712375383</v>
      </c>
      <c r="W294" s="393">
        <v>251.93666099999999</v>
      </c>
      <c r="X294" s="458">
        <f t="shared" si="32"/>
        <v>6.8118286494814493</v>
      </c>
      <c r="Y294" s="395">
        <v>323.33398399999999</v>
      </c>
      <c r="Z294" s="459">
        <v>9.758423903829998</v>
      </c>
      <c r="AA294" s="44"/>
      <c r="AB294" s="44"/>
    </row>
    <row r="295" spans="1:28">
      <c r="A295" s="118"/>
      <c r="B295" s="437">
        <v>284</v>
      </c>
      <c r="C295" s="438">
        <v>45170</v>
      </c>
      <c r="D295" s="398">
        <v>4288.05</v>
      </c>
      <c r="E295" s="439">
        <v>33507.5</v>
      </c>
      <c r="F295" s="398">
        <v>8.6818919999999995</v>
      </c>
      <c r="G295" s="440">
        <v>43249.300780999998</v>
      </c>
      <c r="H295" s="118"/>
      <c r="I295" s="384">
        <f t="shared" si="33"/>
        <v>284</v>
      </c>
      <c r="J295" s="397">
        <v>45170</v>
      </c>
      <c r="K295" s="391">
        <v>546.86730999999997</v>
      </c>
      <c r="L295" s="393">
        <v>255.70098899999999</v>
      </c>
      <c r="M295" s="451">
        <v>312.145691</v>
      </c>
      <c r="N295" s="424"/>
      <c r="O295" s="453">
        <f t="shared" si="34"/>
        <v>284</v>
      </c>
      <c r="P295" s="438">
        <f t="shared" si="31"/>
        <v>45170</v>
      </c>
      <c r="Q295" s="398">
        <v>4288.05</v>
      </c>
      <c r="R295" s="455">
        <f t="shared" si="28"/>
        <v>2.0750613140570544</v>
      </c>
      <c r="S295" s="387">
        <v>33507.5</v>
      </c>
      <c r="T295" s="456">
        <f t="shared" si="29"/>
        <v>2.0626944032875918</v>
      </c>
      <c r="U295" s="391">
        <v>546.86730999999997</v>
      </c>
      <c r="V295" s="457">
        <f t="shared" si="30"/>
        <v>15.680051360182574</v>
      </c>
      <c r="W295" s="393">
        <v>255.70098899999999</v>
      </c>
      <c r="X295" s="458">
        <f t="shared" si="32"/>
        <v>6.9285495951339167</v>
      </c>
      <c r="Y295" s="395">
        <v>312.145691</v>
      </c>
      <c r="Z295" s="459">
        <v>9.3861512544624208</v>
      </c>
      <c r="AA295" s="44"/>
      <c r="AB295" s="44"/>
    </row>
    <row r="296" spans="1:28">
      <c r="A296" s="118"/>
      <c r="B296" s="437">
        <v>285</v>
      </c>
      <c r="C296" s="438">
        <v>45200</v>
      </c>
      <c r="D296" s="398">
        <v>4193.8</v>
      </c>
      <c r="E296" s="439">
        <v>33052.870000000003</v>
      </c>
      <c r="F296" s="398">
        <v>8.5443850000000001</v>
      </c>
      <c r="G296" s="440">
        <v>42059.949219000002</v>
      </c>
      <c r="H296" s="118"/>
      <c r="I296" s="384">
        <f t="shared" si="33"/>
        <v>285</v>
      </c>
      <c r="J296" s="397">
        <v>45200</v>
      </c>
      <c r="K296" s="391">
        <v>534.74823000000004</v>
      </c>
      <c r="L296" s="393">
        <v>232.89027400000001</v>
      </c>
      <c r="M296" s="451">
        <v>334.25039700000002</v>
      </c>
      <c r="N296" s="424"/>
      <c r="O296" s="453">
        <f t="shared" si="34"/>
        <v>285</v>
      </c>
      <c r="P296" s="438">
        <f t="shared" si="31"/>
        <v>45200</v>
      </c>
      <c r="Q296" s="398">
        <v>4193.8</v>
      </c>
      <c r="R296" s="455">
        <f t="shared" si="28"/>
        <v>2.0074724266024124</v>
      </c>
      <c r="S296" s="387">
        <v>33052.870000000003</v>
      </c>
      <c r="T296" s="456">
        <f t="shared" si="29"/>
        <v>2.021139743687006</v>
      </c>
      <c r="U296" s="391">
        <v>534.74823000000004</v>
      </c>
      <c r="V296" s="457">
        <f t="shared" si="30"/>
        <v>15.310406158976157</v>
      </c>
      <c r="W296" s="393">
        <v>232.89027400000001</v>
      </c>
      <c r="X296" s="458">
        <f t="shared" si="32"/>
        <v>6.2212551654750428</v>
      </c>
      <c r="Y296" s="395">
        <v>334.25039700000002</v>
      </c>
      <c r="Z296" s="459">
        <v>10.121650178749745</v>
      </c>
      <c r="AA296" s="44"/>
      <c r="AB296" s="44"/>
    </row>
    <row r="297" spans="1:28">
      <c r="A297" s="118"/>
      <c r="B297" s="437">
        <v>286</v>
      </c>
      <c r="C297" s="438">
        <v>45231</v>
      </c>
      <c r="D297" s="398">
        <v>4567.8</v>
      </c>
      <c r="E297" s="439">
        <v>35950.89</v>
      </c>
      <c r="F297" s="398">
        <v>8.9304900000000007</v>
      </c>
      <c r="G297" s="440">
        <v>45900.898437999997</v>
      </c>
      <c r="H297" s="118"/>
      <c r="I297" s="384">
        <f t="shared" si="33"/>
        <v>286</v>
      </c>
      <c r="J297" s="397">
        <v>45231</v>
      </c>
      <c r="K297" s="391">
        <v>573.75762899999995</v>
      </c>
      <c r="L297" s="393">
        <v>251.05783099999999</v>
      </c>
      <c r="M297" s="451">
        <v>374.58471700000001</v>
      </c>
      <c r="N297" s="424"/>
      <c r="O297" s="453">
        <f t="shared" si="34"/>
        <v>286</v>
      </c>
      <c r="P297" s="438">
        <f t="shared" si="31"/>
        <v>45231</v>
      </c>
      <c r="Q297" s="398">
        <v>4567.8</v>
      </c>
      <c r="R297" s="455">
        <f t="shared" si="28"/>
        <v>2.2756766059980209</v>
      </c>
      <c r="S297" s="387">
        <v>35950.89</v>
      </c>
      <c r="T297" s="456">
        <f t="shared" si="29"/>
        <v>2.2860281905904007</v>
      </c>
      <c r="U297" s="391">
        <v>573.75762899999995</v>
      </c>
      <c r="V297" s="457">
        <f t="shared" si="30"/>
        <v>16.50023551419919</v>
      </c>
      <c r="W297" s="393">
        <v>251.05783099999999</v>
      </c>
      <c r="X297" s="458">
        <f t="shared" si="32"/>
        <v>6.7845786678996749</v>
      </c>
      <c r="Y297" s="395">
        <v>374.58471700000001</v>
      </c>
      <c r="Z297" s="459">
        <v>11.463710506168741</v>
      </c>
      <c r="AA297" s="44"/>
      <c r="AB297" s="44"/>
    </row>
    <row r="298" spans="1:28">
      <c r="A298" s="118"/>
      <c r="B298" s="437">
        <v>287</v>
      </c>
      <c r="C298" s="438">
        <v>45261</v>
      </c>
      <c r="D298" s="398">
        <v>4769.83</v>
      </c>
      <c r="E298" s="439">
        <v>37689.54</v>
      </c>
      <c r="F298" s="398">
        <v>9.260389</v>
      </c>
      <c r="G298" s="440">
        <v>48295.378905999998</v>
      </c>
      <c r="H298" s="118"/>
      <c r="I298" s="384">
        <f t="shared" si="33"/>
        <v>287</v>
      </c>
      <c r="J298" s="397">
        <v>45261</v>
      </c>
      <c r="K298" s="391">
        <v>640.11370799999997</v>
      </c>
      <c r="L298" s="393">
        <v>245.373795</v>
      </c>
      <c r="M298" s="451">
        <v>372.50201399999997</v>
      </c>
      <c r="N298" s="424"/>
      <c r="O298" s="453">
        <f t="shared" si="34"/>
        <v>287</v>
      </c>
      <c r="P298" s="438">
        <f t="shared" si="31"/>
        <v>45261</v>
      </c>
      <c r="Q298" s="398">
        <v>4769.83</v>
      </c>
      <c r="R298" s="455">
        <f t="shared" si="28"/>
        <v>2.4205570615148515</v>
      </c>
      <c r="S298" s="387">
        <v>37689.54</v>
      </c>
      <c r="T298" s="456">
        <f t="shared" si="29"/>
        <v>2.4449464514059192</v>
      </c>
      <c r="U298" s="391">
        <v>640.11370799999997</v>
      </c>
      <c r="V298" s="457">
        <f t="shared" si="30"/>
        <v>18.524168533308217</v>
      </c>
      <c r="W298" s="393">
        <v>245.373795</v>
      </c>
      <c r="X298" s="458">
        <f t="shared" si="32"/>
        <v>6.6083331183506795</v>
      </c>
      <c r="Y298" s="395">
        <v>372.50201399999997</v>
      </c>
      <c r="Z298" s="459">
        <v>11.394411877355944</v>
      </c>
      <c r="AA298" s="44"/>
      <c r="AB298" s="44"/>
    </row>
    <row r="299" spans="1:28">
      <c r="A299" s="118"/>
      <c r="B299" s="437">
        <v>288</v>
      </c>
      <c r="C299" s="438">
        <v>45292</v>
      </c>
      <c r="D299" s="398">
        <v>4845.6499999999996</v>
      </c>
      <c r="E299" s="439">
        <v>38150.300000000003</v>
      </c>
      <c r="F299" s="398">
        <v>9.2383939999999996</v>
      </c>
      <c r="G299" s="440">
        <v>48769.871094000002</v>
      </c>
      <c r="H299" s="118"/>
      <c r="I299" s="384">
        <f t="shared" si="33"/>
        <v>288</v>
      </c>
      <c r="J299" s="397">
        <v>45292</v>
      </c>
      <c r="K299" s="391">
        <v>689.18493699999999</v>
      </c>
      <c r="L299" s="393">
        <v>235.151611</v>
      </c>
      <c r="M299" s="451">
        <v>393.839294</v>
      </c>
      <c r="N299" s="424"/>
      <c r="O299" s="453">
        <f t="shared" si="34"/>
        <v>288</v>
      </c>
      <c r="P299" s="438">
        <f t="shared" si="31"/>
        <v>45292</v>
      </c>
      <c r="Q299" s="398">
        <v>4845.6499999999996</v>
      </c>
      <c r="R299" s="455">
        <f t="shared" si="28"/>
        <v>2.4749293633377794</v>
      </c>
      <c r="S299" s="387">
        <v>38150.300000000003</v>
      </c>
      <c r="T299" s="456">
        <f t="shared" si="29"/>
        <v>2.4870614129297208</v>
      </c>
      <c r="U299" s="391">
        <v>689.18493699999999</v>
      </c>
      <c r="V299" s="457">
        <f t="shared" si="30"/>
        <v>20.0208947136083</v>
      </c>
      <c r="W299" s="393">
        <v>235.151611</v>
      </c>
      <c r="X299" s="458">
        <f t="shared" si="32"/>
        <v>6.2913726985590124</v>
      </c>
      <c r="Y299" s="395">
        <v>393.839294</v>
      </c>
      <c r="Z299" s="459">
        <v>12.104375922442877</v>
      </c>
      <c r="AA299" s="44"/>
      <c r="AB299" s="44"/>
    </row>
    <row r="300" spans="1:28">
      <c r="A300" s="118"/>
      <c r="B300" s="437">
        <v>289</v>
      </c>
      <c r="C300" s="438">
        <v>45323</v>
      </c>
      <c r="D300" s="398">
        <v>5096.2700000000004</v>
      </c>
      <c r="E300" s="439">
        <v>38996.39</v>
      </c>
      <c r="F300" s="398">
        <v>9.1109740000000006</v>
      </c>
      <c r="G300" s="440">
        <v>49837.070312999997</v>
      </c>
      <c r="H300" s="118"/>
      <c r="I300" s="384">
        <f t="shared" si="33"/>
        <v>289</v>
      </c>
      <c r="J300" s="397">
        <v>45323</v>
      </c>
      <c r="K300" s="391">
        <v>737.79321300000004</v>
      </c>
      <c r="L300" s="393">
        <v>242.63626099999999</v>
      </c>
      <c r="M300" s="451">
        <v>409.74822999999998</v>
      </c>
      <c r="N300" s="424"/>
      <c r="O300" s="453">
        <f t="shared" si="34"/>
        <v>289</v>
      </c>
      <c r="P300" s="438">
        <f t="shared" si="31"/>
        <v>45323</v>
      </c>
      <c r="Q300" s="398">
        <v>5096.2700000000004</v>
      </c>
      <c r="R300" s="455">
        <f t="shared" si="28"/>
        <v>2.65465484847181</v>
      </c>
      <c r="S300" s="387">
        <v>38996.39</v>
      </c>
      <c r="T300" s="456">
        <f t="shared" si="29"/>
        <v>2.5643967888210168</v>
      </c>
      <c r="U300" s="391">
        <v>737.79321300000004</v>
      </c>
      <c r="V300" s="457">
        <f t="shared" si="30"/>
        <v>21.503500320825761</v>
      </c>
      <c r="W300" s="393">
        <v>242.63626099999999</v>
      </c>
      <c r="X300" s="458">
        <f t="shared" si="32"/>
        <v>6.5234500908260369</v>
      </c>
      <c r="Y300" s="395">
        <v>409.74822999999998</v>
      </c>
      <c r="Z300" s="459">
        <v>12.633720457247179</v>
      </c>
      <c r="AA300" s="44"/>
      <c r="AB300" s="44"/>
    </row>
    <row r="301" spans="1:28">
      <c r="A301" s="118"/>
      <c r="B301" s="437">
        <v>290</v>
      </c>
      <c r="C301" s="438">
        <v>45352</v>
      </c>
      <c r="D301" s="398">
        <v>5254.35</v>
      </c>
      <c r="E301" s="439">
        <v>39807.370000000003</v>
      </c>
      <c r="F301" s="398">
        <v>9.1840910000000004</v>
      </c>
      <c r="G301" s="440">
        <v>49837.070312999997</v>
      </c>
      <c r="H301" s="118"/>
      <c r="I301" s="384">
        <f t="shared" si="33"/>
        <v>290</v>
      </c>
      <c r="J301" s="397">
        <v>45352</v>
      </c>
      <c r="K301" s="391">
        <v>727.69366500000001</v>
      </c>
      <c r="L301" s="393">
        <v>282.36904900000002</v>
      </c>
      <c r="M301" s="451">
        <v>417.53228799999999</v>
      </c>
      <c r="N301" s="424"/>
      <c r="O301" s="453">
        <f t="shared" si="34"/>
        <v>290</v>
      </c>
      <c r="P301" s="438">
        <f t="shared" si="31"/>
        <v>45352</v>
      </c>
      <c r="Q301" s="398">
        <v>5254.35</v>
      </c>
      <c r="R301" s="455">
        <f t="shared" si="28"/>
        <v>2.7680177272922855</v>
      </c>
      <c r="S301" s="387">
        <v>39807.370000000003</v>
      </c>
      <c r="T301" s="456">
        <f t="shared" si="29"/>
        <v>2.6385229966007131</v>
      </c>
      <c r="U301" s="391">
        <v>727.69366500000001</v>
      </c>
      <c r="V301" s="457">
        <f t="shared" si="30"/>
        <v>21.195453055476094</v>
      </c>
      <c r="W301" s="393">
        <v>282.36904900000002</v>
      </c>
      <c r="X301" s="458">
        <f t="shared" si="32"/>
        <v>7.7554491591242893</v>
      </c>
      <c r="Y301" s="395">
        <v>417.53228799999999</v>
      </c>
      <c r="Z301" s="459">
        <v>12.892722603016054</v>
      </c>
      <c r="AA301" s="44"/>
      <c r="AB301" s="44"/>
    </row>
    <row r="302" spans="1:28">
      <c r="A302" s="118"/>
      <c r="B302" s="437">
        <v>291</v>
      </c>
      <c r="C302" s="438">
        <v>45383</v>
      </c>
      <c r="D302" s="398">
        <v>5035.6899999999996</v>
      </c>
      <c r="E302" s="439">
        <v>37815.919999999998</v>
      </c>
      <c r="F302" s="398">
        <v>8.9602970000000006</v>
      </c>
      <c r="G302" s="440">
        <v>47681.780684458055</v>
      </c>
      <c r="H302" s="118"/>
      <c r="I302" s="384">
        <f t="shared" si="33"/>
        <v>291</v>
      </c>
      <c r="J302" s="397">
        <v>45383</v>
      </c>
      <c r="K302" s="391">
        <v>718.02917500000001</v>
      </c>
      <c r="L302" s="393">
        <v>256.41143799999998</v>
      </c>
      <c r="M302" s="451">
        <v>386.38012700000002</v>
      </c>
      <c r="N302" s="424"/>
      <c r="O302" s="453">
        <f t="shared" si="34"/>
        <v>291</v>
      </c>
      <c r="P302" s="438">
        <f t="shared" si="31"/>
        <v>45383</v>
      </c>
      <c r="Q302" s="398">
        <v>5035.6899999999996</v>
      </c>
      <c r="R302" s="455">
        <f t="shared" si="28"/>
        <v>2.6112115083975156</v>
      </c>
      <c r="S302" s="387">
        <v>37815.919999999998</v>
      </c>
      <c r="T302" s="456">
        <f t="shared" si="29"/>
        <v>2.4564979941556757</v>
      </c>
      <c r="U302" s="391">
        <v>718.02917500000001</v>
      </c>
      <c r="V302" s="457">
        <f t="shared" si="30"/>
        <v>20.900675535185165</v>
      </c>
      <c r="W302" s="393">
        <v>256.41143799999998</v>
      </c>
      <c r="X302" s="458">
        <f t="shared" si="32"/>
        <v>6.9505785679327401</v>
      </c>
      <c r="Y302" s="395">
        <v>386.38012700000002</v>
      </c>
      <c r="Z302" s="459">
        <v>11.856184007808071</v>
      </c>
      <c r="AA302" s="44"/>
      <c r="AB302" s="44"/>
    </row>
    <row r="303" spans="1:28">
      <c r="A303" s="118"/>
      <c r="B303" s="437">
        <v>292</v>
      </c>
      <c r="C303" s="438">
        <v>45413</v>
      </c>
      <c r="D303" s="398">
        <v>5277.51</v>
      </c>
      <c r="E303" s="439">
        <v>38686.32</v>
      </c>
      <c r="F303" s="398">
        <v>9.1120509999999992</v>
      </c>
      <c r="G303" s="440">
        <v>49870.233225048512</v>
      </c>
      <c r="H303" s="118"/>
      <c r="I303" s="384">
        <f t="shared" si="33"/>
        <v>292</v>
      </c>
      <c r="J303" s="397">
        <v>45413</v>
      </c>
      <c r="K303" s="391">
        <v>805.724243</v>
      </c>
      <c r="L303" s="393">
        <v>248.75181599999999</v>
      </c>
      <c r="M303" s="451">
        <v>411.98464999999999</v>
      </c>
      <c r="N303" s="424"/>
      <c r="O303" s="453">
        <f t="shared" si="34"/>
        <v>292</v>
      </c>
      <c r="P303" s="438">
        <f t="shared" si="31"/>
        <v>45413</v>
      </c>
      <c r="Q303" s="398">
        <v>5277.51</v>
      </c>
      <c r="R303" s="455">
        <f t="shared" si="28"/>
        <v>2.7846263069575321</v>
      </c>
      <c r="S303" s="387">
        <v>38686.32</v>
      </c>
      <c r="T303" s="456">
        <f t="shared" si="29"/>
        <v>2.5360553830573105</v>
      </c>
      <c r="U303" s="391">
        <v>805.724243</v>
      </c>
      <c r="V303" s="457">
        <f t="shared" si="30"/>
        <v>23.57547106881233</v>
      </c>
      <c r="W303" s="393">
        <v>248.75181599999999</v>
      </c>
      <c r="X303" s="458">
        <f t="shared" si="32"/>
        <v>6.7130757989975027</v>
      </c>
      <c r="Y303" s="395">
        <v>411.98464999999999</v>
      </c>
      <c r="Z303" s="459">
        <v>12.708133774676266</v>
      </c>
      <c r="AA303" s="44"/>
      <c r="AB303" s="44"/>
    </row>
    <row r="304" spans="1:28">
      <c r="A304" s="118"/>
      <c r="B304" s="437">
        <v>293</v>
      </c>
      <c r="C304" s="438">
        <v>45444</v>
      </c>
      <c r="D304" s="398">
        <v>5460.48</v>
      </c>
      <c r="E304" s="439">
        <v>39118.86</v>
      </c>
      <c r="F304" s="398">
        <v>9.197514</v>
      </c>
      <c r="G304" s="440">
        <v>51412.097515009977</v>
      </c>
      <c r="H304" s="118"/>
      <c r="I304" s="384">
        <f t="shared" si="33"/>
        <v>293</v>
      </c>
      <c r="J304" s="397">
        <v>45444</v>
      </c>
      <c r="K304" s="391">
        <v>845.61792000000003</v>
      </c>
      <c r="L304" s="393">
        <v>293.69085699999999</v>
      </c>
      <c r="M304" s="451">
        <v>444.36361699999998</v>
      </c>
      <c r="N304" s="424"/>
      <c r="O304" s="453">
        <f t="shared" si="34"/>
        <v>293</v>
      </c>
      <c r="P304" s="438">
        <f t="shared" si="31"/>
        <v>45444</v>
      </c>
      <c r="Q304" s="398">
        <v>5460.48</v>
      </c>
      <c r="R304" s="455">
        <f t="shared" si="28"/>
        <v>2.9158383890538269</v>
      </c>
      <c r="S304" s="387">
        <v>39118.86</v>
      </c>
      <c r="T304" s="456">
        <f t="shared" si="29"/>
        <v>2.5755909448628174</v>
      </c>
      <c r="U304" s="391">
        <v>845.61792000000003</v>
      </c>
      <c r="V304" s="457">
        <f t="shared" si="30"/>
        <v>24.792271870649497</v>
      </c>
      <c r="W304" s="393">
        <v>293.69085699999999</v>
      </c>
      <c r="X304" s="458">
        <f t="shared" si="32"/>
        <v>8.106505745122023</v>
      </c>
      <c r="Y304" s="395">
        <v>444.36361699999998</v>
      </c>
      <c r="Z304" s="459">
        <v>13.785492387726118</v>
      </c>
      <c r="AA304" s="44"/>
      <c r="AB304" s="44"/>
    </row>
    <row r="305" spans="1:28">
      <c r="A305" s="118"/>
      <c r="B305" s="437">
        <v>294</v>
      </c>
      <c r="C305" s="438">
        <v>45474</v>
      </c>
      <c r="D305" s="398">
        <v>5522.3</v>
      </c>
      <c r="E305" s="439">
        <v>40842.79</v>
      </c>
      <c r="F305" s="398">
        <v>9.4095289999999991</v>
      </c>
      <c r="G305" s="440">
        <v>52274.215750042982</v>
      </c>
      <c r="H305" s="118"/>
      <c r="I305" s="384">
        <f t="shared" si="33"/>
        <v>294</v>
      </c>
      <c r="J305" s="397">
        <v>45474</v>
      </c>
      <c r="K305" s="391">
        <v>817.77191200000004</v>
      </c>
      <c r="L305" s="393">
        <v>297.67089800000002</v>
      </c>
      <c r="M305" s="451">
        <v>415.92913800000002</v>
      </c>
      <c r="N305" s="424"/>
      <c r="O305" s="453">
        <f t="shared" si="34"/>
        <v>294</v>
      </c>
      <c r="P305" s="438">
        <f t="shared" si="31"/>
        <v>45474</v>
      </c>
      <c r="Q305" s="398">
        <v>5522.3</v>
      </c>
      <c r="R305" s="455">
        <f t="shared" si="28"/>
        <v>2.960170962236278</v>
      </c>
      <c r="S305" s="387">
        <v>40842.79</v>
      </c>
      <c r="T305" s="456">
        <f t="shared" si="29"/>
        <v>2.7331637498366166</v>
      </c>
      <c r="U305" s="391">
        <v>817.77191200000004</v>
      </c>
      <c r="V305" s="457">
        <f t="shared" si="30"/>
        <v>23.942938156377831</v>
      </c>
      <c r="W305" s="393">
        <v>297.67089800000002</v>
      </c>
      <c r="X305" s="458">
        <f t="shared" si="32"/>
        <v>8.2299153282549469</v>
      </c>
      <c r="Y305" s="395">
        <v>415.92913800000002</v>
      </c>
      <c r="Z305" s="459">
        <v>12.839380337325156</v>
      </c>
      <c r="AA305" s="44"/>
      <c r="AB305" s="44"/>
    </row>
    <row r="306" spans="1:28">
      <c r="A306" s="118"/>
      <c r="B306" s="437">
        <v>295</v>
      </c>
      <c r="C306" s="438">
        <v>45505</v>
      </c>
      <c r="D306" s="398">
        <v>5648.4</v>
      </c>
      <c r="E306" s="439">
        <v>41563.08</v>
      </c>
      <c r="F306" s="398">
        <v>9.5356100000000001</v>
      </c>
      <c r="G306" s="440">
        <v>53385.025178945478</v>
      </c>
      <c r="H306" s="118"/>
      <c r="I306" s="384">
        <f t="shared" si="33"/>
        <v>295</v>
      </c>
      <c r="J306" s="397">
        <v>45505</v>
      </c>
      <c r="K306" s="391">
        <v>889.05383300000005</v>
      </c>
      <c r="L306" s="393">
        <v>294.24362200000002</v>
      </c>
      <c r="M306" s="451">
        <v>414.726135</v>
      </c>
      <c r="N306" s="424"/>
      <c r="O306" s="453">
        <f t="shared" si="34"/>
        <v>295</v>
      </c>
      <c r="P306" s="438">
        <f t="shared" si="31"/>
        <v>45505</v>
      </c>
      <c r="Q306" s="398">
        <v>5648.4</v>
      </c>
      <c r="R306" s="455">
        <f t="shared" si="28"/>
        <v>3.050600232348005</v>
      </c>
      <c r="S306" s="387">
        <v>41563.08</v>
      </c>
      <c r="T306" s="456">
        <f t="shared" si="29"/>
        <v>2.7990005968632232</v>
      </c>
      <c r="U306" s="391">
        <v>889.05383300000005</v>
      </c>
      <c r="V306" s="457">
        <f t="shared" si="30"/>
        <v>26.117114746550094</v>
      </c>
      <c r="W306" s="393">
        <v>294.24362200000002</v>
      </c>
      <c r="X306" s="458">
        <f t="shared" si="32"/>
        <v>8.123645392231305</v>
      </c>
      <c r="Y306" s="395">
        <v>414.726135</v>
      </c>
      <c r="Z306" s="459">
        <v>12.799352326438495</v>
      </c>
      <c r="AA306" s="44"/>
      <c r="AB306" s="44"/>
    </row>
    <row r="307" spans="1:28">
      <c r="A307" s="118"/>
      <c r="B307" s="437">
        <v>296</v>
      </c>
      <c r="C307" s="438">
        <v>45536</v>
      </c>
      <c r="D307" s="398">
        <v>5762.48</v>
      </c>
      <c r="E307" s="439">
        <v>42330.15</v>
      </c>
      <c r="F307" s="398">
        <v>9.6618019999999998</v>
      </c>
      <c r="G307" s="440">
        <v>54446.093644941247</v>
      </c>
      <c r="H307" s="118"/>
      <c r="I307" s="384">
        <f t="shared" si="33"/>
        <v>296</v>
      </c>
      <c r="J307" s="397">
        <v>45536</v>
      </c>
      <c r="K307" s="391">
        <v>883.21569799999997</v>
      </c>
      <c r="L307" s="393">
        <v>269.53375199999999</v>
      </c>
      <c r="M307" s="451">
        <v>428.58102400000001</v>
      </c>
      <c r="N307" s="424"/>
      <c r="O307" s="453">
        <f t="shared" si="34"/>
        <v>296</v>
      </c>
      <c r="P307" s="438">
        <f t="shared" si="31"/>
        <v>45536</v>
      </c>
      <c r="Q307" s="398">
        <v>5762.48</v>
      </c>
      <c r="R307" s="455">
        <f t="shared" si="28"/>
        <v>3.1324096782984094</v>
      </c>
      <c r="S307" s="387">
        <v>42330.15</v>
      </c>
      <c r="T307" s="456">
        <f t="shared" si="29"/>
        <v>2.8691132879302921</v>
      </c>
      <c r="U307" s="391">
        <v>883.21569799999997</v>
      </c>
      <c r="V307" s="457">
        <f t="shared" si="30"/>
        <v>25.939045240717537</v>
      </c>
      <c r="W307" s="393">
        <v>269.53375199999999</v>
      </c>
      <c r="X307" s="458">
        <f t="shared" si="32"/>
        <v>7.3574636478802411</v>
      </c>
      <c r="Y307" s="395">
        <v>428.58102400000001</v>
      </c>
      <c r="Z307" s="459">
        <v>13.260351715239246</v>
      </c>
      <c r="AA307" s="44"/>
      <c r="AB307" s="44"/>
    </row>
    <row r="308" spans="1:28">
      <c r="A308" s="118"/>
      <c r="B308" s="437">
        <v>297</v>
      </c>
      <c r="C308" s="438">
        <v>45566</v>
      </c>
      <c r="D308" s="398">
        <v>5705.45</v>
      </c>
      <c r="E308" s="439">
        <v>41763.46</v>
      </c>
      <c r="F308" s="398">
        <v>9.4241519999999994</v>
      </c>
      <c r="G308" s="440">
        <v>53998.453922691995</v>
      </c>
      <c r="H308" s="118"/>
      <c r="I308" s="384">
        <f t="shared" si="33"/>
        <v>297</v>
      </c>
      <c r="J308" s="397">
        <v>45566</v>
      </c>
      <c r="K308" s="391">
        <v>870.92163100000005</v>
      </c>
      <c r="L308" s="393">
        <v>271.02261399999998</v>
      </c>
      <c r="M308" s="451">
        <v>404.72674599999999</v>
      </c>
      <c r="N308" s="424"/>
      <c r="O308" s="453">
        <f t="shared" si="34"/>
        <v>297</v>
      </c>
      <c r="P308" s="438">
        <f t="shared" si="31"/>
        <v>45566</v>
      </c>
      <c r="Q308" s="398">
        <v>5705.45</v>
      </c>
      <c r="R308" s="455">
        <f t="shared" si="28"/>
        <v>3.0915121265579506</v>
      </c>
      <c r="S308" s="387">
        <v>41763.46</v>
      </c>
      <c r="T308" s="456">
        <f t="shared" si="29"/>
        <v>2.817315980121621</v>
      </c>
      <c r="U308" s="391">
        <v>870.92163100000005</v>
      </c>
      <c r="V308" s="457">
        <f t="shared" si="30"/>
        <v>25.564062744532997</v>
      </c>
      <c r="W308" s="393">
        <v>271.02261399999998</v>
      </c>
      <c r="X308" s="458">
        <f t="shared" si="32"/>
        <v>7.4036289609417025</v>
      </c>
      <c r="Y308" s="395">
        <v>404.72674599999999</v>
      </c>
      <c r="Z308" s="459">
        <v>12.466638566163624</v>
      </c>
      <c r="AA308" s="44"/>
      <c r="AB308" s="44"/>
    </row>
    <row r="309" spans="1:28">
      <c r="A309" s="118"/>
      <c r="B309" s="437">
        <v>298</v>
      </c>
      <c r="C309" s="438">
        <v>45597</v>
      </c>
      <c r="D309" s="398">
        <v>6032.38</v>
      </c>
      <c r="E309" s="439">
        <v>44910.65</v>
      </c>
      <c r="F309" s="398">
        <v>9.5314499999999995</v>
      </c>
      <c r="G309" s="440">
        <v>57463.508318848275</v>
      </c>
      <c r="H309" s="118"/>
      <c r="I309" s="384">
        <f t="shared" si="33"/>
        <v>298</v>
      </c>
      <c r="J309" s="397">
        <v>45597</v>
      </c>
      <c r="K309" s="391">
        <v>968.25750700000003</v>
      </c>
      <c r="L309" s="393">
        <v>299.54504400000002</v>
      </c>
      <c r="M309" s="451">
        <v>421.768372</v>
      </c>
      <c r="N309" s="424"/>
      <c r="O309" s="453">
        <f t="shared" si="34"/>
        <v>298</v>
      </c>
      <c r="P309" s="438">
        <f t="shared" si="31"/>
        <v>45597</v>
      </c>
      <c r="Q309" s="398">
        <v>6032.38</v>
      </c>
      <c r="R309" s="455">
        <f t="shared" si="28"/>
        <v>3.3259613040173255</v>
      </c>
      <c r="S309" s="387">
        <v>44910.65</v>
      </c>
      <c r="T309" s="456">
        <f t="shared" si="29"/>
        <v>3.1049793748566108</v>
      </c>
      <c r="U309" s="391">
        <v>968.25750700000003</v>
      </c>
      <c r="V309" s="457">
        <f t="shared" si="30"/>
        <v>28.532913471537253</v>
      </c>
      <c r="W309" s="393">
        <v>299.54504400000002</v>
      </c>
      <c r="X309" s="458">
        <f t="shared" si="32"/>
        <v>8.2880271860449142</v>
      </c>
      <c r="Y309" s="395">
        <v>421.768372</v>
      </c>
      <c r="Z309" s="459">
        <v>13.033671558645265</v>
      </c>
      <c r="AA309" s="44"/>
      <c r="AB309" s="44"/>
    </row>
    <row r="310" spans="1:28">
      <c r="A310" s="118"/>
      <c r="B310" s="437">
        <v>299</v>
      </c>
      <c r="C310" s="438">
        <v>45627</v>
      </c>
      <c r="D310" s="398">
        <v>5881.63</v>
      </c>
      <c r="E310" s="439">
        <v>42544.22</v>
      </c>
      <c r="F310" s="398">
        <v>9.3626839999999998</v>
      </c>
      <c r="G310" s="440">
        <v>54247.140008812443</v>
      </c>
      <c r="H310" s="118"/>
      <c r="I310" s="384">
        <f t="shared" si="33"/>
        <v>299</v>
      </c>
      <c r="J310" s="397">
        <v>45627</v>
      </c>
      <c r="K310" s="391">
        <v>914.06774900000005</v>
      </c>
      <c r="L310" s="393">
        <v>278.42535400000003</v>
      </c>
      <c r="M310" s="451">
        <v>420.65652499999999</v>
      </c>
      <c r="N310" s="424"/>
      <c r="O310" s="453">
        <f t="shared" si="34"/>
        <v>299</v>
      </c>
      <c r="P310" s="438">
        <f t="shared" si="31"/>
        <v>45627</v>
      </c>
      <c r="Q310" s="398">
        <v>5881.63</v>
      </c>
      <c r="R310" s="455">
        <f t="shared" si="28"/>
        <v>3.2178549402636145</v>
      </c>
      <c r="S310" s="387">
        <v>42544.22</v>
      </c>
      <c r="T310" s="456">
        <f t="shared" si="29"/>
        <v>2.8886799816827886</v>
      </c>
      <c r="U310" s="391">
        <v>914.06774900000005</v>
      </c>
      <c r="V310" s="457">
        <f t="shared" si="30"/>
        <v>26.880066555827728</v>
      </c>
      <c r="W310" s="393">
        <v>278.42535400000003</v>
      </c>
      <c r="X310" s="458">
        <f t="shared" si="32"/>
        <v>7.633166560539653</v>
      </c>
      <c r="Y310" s="395">
        <v>420.65652499999999</v>
      </c>
      <c r="Z310" s="459">
        <v>12.996676618632396</v>
      </c>
      <c r="AA310" s="44"/>
      <c r="AB310" s="44"/>
    </row>
    <row r="311" spans="1:28">
      <c r="A311" s="118"/>
      <c r="B311" s="437">
        <v>300</v>
      </c>
      <c r="C311" s="438">
        <v>45658</v>
      </c>
      <c r="D311" s="398">
        <v>6040.53</v>
      </c>
      <c r="E311" s="439">
        <v>44544.66</v>
      </c>
      <c r="F311" s="398">
        <v>9.4220679999999994</v>
      </c>
      <c r="G311" s="440">
        <v>57411.101110933436</v>
      </c>
      <c r="H311" s="118"/>
      <c r="I311" s="384">
        <f t="shared" si="33"/>
        <v>300</v>
      </c>
      <c r="J311" s="397">
        <v>45658</v>
      </c>
      <c r="K311" s="391">
        <v>977.524902</v>
      </c>
      <c r="L311" s="393">
        <v>263.43048099999999</v>
      </c>
      <c r="M311" s="451">
        <v>414.22943099999998</v>
      </c>
      <c r="N311" s="424"/>
      <c r="O311" s="453">
        <f t="shared" si="34"/>
        <v>300</v>
      </c>
      <c r="P311" s="438">
        <f t="shared" si="31"/>
        <v>45658</v>
      </c>
      <c r="Q311" s="398">
        <v>6040.53</v>
      </c>
      <c r="R311" s="455">
        <f t="shared" si="28"/>
        <v>3.3318058603330316</v>
      </c>
      <c r="S311" s="387">
        <v>44544.66</v>
      </c>
      <c r="T311" s="456">
        <f t="shared" si="29"/>
        <v>3.071526699346375</v>
      </c>
      <c r="U311" s="391">
        <v>977.524902</v>
      </c>
      <c r="V311" s="457">
        <f t="shared" si="30"/>
        <v>28.815579159810149</v>
      </c>
      <c r="W311" s="393">
        <v>263.43048099999999</v>
      </c>
      <c r="X311" s="458">
        <f t="shared" si="32"/>
        <v>7.1682188310913535</v>
      </c>
      <c r="Y311" s="395">
        <v>414.22943099999998</v>
      </c>
      <c r="Z311" s="459">
        <v>12.782825291078277</v>
      </c>
      <c r="AA311" s="44"/>
      <c r="AB311" s="44"/>
    </row>
    <row r="312" spans="1:28">
      <c r="A312" s="118"/>
      <c r="B312" s="437">
        <v>301</v>
      </c>
      <c r="C312" s="438">
        <v>45689</v>
      </c>
      <c r="D312" s="398">
        <v>5954.5</v>
      </c>
      <c r="E312" s="439">
        <v>43840.91</v>
      </c>
      <c r="F312" s="398">
        <v>9.6208130000000001</v>
      </c>
      <c r="G312" s="440">
        <v>56287.3963182433</v>
      </c>
      <c r="H312" s="118"/>
      <c r="I312" s="384">
        <f t="shared" si="33"/>
        <v>301</v>
      </c>
      <c r="J312" s="397">
        <v>45689</v>
      </c>
      <c r="K312" s="391">
        <v>1046.0897219999999</v>
      </c>
      <c r="L312" s="393">
        <v>261.47119099999998</v>
      </c>
      <c r="M312" s="451">
        <v>396.19555700000001</v>
      </c>
      <c r="N312" s="424"/>
      <c r="O312" s="453">
        <f t="shared" si="34"/>
        <v>301</v>
      </c>
      <c r="P312" s="438">
        <f t="shared" si="31"/>
        <v>45689</v>
      </c>
      <c r="Q312" s="398">
        <v>5954.5</v>
      </c>
      <c r="R312" s="455">
        <f t="shared" si="28"/>
        <v>3.2701117278372989</v>
      </c>
      <c r="S312" s="387">
        <v>43840.91</v>
      </c>
      <c r="T312" s="456">
        <f t="shared" si="29"/>
        <v>3.0072016620767004</v>
      </c>
      <c r="U312" s="391">
        <v>1046.0897219999999</v>
      </c>
      <c r="V312" s="457">
        <f t="shared" si="30"/>
        <v>30.906881196316359</v>
      </c>
      <c r="W312" s="393">
        <v>261.47119099999998</v>
      </c>
      <c r="X312" s="458">
        <f t="shared" si="32"/>
        <v>7.1074669036271612</v>
      </c>
      <c r="Y312" s="395">
        <v>396.19555700000001</v>
      </c>
      <c r="Z312" s="459">
        <v>12.182776825030681</v>
      </c>
      <c r="AA312" s="44"/>
      <c r="AB312" s="44"/>
    </row>
    <row r="313" spans="1:28">
      <c r="A313" s="118"/>
      <c r="B313" s="437">
        <v>302</v>
      </c>
      <c r="C313" s="438">
        <v>45717</v>
      </c>
      <c r="D313" s="398">
        <v>5611.85</v>
      </c>
      <c r="E313" s="439">
        <v>42001.760000000002</v>
      </c>
      <c r="F313" s="398">
        <v>9.6189350000000005</v>
      </c>
      <c r="G313" s="440">
        <v>52967.359430749726</v>
      </c>
      <c r="H313" s="118"/>
      <c r="I313" s="384">
        <f t="shared" si="33"/>
        <v>302</v>
      </c>
      <c r="J313" s="397">
        <v>45717</v>
      </c>
      <c r="K313" s="391">
        <v>944.54937700000005</v>
      </c>
      <c r="L313" s="393">
        <v>242.45509300000001</v>
      </c>
      <c r="M313" s="451">
        <v>375.39001500000001</v>
      </c>
      <c r="N313" s="424"/>
      <c r="O313" s="453">
        <f t="shared" si="34"/>
        <v>302</v>
      </c>
      <c r="P313" s="438">
        <f t="shared" si="31"/>
        <v>45717</v>
      </c>
      <c r="Q313" s="398">
        <v>5611.85</v>
      </c>
      <c r="R313" s="455">
        <f t="shared" si="28"/>
        <v>3.0243893693616171</v>
      </c>
      <c r="S313" s="387">
        <v>42001.760000000002</v>
      </c>
      <c r="T313" s="456">
        <f t="shared" si="29"/>
        <v>2.8390973746244468</v>
      </c>
      <c r="U313" s="391">
        <v>944.54937700000005</v>
      </c>
      <c r="V313" s="457">
        <f t="shared" si="30"/>
        <v>27.809789564105511</v>
      </c>
      <c r="W313" s="393">
        <v>242.45509300000001</v>
      </c>
      <c r="X313" s="458">
        <f t="shared" si="32"/>
        <v>6.517832594082404</v>
      </c>
      <c r="Y313" s="395">
        <v>375.39001500000001</v>
      </c>
      <c r="Z313" s="459">
        <v>11.49050551591602</v>
      </c>
      <c r="AA313" s="44"/>
      <c r="AB313" s="44"/>
    </row>
    <row r="314" spans="1:28">
      <c r="A314" s="118"/>
      <c r="B314" s="437">
        <v>303</v>
      </c>
      <c r="C314" s="438">
        <v>45748</v>
      </c>
      <c r="D314" s="398">
        <v>5569.06</v>
      </c>
      <c r="E314" s="439">
        <v>40669.360000000001</v>
      </c>
      <c r="F314" s="398">
        <v>9.66</v>
      </c>
      <c r="G314" s="440">
        <v>52592.78776135364</v>
      </c>
      <c r="H314" s="118"/>
      <c r="I314" s="384">
        <f t="shared" si="33"/>
        <v>303</v>
      </c>
      <c r="J314" s="397">
        <v>45748</v>
      </c>
      <c r="K314" s="391">
        <v>993.20593299999996</v>
      </c>
      <c r="L314" s="393">
        <v>210.33000200000001</v>
      </c>
      <c r="M314" s="451">
        <v>395.26001000000002</v>
      </c>
      <c r="N314" s="424"/>
      <c r="O314" s="453">
        <f t="shared" si="34"/>
        <v>303</v>
      </c>
      <c r="P314" s="438">
        <f t="shared" si="31"/>
        <v>45748</v>
      </c>
      <c r="Q314" s="398">
        <v>5569.06</v>
      </c>
      <c r="R314" s="455">
        <f t="shared" si="28"/>
        <v>2.9937036558954722</v>
      </c>
      <c r="S314" s="387">
        <v>40669.360000000001</v>
      </c>
      <c r="T314" s="456">
        <f t="shared" si="29"/>
        <v>2.7173116841688656</v>
      </c>
      <c r="U314" s="391">
        <v>993.20593299999996</v>
      </c>
      <c r="V314" s="457">
        <f t="shared" si="30"/>
        <v>29.293867764152974</v>
      </c>
      <c r="W314" s="393">
        <v>210.33000200000001</v>
      </c>
      <c r="X314" s="458">
        <f t="shared" si="32"/>
        <v>5.5217262503494506</v>
      </c>
      <c r="Y314" s="395">
        <v>395.26001000000002</v>
      </c>
      <c r="Z314" s="459">
        <v>12.151647987030293</v>
      </c>
      <c r="AA314" s="44"/>
      <c r="AB314" s="44"/>
    </row>
    <row r="315" spans="1:28">
      <c r="A315" s="118"/>
      <c r="B315" s="437">
        <v>304</v>
      </c>
      <c r="C315" s="438">
        <v>45778</v>
      </c>
      <c r="D315" s="398">
        <v>5631.79</v>
      </c>
      <c r="E315" s="439">
        <v>41113.97</v>
      </c>
      <c r="F315" s="398">
        <v>9.59</v>
      </c>
      <c r="G315" s="440">
        <v>52984.385260941999</v>
      </c>
      <c r="H315" s="118"/>
      <c r="I315" s="384">
        <f t="shared" si="33"/>
        <v>304</v>
      </c>
      <c r="J315" s="397">
        <v>45778</v>
      </c>
      <c r="K315" s="391">
        <v>1005.839478</v>
      </c>
      <c r="L315" s="393">
        <v>215.55999800000001</v>
      </c>
      <c r="M315" s="451">
        <v>433.35000600000001</v>
      </c>
      <c r="N315" s="424"/>
      <c r="O315" s="453">
        <f t="shared" si="34"/>
        <v>304</v>
      </c>
      <c r="P315" s="438">
        <f t="shared" si="31"/>
        <v>45778</v>
      </c>
      <c r="Q315" s="398">
        <v>5631.79</v>
      </c>
      <c r="R315" s="455">
        <f t="shared" si="28"/>
        <v>3.0386888114395534</v>
      </c>
      <c r="S315" s="387">
        <v>41113.97</v>
      </c>
      <c r="T315" s="456">
        <f t="shared" si="29"/>
        <v>2.7579504832032815</v>
      </c>
      <c r="U315" s="391">
        <v>1005.839478</v>
      </c>
      <c r="V315" s="457">
        <f t="shared" si="30"/>
        <v>29.679204710808605</v>
      </c>
      <c r="W315" s="393">
        <v>215.55999800000001</v>
      </c>
      <c r="X315" s="458">
        <f t="shared" si="32"/>
        <v>5.6838933300722116</v>
      </c>
      <c r="Y315" s="395">
        <v>433.35000600000001</v>
      </c>
      <c r="Z315" s="459">
        <v>13.419032003995206</v>
      </c>
      <c r="AA315" s="44"/>
      <c r="AB315" s="44"/>
    </row>
    <row r="316" spans="1:28">
      <c r="A316" s="118"/>
      <c r="B316" s="447">
        <v>305</v>
      </c>
      <c r="C316" s="448">
        <v>45809</v>
      </c>
      <c r="D316" s="402">
        <v>5657.79</v>
      </c>
      <c r="E316" s="449">
        <v>41252.35</v>
      </c>
      <c r="F316" s="402">
        <v>9.6</v>
      </c>
      <c r="G316" s="450">
        <v>53205.719350858555</v>
      </c>
      <c r="H316" s="176" t="s">
        <v>203</v>
      </c>
      <c r="I316" s="400">
        <f t="shared" si="33"/>
        <v>305</v>
      </c>
      <c r="J316" s="401">
        <v>45809</v>
      </c>
      <c r="K316" s="408">
        <v>1001.080017</v>
      </c>
      <c r="L316" s="410">
        <v>217.720001</v>
      </c>
      <c r="M316" s="452">
        <v>436.13000499999998</v>
      </c>
      <c r="N316" s="424"/>
      <c r="O316" s="460">
        <f t="shared" si="34"/>
        <v>305</v>
      </c>
      <c r="P316" s="461">
        <f t="shared" si="31"/>
        <v>45809</v>
      </c>
      <c r="Q316" s="402">
        <v>5657.79</v>
      </c>
      <c r="R316" s="462">
        <f t="shared" si="28"/>
        <v>3.0573340217718687</v>
      </c>
      <c r="S316" s="404">
        <v>41252.35</v>
      </c>
      <c r="T316" s="463">
        <f t="shared" si="29"/>
        <v>2.7705988649544397</v>
      </c>
      <c r="U316" s="408">
        <v>1001.080017</v>
      </c>
      <c r="V316" s="464">
        <f t="shared" si="30"/>
        <v>29.534035942306449</v>
      </c>
      <c r="W316" s="410">
        <v>217.720001</v>
      </c>
      <c r="X316" s="465">
        <f t="shared" si="32"/>
        <v>5.75086878831394</v>
      </c>
      <c r="Y316" s="412">
        <v>436.13000499999998</v>
      </c>
      <c r="Z316" s="466">
        <v>13.511532047832921</v>
      </c>
      <c r="AA316" s="44"/>
      <c r="AB316" s="44"/>
    </row>
    <row r="317" spans="1:28">
      <c r="K317" s="44"/>
      <c r="L317" s="44"/>
      <c r="M317" s="44"/>
      <c r="N317" s="44"/>
      <c r="O317" s="44"/>
      <c r="P317" s="44"/>
      <c r="Q317" s="44"/>
      <c r="R317" s="175"/>
      <c r="S317" s="44"/>
      <c r="T317" s="175"/>
      <c r="U317" s="44"/>
      <c r="V317" s="175"/>
      <c r="W317" s="44"/>
      <c r="X317" s="175"/>
      <c r="Y317" s="44"/>
      <c r="Z317" s="44"/>
      <c r="AA317" s="44"/>
      <c r="AB317" s="44"/>
    </row>
    <row r="318" spans="1:28">
      <c r="K318" s="44"/>
      <c r="L318" s="44"/>
      <c r="M318" s="44"/>
      <c r="N318" s="44"/>
      <c r="O318" s="44"/>
      <c r="P318" s="44"/>
      <c r="Q318" s="44"/>
      <c r="R318" s="175"/>
      <c r="S318" s="44"/>
      <c r="T318" s="175"/>
      <c r="U318" s="44"/>
      <c r="V318" s="175"/>
      <c r="W318" s="44"/>
      <c r="X318" s="175"/>
      <c r="Y318" s="44"/>
      <c r="Z318" s="44"/>
      <c r="AA318" s="44"/>
      <c r="AB318" s="44"/>
    </row>
    <row r="319" spans="1:28">
      <c r="K319" s="44"/>
      <c r="L319" s="44"/>
      <c r="M319" s="44"/>
      <c r="N319" s="44"/>
      <c r="O319" s="44"/>
      <c r="P319" s="44"/>
      <c r="Q319" s="44"/>
      <c r="R319" s="175"/>
      <c r="S319" s="44"/>
      <c r="T319" s="175"/>
      <c r="U319" s="44"/>
      <c r="V319" s="175"/>
      <c r="W319" s="44"/>
      <c r="X319" s="175"/>
      <c r="Y319" s="44"/>
      <c r="Z319" s="44"/>
      <c r="AA319" s="44"/>
      <c r="AB319" s="44"/>
    </row>
    <row r="320" spans="1:28">
      <c r="K320" s="44"/>
      <c r="L320" s="44"/>
      <c r="M320" s="44"/>
      <c r="N320" s="44"/>
      <c r="O320" s="44"/>
      <c r="P320" s="44"/>
      <c r="Q320" s="44"/>
      <c r="R320" s="175"/>
      <c r="S320" s="44"/>
      <c r="T320" s="175"/>
      <c r="U320" s="44"/>
      <c r="V320" s="175"/>
      <c r="W320" s="44"/>
      <c r="X320" s="175"/>
      <c r="Y320" s="44"/>
      <c r="Z320" s="44"/>
      <c r="AA320" s="44"/>
      <c r="AB320" s="44"/>
    </row>
    <row r="321" spans="3:28">
      <c r="K321" s="44"/>
      <c r="L321" s="44"/>
      <c r="M321" s="44"/>
      <c r="N321" s="44"/>
      <c r="O321" s="44"/>
      <c r="P321" s="44"/>
      <c r="Q321" s="44"/>
      <c r="R321" s="175"/>
      <c r="S321" s="44"/>
      <c r="T321" s="175"/>
      <c r="U321" s="44"/>
      <c r="V321" s="175"/>
      <c r="W321" s="44"/>
      <c r="X321" s="175"/>
      <c r="Y321" s="44"/>
      <c r="Z321" s="44"/>
      <c r="AA321" s="44"/>
      <c r="AB321" s="44"/>
    </row>
    <row r="322" spans="3:28">
      <c r="K322" s="44"/>
      <c r="L322" s="44"/>
      <c r="M322" s="44"/>
      <c r="N322" s="44"/>
      <c r="O322" s="44"/>
      <c r="P322" s="44"/>
      <c r="Q322" s="44"/>
      <c r="R322" s="175"/>
      <c r="S322" s="44"/>
      <c r="T322" s="175"/>
      <c r="U322" s="44"/>
      <c r="V322" s="175"/>
      <c r="W322" s="44"/>
      <c r="X322" s="175"/>
      <c r="Y322" s="44"/>
      <c r="Z322" s="44"/>
      <c r="AA322" s="44"/>
      <c r="AB322" s="44"/>
    </row>
    <row r="323" spans="3:28">
      <c r="K323" s="44"/>
      <c r="L323" s="44"/>
      <c r="M323" s="44"/>
      <c r="N323" s="44"/>
      <c r="O323" s="44"/>
      <c r="P323" s="44"/>
      <c r="Q323" s="44"/>
      <c r="R323" s="175"/>
      <c r="S323" s="44"/>
      <c r="T323" s="175"/>
      <c r="U323" s="44"/>
      <c r="V323" s="175"/>
      <c r="W323" s="44"/>
      <c r="X323" s="175"/>
      <c r="Y323" s="44"/>
      <c r="Z323" s="44"/>
      <c r="AA323" s="44"/>
      <c r="AB323" s="44"/>
    </row>
    <row r="324" spans="3:28">
      <c r="K324" s="44"/>
      <c r="L324" s="44"/>
      <c r="M324" s="44"/>
      <c r="N324" s="44"/>
      <c r="O324" s="44"/>
      <c r="P324" s="44"/>
      <c r="Q324" s="44"/>
      <c r="R324" s="175"/>
      <c r="S324" s="44"/>
      <c r="T324" s="175"/>
      <c r="U324" s="44"/>
      <c r="V324" s="175"/>
      <c r="W324" s="44"/>
      <c r="X324" s="175"/>
      <c r="Y324" s="44"/>
      <c r="Z324" s="44"/>
      <c r="AA324" s="44"/>
      <c r="AB324" s="44"/>
    </row>
    <row r="325" spans="3:28">
      <c r="K325" s="44"/>
      <c r="L325" s="44"/>
      <c r="M325" s="44"/>
      <c r="N325" s="44"/>
      <c r="O325" s="44"/>
      <c r="P325" s="44"/>
      <c r="Q325" s="44"/>
      <c r="R325" s="175"/>
      <c r="S325" s="44"/>
      <c r="T325" s="175"/>
      <c r="U325" s="44"/>
      <c r="V325" s="175"/>
      <c r="W325" s="44"/>
      <c r="X325" s="175"/>
      <c r="Y325" s="44"/>
      <c r="Z325" s="44"/>
      <c r="AA325" s="44"/>
      <c r="AB325" s="44"/>
    </row>
    <row r="326" spans="3:28">
      <c r="K326" s="44"/>
      <c r="L326" s="44"/>
      <c r="M326" s="44"/>
      <c r="N326" s="44"/>
      <c r="O326" s="44"/>
      <c r="P326" s="44"/>
      <c r="Q326" s="44"/>
      <c r="R326" s="175"/>
      <c r="S326" s="44"/>
      <c r="T326" s="175"/>
      <c r="U326" s="44"/>
      <c r="V326" s="175"/>
      <c r="W326" s="44"/>
      <c r="X326" s="175"/>
      <c r="Y326" s="44"/>
      <c r="Z326" s="44"/>
      <c r="AA326" s="44"/>
      <c r="AB326" s="44"/>
    </row>
    <row r="327" spans="3:28">
      <c r="K327" s="44"/>
      <c r="L327" s="44"/>
      <c r="M327" s="44"/>
      <c r="N327" s="44"/>
      <c r="O327" s="44"/>
      <c r="P327" s="44"/>
      <c r="Q327" s="44"/>
      <c r="R327" s="175"/>
      <c r="S327" s="44"/>
      <c r="T327" s="175"/>
      <c r="U327" s="44"/>
      <c r="V327" s="175"/>
      <c r="W327" s="44"/>
      <c r="X327" s="175"/>
      <c r="Y327" s="44"/>
      <c r="Z327" s="44"/>
      <c r="AA327" s="44"/>
      <c r="AB327" s="44"/>
    </row>
    <row r="328" spans="3:28">
      <c r="K328" s="44"/>
      <c r="L328" s="44"/>
      <c r="M328" s="44"/>
      <c r="N328" s="44"/>
      <c r="O328" s="44"/>
      <c r="P328" s="44"/>
      <c r="Q328" s="44"/>
      <c r="R328" s="175"/>
      <c r="S328" s="44"/>
      <c r="T328" s="175"/>
      <c r="U328" s="44"/>
      <c r="V328" s="175"/>
      <c r="W328" s="44"/>
      <c r="X328" s="175"/>
      <c r="Y328" s="44"/>
      <c r="Z328" s="44"/>
      <c r="AA328" s="44"/>
      <c r="AB328" s="44"/>
    </row>
    <row r="329" spans="3:28">
      <c r="C329" s="76"/>
    </row>
    <row r="333" spans="3:28">
      <c r="C333" s="77"/>
    </row>
    <row r="666" spans="3:3">
      <c r="C666" s="47" t="str">
        <f>" "</f>
        <v xml:space="preserve"> </v>
      </c>
    </row>
    <row r="902" spans="3:3">
      <c r="C902" s="76"/>
    </row>
  </sheetData>
  <phoneticPr fontId="2" type="noConversion"/>
  <pageMargins left="0.5" right="0.5" top="0.5" bottom="0.5" header="0.25" footer="0.25"/>
  <pageSetup orientation="landscape" horizontalDpi="1200" verticalDpi="1200" r:id="rId1"/>
  <headerFooter alignWithMargins="0">
    <oddFooter>&amp;L&amp;8AD717SA1&amp;R&amp;8&amp;K00+000 2025 Summer1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1288-8D63-492B-94A7-965E48104DD3}">
  <dimension ref="B1:X308"/>
  <sheetViews>
    <sheetView zoomScale="125" zoomScaleNormal="100" workbookViewId="0">
      <selection activeCell="C4" sqref="C4"/>
    </sheetView>
  </sheetViews>
  <sheetFormatPr defaultColWidth="8.44140625" defaultRowHeight="13.2"/>
  <cols>
    <col min="2" max="2" width="13" customWidth="1"/>
    <col min="4" max="15" width="10" customWidth="1"/>
    <col min="17" max="17" width="19.33203125" customWidth="1"/>
    <col min="18" max="19" width="14.33203125" customWidth="1"/>
    <col min="20" max="20" width="15.109375" customWidth="1"/>
    <col min="21" max="23" width="14.33203125" customWidth="1"/>
    <col min="24" max="24" width="17" customWidth="1"/>
  </cols>
  <sheetData>
    <row r="1" spans="2:24" ht="67.2" customHeight="1">
      <c r="B1" s="178" t="s">
        <v>214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2:24" ht="21">
      <c r="B2" s="179" t="s">
        <v>0</v>
      </c>
      <c r="C2" s="179" t="s">
        <v>8</v>
      </c>
      <c r="D2" s="200" t="s">
        <v>204</v>
      </c>
      <c r="E2" s="192" t="s">
        <v>205</v>
      </c>
      <c r="F2" s="193" t="s">
        <v>206</v>
      </c>
      <c r="G2" s="193" t="s">
        <v>207</v>
      </c>
      <c r="H2" s="194" t="s">
        <v>215</v>
      </c>
      <c r="I2" s="194" t="s">
        <v>216</v>
      </c>
      <c r="J2" s="195" t="s">
        <v>208</v>
      </c>
      <c r="K2" s="195" t="s">
        <v>209</v>
      </c>
      <c r="L2" s="201" t="s">
        <v>210</v>
      </c>
      <c r="M2" s="201" t="s">
        <v>211</v>
      </c>
      <c r="N2" s="196" t="s">
        <v>212</v>
      </c>
      <c r="O2" s="202" t="s">
        <v>213</v>
      </c>
      <c r="P2" s="187"/>
      <c r="Q2" s="188"/>
      <c r="R2" s="186"/>
      <c r="S2" s="186"/>
      <c r="T2" s="186"/>
      <c r="U2" s="186"/>
    </row>
    <row r="3" spans="2:24">
      <c r="B3" s="384">
        <v>0</v>
      </c>
      <c r="C3" s="385">
        <v>36526</v>
      </c>
      <c r="D3" s="386">
        <v>1394.46</v>
      </c>
      <c r="E3" s="339">
        <v>0</v>
      </c>
      <c r="F3" s="387">
        <v>10940.53</v>
      </c>
      <c r="G3" s="388">
        <v>0</v>
      </c>
      <c r="H3" s="389">
        <v>3.7089110000000001</v>
      </c>
      <c r="I3" s="390">
        <v>0</v>
      </c>
      <c r="J3" s="391">
        <v>32.785708999999997</v>
      </c>
      <c r="K3" s="392">
        <v>0</v>
      </c>
      <c r="L3" s="393">
        <v>32.250664</v>
      </c>
      <c r="M3" s="394">
        <v>0</v>
      </c>
      <c r="N3" s="395">
        <v>30.054029</v>
      </c>
      <c r="O3" s="396">
        <v>0</v>
      </c>
      <c r="P3" s="180"/>
      <c r="Q3" s="189"/>
      <c r="T3" s="204" t="s">
        <v>228</v>
      </c>
      <c r="U3" s="203"/>
    </row>
    <row r="4" spans="2:24">
      <c r="B4" s="384">
        <v>1</v>
      </c>
      <c r="C4" s="397">
        <v>36557</v>
      </c>
      <c r="D4" s="386">
        <v>1366.42</v>
      </c>
      <c r="E4" s="339">
        <f>(D4/D3)-1</f>
        <v>-2.0108142219927405E-2</v>
      </c>
      <c r="F4" s="387">
        <v>10128.31</v>
      </c>
      <c r="G4" s="388">
        <f>(F4/F3)-1</f>
        <v>-7.42395478098411E-2</v>
      </c>
      <c r="H4" s="389">
        <v>3.7532549999999998</v>
      </c>
      <c r="I4" s="390">
        <f>(H4/H3)-1</f>
        <v>1.1956070124087503E-2</v>
      </c>
      <c r="J4" s="391">
        <v>33.246288</v>
      </c>
      <c r="K4" s="392">
        <f>(J4/J3)-1</f>
        <v>1.4048163484889242E-2</v>
      </c>
      <c r="L4" s="393">
        <v>28.480460999999998</v>
      </c>
      <c r="M4" s="394">
        <f>(L4/L3)-1</f>
        <v>-0.11690311244444462</v>
      </c>
      <c r="N4" s="395">
        <v>27.443968000000002</v>
      </c>
      <c r="O4" s="396">
        <f>(N4/N3)-1</f>
        <v>-8.6845627253503976E-2</v>
      </c>
      <c r="P4" s="180"/>
      <c r="R4" s="206" t="s">
        <v>217</v>
      </c>
      <c r="S4" s="198" t="s">
        <v>7</v>
      </c>
      <c r="T4" s="207" t="s">
        <v>219</v>
      </c>
      <c r="U4" s="208" t="s">
        <v>222</v>
      </c>
      <c r="V4" s="209" t="s">
        <v>223</v>
      </c>
      <c r="W4" s="210" t="s">
        <v>224</v>
      </c>
    </row>
    <row r="5" spans="2:24">
      <c r="B5" s="384">
        <f>B4+1</f>
        <v>2</v>
      </c>
      <c r="C5" s="397">
        <v>36586</v>
      </c>
      <c r="D5" s="386">
        <v>1498.58</v>
      </c>
      <c r="E5" s="339">
        <f t="shared" ref="E5:E68" si="0">(D5/D4)-1</f>
        <v>9.6719895786068655E-2</v>
      </c>
      <c r="F5" s="387">
        <v>10921.92</v>
      </c>
      <c r="G5" s="388">
        <f t="shared" ref="G5:G68" si="1">(F5/F4)-1</f>
        <v>7.8355619051944547E-2</v>
      </c>
      <c r="H5" s="389">
        <v>3.8054410000000001</v>
      </c>
      <c r="I5" s="390">
        <f>(H5/H4)-1</f>
        <v>1.3904197822956377E-2</v>
      </c>
      <c r="J5" s="391">
        <v>35.214286999999999</v>
      </c>
      <c r="K5" s="392">
        <f t="shared" ref="K5:K68" si="2">(J5/J4)-1</f>
        <v>5.9194548275584902E-2</v>
      </c>
      <c r="L5" s="393">
        <v>31.639299000000001</v>
      </c>
      <c r="M5" s="394">
        <f t="shared" ref="M5:M68" si="3">(L5/L4)-1</f>
        <v>0.11091246030041457</v>
      </c>
      <c r="N5" s="395">
        <v>32.625694000000003</v>
      </c>
      <c r="O5" s="396">
        <f t="shared" ref="O5:O68" si="4">(N5/N4)-1</f>
        <v>0.18881110778149868</v>
      </c>
      <c r="P5" s="180"/>
      <c r="Q5" s="205" t="s">
        <v>220</v>
      </c>
      <c r="R5" s="258">
        <f>AVERAGE(E4:E308)</f>
        <v>5.5735469228582399E-3</v>
      </c>
      <c r="S5" s="259">
        <f>AVERAGE(G4:G308)</f>
        <v>5.283946639290076E-3</v>
      </c>
      <c r="T5" s="260">
        <f>AVERAGE(I4:I308)</f>
        <v>3.19789093721231E-3</v>
      </c>
      <c r="U5" s="261">
        <f>AVERAGE(K4:K308)</f>
        <v>1.3482338989933132E-2</v>
      </c>
      <c r="V5" s="262">
        <f>AVERAGE(M4:M308)</f>
        <v>9.5700248512508492E-3</v>
      </c>
      <c r="W5" s="263">
        <f>AVERAGE(O4:O308)</f>
        <v>1.1949088236221209E-2</v>
      </c>
    </row>
    <row r="6" spans="2:24">
      <c r="B6" s="384">
        <f t="shared" ref="B6:B69" si="5">B5+1</f>
        <v>3</v>
      </c>
      <c r="C6" s="397">
        <v>36617</v>
      </c>
      <c r="D6" s="386">
        <v>1452.43</v>
      </c>
      <c r="E6" s="339">
        <f t="shared" si="0"/>
        <v>-3.0795820042973876E-2</v>
      </c>
      <c r="F6" s="387">
        <v>10733.91</v>
      </c>
      <c r="G6" s="388">
        <f t="shared" si="1"/>
        <v>-1.7214006328557629E-2</v>
      </c>
      <c r="H6" s="389">
        <v>3.787204</v>
      </c>
      <c r="I6" s="390">
        <f t="shared" ref="I6:I68" si="6">(H6/H5)-1</f>
        <v>-4.7923486397503101E-3</v>
      </c>
      <c r="J6" s="391">
        <v>36.219192999999997</v>
      </c>
      <c r="K6" s="392">
        <f t="shared" si="2"/>
        <v>2.8536883339424168E-2</v>
      </c>
      <c r="L6" s="393">
        <v>30.722223</v>
      </c>
      <c r="M6" s="394">
        <f t="shared" si="3"/>
        <v>-2.898534509250672E-2</v>
      </c>
      <c r="N6" s="395">
        <v>21.417812000000001</v>
      </c>
      <c r="O6" s="396">
        <f t="shared" si="4"/>
        <v>-0.34352930546090454</v>
      </c>
      <c r="P6" s="180"/>
      <c r="Q6" s="205" t="s">
        <v>221</v>
      </c>
      <c r="R6" s="264">
        <f>_xlfn.STDEV.S(E4:E308)</f>
        <v>4.3881347136204722E-2</v>
      </c>
      <c r="S6" s="265">
        <f>_xlfn.STDEV.S(G4:G308)</f>
        <v>4.2871300940556821E-2</v>
      </c>
      <c r="T6" s="266">
        <f>_xlfn.STDEV.S(I4:I308)</f>
        <v>1.2264743797744367E-2</v>
      </c>
      <c r="U6" s="267">
        <f>_xlfn.STDEV.S(K4:K308)</f>
        <v>6.5045243602890102E-2</v>
      </c>
      <c r="V6" s="268">
        <f>_xlfn.STDEV.S(M4:M308)</f>
        <v>8.0835652506487929E-2</v>
      </c>
      <c r="W6" s="269">
        <f>_xlfn.STDEV.S(O4:O308)</f>
        <v>7.9631883165767872E-2</v>
      </c>
    </row>
    <row r="7" spans="2:24">
      <c r="B7" s="384">
        <f t="shared" si="5"/>
        <v>4</v>
      </c>
      <c r="C7" s="397">
        <v>36647</v>
      </c>
      <c r="D7" s="386">
        <v>1420.6</v>
      </c>
      <c r="E7" s="339">
        <f t="shared" si="0"/>
        <v>-2.1914997624670529E-2</v>
      </c>
      <c r="F7" s="387">
        <v>10522.33</v>
      </c>
      <c r="G7" s="388">
        <f t="shared" si="1"/>
        <v>-1.9711363333584919E-2</v>
      </c>
      <c r="H7" s="389">
        <v>3.7804090000000001</v>
      </c>
      <c r="I7" s="390">
        <f t="shared" si="6"/>
        <v>-1.7941996258981074E-3</v>
      </c>
      <c r="J7" s="391">
        <v>21.396550999999999</v>
      </c>
      <c r="K7" s="392">
        <f t="shared" si="2"/>
        <v>-0.40924826790039193</v>
      </c>
      <c r="L7" s="393">
        <v>28.939014</v>
      </c>
      <c r="M7" s="394">
        <f t="shared" si="3"/>
        <v>-5.8042967789147304E-2</v>
      </c>
      <c r="N7" s="395">
        <v>19.210777</v>
      </c>
      <c r="O7" s="396">
        <f t="shared" si="4"/>
        <v>-0.1030467071052823</v>
      </c>
      <c r="P7" s="180"/>
      <c r="R7" s="230"/>
      <c r="S7" s="230"/>
      <c r="T7" s="230"/>
      <c r="U7" s="230"/>
      <c r="V7" s="230"/>
      <c r="W7" s="230"/>
    </row>
    <row r="8" spans="2:24">
      <c r="B8" s="384">
        <f t="shared" si="5"/>
        <v>5</v>
      </c>
      <c r="C8" s="397">
        <v>36678</v>
      </c>
      <c r="D8" s="386">
        <v>1454.6</v>
      </c>
      <c r="E8" s="339">
        <f t="shared" si="0"/>
        <v>2.3933549204561366E-2</v>
      </c>
      <c r="F8" s="387">
        <v>10447.89</v>
      </c>
      <c r="G8" s="388">
        <f t="shared" si="1"/>
        <v>-7.0744787513792318E-3</v>
      </c>
      <c r="H8" s="389">
        <v>3.8624710000000002</v>
      </c>
      <c r="I8" s="390">
        <f t="shared" si="6"/>
        <v>2.1707175070210694E-2</v>
      </c>
      <c r="J8" s="391">
        <v>22.108374000000001</v>
      </c>
      <c r="K8" s="392">
        <f t="shared" si="2"/>
        <v>3.326811877297442E-2</v>
      </c>
      <c r="L8" s="393">
        <v>30.976956999999999</v>
      </c>
      <c r="M8" s="394">
        <f t="shared" si="3"/>
        <v>7.042199157165463E-2</v>
      </c>
      <c r="N8" s="395">
        <v>24.565225999999999</v>
      </c>
      <c r="O8" s="396">
        <f t="shared" si="4"/>
        <v>0.27872110534623351</v>
      </c>
      <c r="P8" s="180"/>
      <c r="Q8" s="211" t="s">
        <v>226</v>
      </c>
      <c r="R8" s="270" t="s">
        <v>217</v>
      </c>
      <c r="S8" s="271" t="s">
        <v>7</v>
      </c>
      <c r="T8" s="272" t="s">
        <v>219</v>
      </c>
      <c r="U8" s="273" t="s">
        <v>222</v>
      </c>
      <c r="V8" s="274" t="s">
        <v>223</v>
      </c>
      <c r="W8" s="275" t="s">
        <v>224</v>
      </c>
      <c r="X8" s="216" t="s">
        <v>227</v>
      </c>
    </row>
    <row r="9" spans="2:24">
      <c r="B9" s="384">
        <f t="shared" si="5"/>
        <v>6</v>
      </c>
      <c r="C9" s="397">
        <v>36708</v>
      </c>
      <c r="D9" s="386">
        <v>1430.83</v>
      </c>
      <c r="E9" s="339">
        <f t="shared" si="0"/>
        <v>-1.6341262202667406E-2</v>
      </c>
      <c r="F9" s="387">
        <v>10521.98</v>
      </c>
      <c r="G9" s="388">
        <f t="shared" si="1"/>
        <v>7.0913840019373175E-3</v>
      </c>
      <c r="H9" s="389">
        <v>3.896039</v>
      </c>
      <c r="I9" s="390">
        <f t="shared" si="6"/>
        <v>8.6908095879554281E-3</v>
      </c>
      <c r="J9" s="391">
        <v>21.815269000000001</v>
      </c>
      <c r="K9" s="392">
        <f t="shared" si="2"/>
        <v>-1.3257646175155235E-2</v>
      </c>
      <c r="L9" s="393">
        <v>32.301623999999997</v>
      </c>
      <c r="M9" s="394">
        <f t="shared" si="3"/>
        <v>4.2762980237213144E-2</v>
      </c>
      <c r="N9" s="395">
        <v>21.437000000000001</v>
      </c>
      <c r="O9" s="396">
        <f t="shared" si="4"/>
        <v>-0.12734366864770541</v>
      </c>
      <c r="P9" s="180"/>
      <c r="Q9" s="197" t="s">
        <v>9</v>
      </c>
      <c r="R9" s="276"/>
      <c r="S9" s="277">
        <f>CORREL(E4:E308, G4:G308)</f>
        <v>0.94920834104433405</v>
      </c>
      <c r="T9" s="277">
        <f>CORREL(E4:E308, I4:I308)</f>
        <v>0.11841382575011845</v>
      </c>
      <c r="U9" s="277">
        <f>CORREL(E4:E308,K4:K308)</f>
        <v>0.53520634057387939</v>
      </c>
      <c r="V9" s="277">
        <f>CORREL(E4:E308,M4:M308)</f>
        <v>0.60226352298115826</v>
      </c>
      <c r="W9" s="277">
        <f>CORREL(E4:E308, O4:O308)</f>
        <v>0.60981771719696587</v>
      </c>
      <c r="X9" s="197" t="s">
        <v>9</v>
      </c>
    </row>
    <row r="10" spans="2:24">
      <c r="B10" s="384">
        <f t="shared" si="5"/>
        <v>7</v>
      </c>
      <c r="C10" s="397">
        <v>36739</v>
      </c>
      <c r="D10" s="386">
        <v>1517.68</v>
      </c>
      <c r="E10" s="339">
        <f t="shared" si="0"/>
        <v>6.069903482594019E-2</v>
      </c>
      <c r="F10" s="387">
        <v>11215.1</v>
      </c>
      <c r="G10" s="388">
        <f t="shared" si="1"/>
        <v>6.5873533308369758E-2</v>
      </c>
      <c r="H10" s="389">
        <v>3.9508899999999998</v>
      </c>
      <c r="I10" s="390">
        <f t="shared" si="6"/>
        <v>1.4078657836843922E-2</v>
      </c>
      <c r="J10" s="391">
        <v>23.071428000000001</v>
      </c>
      <c r="K10" s="392">
        <f t="shared" si="2"/>
        <v>5.7581641555737972E-2</v>
      </c>
      <c r="L10" s="393">
        <v>32.892634999999999</v>
      </c>
      <c r="M10" s="394">
        <f t="shared" si="3"/>
        <v>1.8296634249720833E-2</v>
      </c>
      <c r="N10" s="395">
        <v>21.437000000000001</v>
      </c>
      <c r="O10" s="396">
        <f t="shared" si="4"/>
        <v>0</v>
      </c>
      <c r="P10" s="180"/>
      <c r="Q10" s="212" t="s">
        <v>7</v>
      </c>
      <c r="R10" s="278">
        <f>COVAR(G4:G308, E4:E308)</f>
        <v>1.7798438585233051E-3</v>
      </c>
      <c r="S10" s="276"/>
      <c r="T10" s="277">
        <f>CORREL(G4:G308,I4:I308)</f>
        <v>7.7027547177297956E-2</v>
      </c>
      <c r="U10" s="277">
        <f>CORREL(G4:G308,K4:K308)</f>
        <v>0.48830891168509494</v>
      </c>
      <c r="V10" s="277">
        <f>CORREL(G4:G308,M4:M308)</f>
        <v>0.6009472340321087</v>
      </c>
      <c r="W10" s="277">
        <f>CORREL(G4:G308,O4:O308)</f>
        <v>0.53241642109554643</v>
      </c>
      <c r="X10" s="219" t="s">
        <v>7</v>
      </c>
    </row>
    <row r="11" spans="2:24">
      <c r="B11" s="384">
        <f t="shared" si="5"/>
        <v>8</v>
      </c>
      <c r="C11" s="397">
        <v>36770</v>
      </c>
      <c r="D11" s="386">
        <v>1436.51</v>
      </c>
      <c r="E11" s="339">
        <f t="shared" si="0"/>
        <v>-5.3482947656950164E-2</v>
      </c>
      <c r="F11" s="387">
        <v>10650.92</v>
      </c>
      <c r="G11" s="388">
        <f t="shared" si="1"/>
        <v>-5.0305391837790148E-2</v>
      </c>
      <c r="H11" s="389">
        <v>3.9816210000000001</v>
      </c>
      <c r="I11" s="390">
        <f t="shared" si="6"/>
        <v>7.7782474328569329E-3</v>
      </c>
      <c r="J11" s="391">
        <v>23.406406</v>
      </c>
      <c r="K11" s="392">
        <f t="shared" si="2"/>
        <v>1.4519170638245704E-2</v>
      </c>
      <c r="L11" s="393">
        <v>36.145209999999999</v>
      </c>
      <c r="M11" s="394">
        <f t="shared" si="3"/>
        <v>9.8884598330294837E-2</v>
      </c>
      <c r="N11" s="395">
        <v>18.519881999999999</v>
      </c>
      <c r="O11" s="396">
        <f t="shared" si="4"/>
        <v>-0.13607864906470135</v>
      </c>
      <c r="P11" s="180"/>
      <c r="Q11" s="217" t="s">
        <v>218</v>
      </c>
      <c r="R11" s="278">
        <f>COVAR(I4:I308, E4:E308)</f>
        <v>6.3520599634519977E-5</v>
      </c>
      <c r="S11" s="279">
        <f>COVAR(I4:I308,I4:I308)</f>
        <v>1.4993074717701606E-4</v>
      </c>
      <c r="T11" s="280"/>
      <c r="U11" s="277">
        <f>CORREL(I4:I308,K4:K308)</f>
        <v>0.1505338594198023</v>
      </c>
      <c r="V11" s="281">
        <f>CORREL(I4:I308,M4:M308)</f>
        <v>8.418733127194955E-2</v>
      </c>
      <c r="W11" s="277">
        <f>CORREL(I4:I308,O4:O308)</f>
        <v>7.0106540093732475E-2</v>
      </c>
      <c r="X11" s="220" t="s">
        <v>218</v>
      </c>
    </row>
    <row r="12" spans="2:24">
      <c r="B12" s="384">
        <f t="shared" si="5"/>
        <v>9</v>
      </c>
      <c r="C12" s="397">
        <v>36800</v>
      </c>
      <c r="D12" s="386">
        <v>1429.4</v>
      </c>
      <c r="E12" s="339">
        <f t="shared" si="0"/>
        <v>-4.9494956526581202E-3</v>
      </c>
      <c r="F12" s="387">
        <v>10971.14</v>
      </c>
      <c r="G12" s="388">
        <f t="shared" si="1"/>
        <v>3.006500846875193E-2</v>
      </c>
      <c r="H12" s="389">
        <v>4.0038390000000001</v>
      </c>
      <c r="I12" s="390">
        <f t="shared" si="6"/>
        <v>5.5801393452565851E-3</v>
      </c>
      <c r="J12" s="391">
        <v>24.536932</v>
      </c>
      <c r="K12" s="392">
        <f t="shared" si="2"/>
        <v>4.8299854321932179E-2</v>
      </c>
      <c r="L12" s="393">
        <v>38.199482000000003</v>
      </c>
      <c r="M12" s="394">
        <f t="shared" si="3"/>
        <v>5.68338654001459E-2</v>
      </c>
      <c r="N12" s="395">
        <v>21.149128000000001</v>
      </c>
      <c r="O12" s="396">
        <f t="shared" si="4"/>
        <v>0.14196883111890246</v>
      </c>
      <c r="P12" s="180"/>
      <c r="Q12" s="214" t="s">
        <v>222</v>
      </c>
      <c r="R12" s="279">
        <f>COVAR(K4:K308,E4:E308)</f>
        <v>1.5226163549225563E-3</v>
      </c>
      <c r="S12" s="279">
        <f>COVAR(K4:K308, G4:G308)</f>
        <v>1.357221096146448E-3</v>
      </c>
      <c r="T12" s="278">
        <f>COVAR(K4:K308, I4:I308)</f>
        <v>1.1969664167954865E-4</v>
      </c>
      <c r="U12" s="276"/>
      <c r="V12" s="277">
        <f>CORREL(K4:K308,M4:M308)</f>
        <v>0.35443699913777937</v>
      </c>
      <c r="W12" s="277">
        <f>CORREL(K4:K308,O4:O308)</f>
        <v>0.33163968975151348</v>
      </c>
      <c r="X12" s="221" t="s">
        <v>222</v>
      </c>
    </row>
    <row r="13" spans="2:24">
      <c r="B13" s="384">
        <f t="shared" si="5"/>
        <v>10</v>
      </c>
      <c r="C13" s="397">
        <v>36831</v>
      </c>
      <c r="D13" s="386">
        <v>1314.95</v>
      </c>
      <c r="E13" s="339">
        <f t="shared" si="0"/>
        <v>-8.0068560235063702E-2</v>
      </c>
      <c r="F13" s="387">
        <v>10414.49</v>
      </c>
      <c r="G13" s="388">
        <f t="shared" si="1"/>
        <v>-5.0737662631230585E-2</v>
      </c>
      <c r="H13" s="389">
        <v>4.0679160000000003</v>
      </c>
      <c r="I13" s="390">
        <f t="shared" si="6"/>
        <v>1.6003890266316878E-2</v>
      </c>
      <c r="J13" s="391">
        <v>21.857140000000001</v>
      </c>
      <c r="K13" s="392">
        <f t="shared" si="2"/>
        <v>-0.10921463204935311</v>
      </c>
      <c r="L13" s="393">
        <v>39.063564</v>
      </c>
      <c r="M13" s="394">
        <f t="shared" si="3"/>
        <v>2.2620254379365656E-2</v>
      </c>
      <c r="N13" s="395">
        <v>17.617875999999999</v>
      </c>
      <c r="O13" s="396">
        <f t="shared" si="4"/>
        <v>-0.16696915352727559</v>
      </c>
      <c r="P13" s="180"/>
      <c r="Q13" s="215" t="s">
        <v>223</v>
      </c>
      <c r="R13" s="279">
        <f>COVAR(M4:M308,E4:E308)</f>
        <v>2.1293311358365563E-3</v>
      </c>
      <c r="S13" s="279">
        <f>COVAR(M4:M308, G4:G308)</f>
        <v>2.0757722206673586E-3</v>
      </c>
      <c r="T13" s="282">
        <f>COVAR(M4:M308,I4:I308)</f>
        <v>8.3192067147129314E-5</v>
      </c>
      <c r="U13" s="278">
        <f>COVAR(M4:M308,K4:K308)</f>
        <v>1.8575105453725992E-3</v>
      </c>
      <c r="V13" s="283"/>
      <c r="W13" s="277">
        <f>CORREL(M4:M308,O4:O308)</f>
        <v>0.35703512140084642</v>
      </c>
      <c r="X13" s="222" t="s">
        <v>223</v>
      </c>
    </row>
    <row r="14" spans="2:24">
      <c r="B14" s="384">
        <f t="shared" si="5"/>
        <v>11</v>
      </c>
      <c r="C14" s="397">
        <v>36861</v>
      </c>
      <c r="D14" s="386">
        <v>1320.28</v>
      </c>
      <c r="E14" s="339">
        <f t="shared" si="0"/>
        <v>4.0533860603064742E-3</v>
      </c>
      <c r="F14" s="387">
        <v>10787.99</v>
      </c>
      <c r="G14" s="388">
        <f t="shared" si="1"/>
        <v>3.586349403571365E-2</v>
      </c>
      <c r="H14" s="389">
        <v>4.1403420000000004</v>
      </c>
      <c r="I14" s="390">
        <f t="shared" si="6"/>
        <v>1.7804202446658257E-2</v>
      </c>
      <c r="J14" s="391">
        <v>26.756149000000001</v>
      </c>
      <c r="K14" s="392">
        <f t="shared" si="2"/>
        <v>0.22413769596571176</v>
      </c>
      <c r="L14" s="393">
        <v>32.574722000000001</v>
      </c>
      <c r="M14" s="394">
        <f t="shared" si="3"/>
        <v>-0.16610983063398921</v>
      </c>
      <c r="N14" s="395">
        <v>13.318968</v>
      </c>
      <c r="O14" s="396">
        <f t="shared" si="4"/>
        <v>-0.24400830156824804</v>
      </c>
      <c r="P14" s="180"/>
      <c r="Q14" s="199" t="s">
        <v>224</v>
      </c>
      <c r="R14" s="278">
        <f>_xlfn.COVARIANCE.P(O4:O308, E4:E308)</f>
        <v>2.1239325471481265E-3</v>
      </c>
      <c r="S14" s="278">
        <f>COVAR(O4:O308, G4:G308)</f>
        <v>1.8116689235854618E-3</v>
      </c>
      <c r="T14" s="278">
        <f>COVAR(O4:O308, I4:I308)</f>
        <v>6.824608540206393E-5</v>
      </c>
      <c r="U14" s="278">
        <f>COVAR(O4:O308, K4:K308)</f>
        <v>1.7121538044172302E-3</v>
      </c>
      <c r="V14" s="278">
        <f>COVAR(O4:O308, M4:M308)</f>
        <v>2.2907337706071433E-3</v>
      </c>
      <c r="W14" s="283"/>
      <c r="X14" s="218"/>
    </row>
    <row r="15" spans="2:24">
      <c r="B15" s="384">
        <f t="shared" si="5"/>
        <v>12</v>
      </c>
      <c r="C15" s="397">
        <v>36892</v>
      </c>
      <c r="D15" s="386">
        <v>1366.01</v>
      </c>
      <c r="E15" s="339">
        <f t="shared" si="0"/>
        <v>3.4636592238010078E-2</v>
      </c>
      <c r="F15" s="387">
        <v>10887.36</v>
      </c>
      <c r="G15" s="388">
        <f t="shared" si="1"/>
        <v>9.2111690871052865E-3</v>
      </c>
      <c r="H15" s="389">
        <v>4.2139160000000002</v>
      </c>
      <c r="I15" s="390">
        <f t="shared" si="6"/>
        <v>1.7770029625571837E-2</v>
      </c>
      <c r="J15" s="391">
        <v>30.985226000000001</v>
      </c>
      <c r="K15" s="392">
        <f t="shared" si="2"/>
        <v>0.15806000332858061</v>
      </c>
      <c r="L15" s="393">
        <v>36.993000000000002</v>
      </c>
      <c r="M15" s="394">
        <f t="shared" si="3"/>
        <v>0.13563517134543779</v>
      </c>
      <c r="N15" s="395">
        <v>18.750178999999999</v>
      </c>
      <c r="O15" s="396">
        <f t="shared" si="4"/>
        <v>0.40778016735230538</v>
      </c>
      <c r="P15" s="180"/>
    </row>
    <row r="16" spans="2:24">
      <c r="B16" s="384">
        <f t="shared" si="5"/>
        <v>13</v>
      </c>
      <c r="C16" s="397">
        <v>36923</v>
      </c>
      <c r="D16" s="386">
        <v>1239.94</v>
      </c>
      <c r="E16" s="339">
        <f t="shared" si="0"/>
        <v>-9.2290686012547418E-2</v>
      </c>
      <c r="F16" s="387">
        <v>10495.28</v>
      </c>
      <c r="G16" s="388">
        <f t="shared" si="1"/>
        <v>-3.6012403374188096E-2</v>
      </c>
      <c r="H16" s="389">
        <v>4.2539429999999996</v>
      </c>
      <c r="I16" s="390">
        <f t="shared" si="6"/>
        <v>9.4987655188190079E-3</v>
      </c>
      <c r="J16" s="391">
        <v>27.970444000000001</v>
      </c>
      <c r="K16" s="392">
        <f t="shared" si="2"/>
        <v>-9.7297402316833148E-2</v>
      </c>
      <c r="L16" s="393">
        <v>33.365443999999997</v>
      </c>
      <c r="M16" s="394">
        <f t="shared" si="3"/>
        <v>-9.8060606060606181E-2</v>
      </c>
      <c r="N16" s="395">
        <v>18.116861</v>
      </c>
      <c r="O16" s="396">
        <f t="shared" si="4"/>
        <v>-3.377663754570015E-2</v>
      </c>
      <c r="P16" s="180"/>
    </row>
    <row r="17" spans="2:16">
      <c r="B17" s="384">
        <f t="shared" si="5"/>
        <v>14</v>
      </c>
      <c r="C17" s="397">
        <v>36951</v>
      </c>
      <c r="D17" s="386">
        <v>1160.33</v>
      </c>
      <c r="E17" s="339">
        <f t="shared" si="0"/>
        <v>-6.4204719583205727E-2</v>
      </c>
      <c r="F17" s="387">
        <v>9878.7800000000007</v>
      </c>
      <c r="G17" s="388">
        <f t="shared" si="1"/>
        <v>-5.8740691053502103E-2</v>
      </c>
      <c r="H17" s="389">
        <v>4.2759580000000001</v>
      </c>
      <c r="I17" s="390">
        <f t="shared" si="6"/>
        <v>5.1751986333621325E-3</v>
      </c>
      <c r="J17" s="391">
        <v>26.295566999999998</v>
      </c>
      <c r="K17" s="392">
        <f t="shared" si="2"/>
        <v>-5.9880243588553816E-2</v>
      </c>
      <c r="L17" s="393">
        <v>33.976832999999999</v>
      </c>
      <c r="M17" s="394">
        <f t="shared" si="3"/>
        <v>1.8324018106877338E-2</v>
      </c>
      <c r="N17" s="395">
        <v>16.792643000000002</v>
      </c>
      <c r="O17" s="396">
        <f t="shared" si="4"/>
        <v>-7.3093125790389291E-2</v>
      </c>
      <c r="P17" s="180"/>
    </row>
    <row r="18" spans="2:16">
      <c r="B18" s="384">
        <f t="shared" si="5"/>
        <v>15</v>
      </c>
      <c r="C18" s="397">
        <v>36982</v>
      </c>
      <c r="D18" s="386">
        <v>1249.46</v>
      </c>
      <c r="E18" s="339">
        <f t="shared" si="0"/>
        <v>7.6814354537071416E-2</v>
      </c>
      <c r="F18" s="387">
        <v>10734.97</v>
      </c>
      <c r="G18" s="388">
        <f t="shared" si="1"/>
        <v>8.6669609000301628E-2</v>
      </c>
      <c r="H18" s="389">
        <v>4.2568849999999996</v>
      </c>
      <c r="I18" s="390">
        <f t="shared" si="6"/>
        <v>-4.4605208937974483E-3</v>
      </c>
      <c r="J18" s="391">
        <v>23.401378999999999</v>
      </c>
      <c r="K18" s="392">
        <f t="shared" si="2"/>
        <v>-0.11006372290812361</v>
      </c>
      <c r="L18" s="393">
        <v>34.294746000000004</v>
      </c>
      <c r="M18" s="394">
        <f t="shared" si="3"/>
        <v>9.3567578826432296E-3</v>
      </c>
      <c r="N18" s="395">
        <v>20.803685999999999</v>
      </c>
      <c r="O18" s="396">
        <f t="shared" si="4"/>
        <v>0.23885715905471194</v>
      </c>
      <c r="P18" s="180"/>
    </row>
    <row r="19" spans="2:16">
      <c r="B19" s="384">
        <f t="shared" si="5"/>
        <v>16</v>
      </c>
      <c r="C19" s="397">
        <v>37012</v>
      </c>
      <c r="D19" s="386">
        <v>1255.82</v>
      </c>
      <c r="E19" s="339">
        <f t="shared" si="0"/>
        <v>5.0901989659533076E-3</v>
      </c>
      <c r="F19" s="387">
        <v>10911.94</v>
      </c>
      <c r="G19" s="388">
        <f t="shared" si="1"/>
        <v>1.6485374435140532E-2</v>
      </c>
      <c r="H19" s="389">
        <v>4.2880669999999999</v>
      </c>
      <c r="I19" s="390">
        <f t="shared" si="6"/>
        <v>7.3250745556905361E-3</v>
      </c>
      <c r="J19" s="391">
        <v>26.067768000000001</v>
      </c>
      <c r="K19" s="392">
        <f t="shared" si="2"/>
        <v>0.11394153310366884</v>
      </c>
      <c r="L19" s="393">
        <v>32.607303999999999</v>
      </c>
      <c r="M19" s="394">
        <f t="shared" si="3"/>
        <v>-4.9204096744148607E-2</v>
      </c>
      <c r="N19" s="395">
        <v>21.242785999999999</v>
      </c>
      <c r="O19" s="396">
        <f t="shared" si="4"/>
        <v>2.1106836548100194E-2</v>
      </c>
      <c r="P19" s="180"/>
    </row>
    <row r="20" spans="2:16">
      <c r="B20" s="384">
        <f t="shared" si="5"/>
        <v>17</v>
      </c>
      <c r="C20" s="397">
        <v>37043</v>
      </c>
      <c r="D20" s="386">
        <v>1224.3800000000001</v>
      </c>
      <c r="E20" s="339">
        <f t="shared" si="0"/>
        <v>-2.5035435014572061E-2</v>
      </c>
      <c r="F20" s="387">
        <v>10502.4</v>
      </c>
      <c r="G20" s="388">
        <f t="shared" si="1"/>
        <v>-3.7531364725245986E-2</v>
      </c>
      <c r="H20" s="389">
        <v>4.3113700000000001</v>
      </c>
      <c r="I20" s="390">
        <f t="shared" si="6"/>
        <v>5.4343833713419443E-3</v>
      </c>
      <c r="J20" s="391">
        <v>27.521576</v>
      </c>
      <c r="K20" s="392">
        <f t="shared" si="2"/>
        <v>5.5770329089932069E-2</v>
      </c>
      <c r="L20" s="393">
        <v>32.770339999999997</v>
      </c>
      <c r="M20" s="394">
        <f t="shared" si="3"/>
        <v>4.9999840526526729E-3</v>
      </c>
      <c r="N20" s="395">
        <v>22.415773000000002</v>
      </c>
      <c r="O20" s="396">
        <f t="shared" si="4"/>
        <v>5.5218133817287463E-2</v>
      </c>
      <c r="P20" s="180"/>
    </row>
    <row r="21" spans="2:16">
      <c r="B21" s="384">
        <f t="shared" si="5"/>
        <v>18</v>
      </c>
      <c r="C21" s="397">
        <v>37073</v>
      </c>
      <c r="D21" s="386">
        <v>1211.23</v>
      </c>
      <c r="E21" s="339">
        <f t="shared" si="0"/>
        <v>-1.0740129698296408E-2</v>
      </c>
      <c r="F21" s="387">
        <v>10522.81</v>
      </c>
      <c r="G21" s="388">
        <f t="shared" si="1"/>
        <v>1.9433653260207961E-3</v>
      </c>
      <c r="H21" s="389">
        <v>4.4075879999999996</v>
      </c>
      <c r="I21" s="390">
        <f t="shared" si="6"/>
        <v>2.2317268060964235E-2</v>
      </c>
      <c r="J21" s="391">
        <v>28.841377000000001</v>
      </c>
      <c r="K21" s="392">
        <f t="shared" si="2"/>
        <v>4.7955138906289552E-2</v>
      </c>
      <c r="L21" s="393">
        <v>33.724120999999997</v>
      </c>
      <c r="M21" s="394">
        <f t="shared" si="3"/>
        <v>2.910500776006586E-2</v>
      </c>
      <c r="N21" s="395">
        <v>20.324656000000001</v>
      </c>
      <c r="O21" s="396">
        <f t="shared" si="4"/>
        <v>-9.3287748765121803E-2</v>
      </c>
      <c r="P21" s="180"/>
    </row>
    <row r="22" spans="2:16">
      <c r="B22" s="384">
        <f t="shared" si="5"/>
        <v>19</v>
      </c>
      <c r="C22" s="397">
        <v>37104</v>
      </c>
      <c r="D22" s="386">
        <v>1133.58</v>
      </c>
      <c r="E22" s="339">
        <f t="shared" si="0"/>
        <v>-6.4108385690579084E-2</v>
      </c>
      <c r="F22" s="387">
        <v>9949.75</v>
      </c>
      <c r="G22" s="388">
        <f t="shared" si="1"/>
        <v>-5.4458837515834579E-2</v>
      </c>
      <c r="H22" s="389">
        <v>4.4571129999999997</v>
      </c>
      <c r="I22" s="390">
        <f t="shared" si="6"/>
        <v>1.1236304300674238E-2</v>
      </c>
      <c r="J22" s="391">
        <v>25.062860000000001</v>
      </c>
      <c r="K22" s="392">
        <f t="shared" si="2"/>
        <v>-0.13101028428705053</v>
      </c>
      <c r="L22" s="393">
        <v>34.319214000000002</v>
      </c>
      <c r="M22" s="394">
        <f t="shared" si="3"/>
        <v>1.7645915812009028E-2</v>
      </c>
      <c r="N22" s="395">
        <v>17.518077999999999</v>
      </c>
      <c r="O22" s="396">
        <f t="shared" si="4"/>
        <v>-0.13808735557443141</v>
      </c>
      <c r="P22" s="180"/>
    </row>
    <row r="23" spans="2:16">
      <c r="B23" s="384">
        <f t="shared" si="5"/>
        <v>20</v>
      </c>
      <c r="C23" s="397">
        <v>37135</v>
      </c>
      <c r="D23" s="386">
        <v>1040.94</v>
      </c>
      <c r="E23" s="339">
        <f t="shared" si="0"/>
        <v>-8.1723389615201314E-2</v>
      </c>
      <c r="F23" s="387">
        <v>8847.56</v>
      </c>
      <c r="G23" s="388">
        <f t="shared" si="1"/>
        <v>-0.11077564762933745</v>
      </c>
      <c r="H23" s="389">
        <v>4.4976609999999999</v>
      </c>
      <c r="I23" s="390">
        <f t="shared" si="6"/>
        <v>9.0973686330142467E-3</v>
      </c>
      <c r="J23" s="391">
        <v>23.823446000000001</v>
      </c>
      <c r="K23" s="392">
        <f t="shared" si="2"/>
        <v>-4.9452217344708504E-2</v>
      </c>
      <c r="L23" s="393">
        <v>29.957981</v>
      </c>
      <c r="M23" s="394">
        <f t="shared" si="3"/>
        <v>-0.12707846397647693</v>
      </c>
      <c r="N23" s="395">
        <v>15.712528000000001</v>
      </c>
      <c r="O23" s="396">
        <f t="shared" si="4"/>
        <v>-0.10306781371792029</v>
      </c>
      <c r="P23" s="180"/>
    </row>
    <row r="24" spans="2:16">
      <c r="B24" s="384">
        <f t="shared" si="5"/>
        <v>21</v>
      </c>
      <c r="C24" s="397">
        <v>37165</v>
      </c>
      <c r="D24" s="386">
        <v>1059.78</v>
      </c>
      <c r="E24" s="339">
        <f t="shared" si="0"/>
        <v>1.8099025880454089E-2</v>
      </c>
      <c r="F24" s="387">
        <v>9075.14</v>
      </c>
      <c r="G24" s="388">
        <f t="shared" si="1"/>
        <v>2.5722346047949873E-2</v>
      </c>
      <c r="H24" s="389">
        <v>4.5818430000000001</v>
      </c>
      <c r="I24" s="390">
        <f t="shared" si="6"/>
        <v>1.871683970846183E-2</v>
      </c>
      <c r="J24" s="391">
        <v>25.344225000000002</v>
      </c>
      <c r="K24" s="392">
        <f t="shared" si="2"/>
        <v>6.3835391403913588E-2</v>
      </c>
      <c r="L24" s="393">
        <v>33.487746999999999</v>
      </c>
      <c r="M24" s="394">
        <f t="shared" si="3"/>
        <v>0.11782389474110411</v>
      </c>
      <c r="N24" s="395">
        <v>17.85585</v>
      </c>
      <c r="O24" s="396">
        <f t="shared" si="4"/>
        <v>0.13640847608990736</v>
      </c>
      <c r="P24" s="180"/>
    </row>
    <row r="25" spans="2:16">
      <c r="B25" s="384">
        <f t="shared" si="5"/>
        <v>22</v>
      </c>
      <c r="C25" s="397">
        <v>37196</v>
      </c>
      <c r="D25" s="386">
        <v>1139.45</v>
      </c>
      <c r="E25" s="339">
        <f t="shared" si="0"/>
        <v>7.5175979920360847E-2</v>
      </c>
      <c r="F25" s="387">
        <v>9851.56</v>
      </c>
      <c r="G25" s="388">
        <f t="shared" si="1"/>
        <v>8.5554603014388775E-2</v>
      </c>
      <c r="H25" s="389">
        <v>4.5211629999999996</v>
      </c>
      <c r="I25" s="390">
        <f t="shared" si="6"/>
        <v>-1.3243579057597654E-2</v>
      </c>
      <c r="J25" s="391">
        <v>27.387582999999999</v>
      </c>
      <c r="K25" s="392">
        <f t="shared" si="2"/>
        <v>8.0624205316990327E-2</v>
      </c>
      <c r="L25" s="393">
        <v>37.384295999999999</v>
      </c>
      <c r="M25" s="394">
        <f t="shared" si="3"/>
        <v>0.11635745456390367</v>
      </c>
      <c r="N25" s="395">
        <v>19.716669</v>
      </c>
      <c r="O25" s="396">
        <f t="shared" si="4"/>
        <v>0.10421340905081533</v>
      </c>
      <c r="P25" s="180"/>
    </row>
    <row r="26" spans="2:16">
      <c r="B26" s="384">
        <f t="shared" si="5"/>
        <v>23</v>
      </c>
      <c r="C26" s="397">
        <v>37226</v>
      </c>
      <c r="D26" s="386">
        <v>1148.08</v>
      </c>
      <c r="E26" s="339">
        <f t="shared" si="0"/>
        <v>7.5738294791345417E-3</v>
      </c>
      <c r="F26" s="387">
        <v>10021.57</v>
      </c>
      <c r="G26" s="388">
        <f t="shared" si="1"/>
        <v>1.725716536264299E-2</v>
      </c>
      <c r="H26" s="389">
        <v>4.4901900000000001</v>
      </c>
      <c r="I26" s="390">
        <f t="shared" si="6"/>
        <v>-6.8506709446218839E-3</v>
      </c>
      <c r="J26" s="391">
        <v>29.732405</v>
      </c>
      <c r="K26" s="392">
        <f t="shared" si="2"/>
        <v>8.5616244412659581E-2</v>
      </c>
      <c r="L26" s="393">
        <v>42.291691</v>
      </c>
      <c r="M26" s="394">
        <f t="shared" si="3"/>
        <v>0.13126888894738054</v>
      </c>
      <c r="N26" s="395">
        <v>20.343078999999999</v>
      </c>
      <c r="O26" s="396">
        <f t="shared" si="4"/>
        <v>3.1770579503058949E-2</v>
      </c>
      <c r="P26" s="180"/>
    </row>
    <row r="27" spans="2:16">
      <c r="B27" s="384">
        <f t="shared" si="5"/>
        <v>24</v>
      </c>
      <c r="C27" s="397">
        <v>37257</v>
      </c>
      <c r="D27" s="386">
        <v>1130.2</v>
      </c>
      <c r="E27" s="339">
        <f t="shared" si="0"/>
        <v>-1.5573827607832103E-2</v>
      </c>
      <c r="F27" s="387">
        <v>9920</v>
      </c>
      <c r="G27" s="388">
        <f t="shared" si="1"/>
        <v>-1.0135138506242036E-2</v>
      </c>
      <c r="H27" s="389">
        <v>4.5263270000000002</v>
      </c>
      <c r="I27" s="390">
        <f t="shared" si="6"/>
        <v>8.047989060596672E-3</v>
      </c>
      <c r="J27" s="391">
        <v>30.817739</v>
      </c>
      <c r="K27" s="392">
        <f t="shared" si="2"/>
        <v>3.6503404282297369E-2</v>
      </c>
      <c r="L27" s="393">
        <v>43.653064999999998</v>
      </c>
      <c r="M27" s="394">
        <f t="shared" si="3"/>
        <v>3.2190105616727305E-2</v>
      </c>
      <c r="N27" s="395">
        <v>19.563137000000001</v>
      </c>
      <c r="O27" s="396">
        <f t="shared" si="4"/>
        <v>-3.8339427379699864E-2</v>
      </c>
      <c r="P27" s="180"/>
    </row>
    <row r="28" spans="2:16">
      <c r="B28" s="384">
        <f t="shared" si="5"/>
        <v>25</v>
      </c>
      <c r="C28" s="397">
        <v>37288</v>
      </c>
      <c r="D28" s="386">
        <v>1106.73</v>
      </c>
      <c r="E28" s="339">
        <f t="shared" si="0"/>
        <v>-2.0766236064413413E-2</v>
      </c>
      <c r="F28" s="387">
        <v>10106.129999999999</v>
      </c>
      <c r="G28" s="388">
        <f t="shared" si="1"/>
        <v>1.8763104838709577E-2</v>
      </c>
      <c r="H28" s="389">
        <v>4.5665389999999997</v>
      </c>
      <c r="I28" s="390">
        <f t="shared" si="6"/>
        <v>8.8840245081718283E-3</v>
      </c>
      <c r="J28" s="391">
        <v>27.642166</v>
      </c>
      <c r="K28" s="392">
        <f t="shared" si="2"/>
        <v>-0.10304367234728029</v>
      </c>
      <c r="L28" s="393">
        <v>47.166499999999999</v>
      </c>
      <c r="M28" s="394">
        <f t="shared" si="3"/>
        <v>8.0485413796259175E-2</v>
      </c>
      <c r="N28" s="395">
        <v>17.914196</v>
      </c>
      <c r="O28" s="396">
        <f t="shared" si="4"/>
        <v>-8.4288169121342849E-2</v>
      </c>
      <c r="P28" s="180"/>
    </row>
    <row r="29" spans="2:16">
      <c r="B29" s="384">
        <f t="shared" si="5"/>
        <v>26</v>
      </c>
      <c r="C29" s="397">
        <v>37316</v>
      </c>
      <c r="D29" s="386">
        <v>1147.3900000000001</v>
      </c>
      <c r="E29" s="339">
        <f t="shared" si="0"/>
        <v>3.6738861330225081E-2</v>
      </c>
      <c r="F29" s="387">
        <v>10403.94</v>
      </c>
      <c r="G29" s="388">
        <f t="shared" si="1"/>
        <v>2.9468253426385926E-2</v>
      </c>
      <c r="H29" s="389">
        <v>4.493277</v>
      </c>
      <c r="I29" s="390">
        <f t="shared" si="6"/>
        <v>-1.604322223022725E-2</v>
      </c>
      <c r="J29" s="391">
        <v>26.677437000000001</v>
      </c>
      <c r="K29" s="392">
        <f t="shared" si="2"/>
        <v>-3.4900629711868358E-2</v>
      </c>
      <c r="L29" s="393">
        <v>47.362141000000001</v>
      </c>
      <c r="M29" s="394">
        <f t="shared" si="3"/>
        <v>4.1478803812027287E-3</v>
      </c>
      <c r="N29" s="395">
        <v>18.519117000000001</v>
      </c>
      <c r="O29" s="396">
        <f t="shared" si="4"/>
        <v>3.3767689043929128E-2</v>
      </c>
      <c r="P29" s="180"/>
    </row>
    <row r="30" spans="2:16">
      <c r="B30" s="384">
        <f t="shared" si="5"/>
        <v>27</v>
      </c>
      <c r="C30" s="397">
        <v>37347</v>
      </c>
      <c r="D30" s="386">
        <v>1076.92</v>
      </c>
      <c r="E30" s="339">
        <f t="shared" si="0"/>
        <v>-6.1417652236815723E-2</v>
      </c>
      <c r="F30" s="387">
        <v>9946.2199999999993</v>
      </c>
      <c r="G30" s="388">
        <f t="shared" si="1"/>
        <v>-4.3994871173805405E-2</v>
      </c>
      <c r="H30" s="389">
        <v>4.5749950000000004</v>
      </c>
      <c r="I30" s="390">
        <f t="shared" si="6"/>
        <v>1.8186726524983987E-2</v>
      </c>
      <c r="J30" s="391">
        <v>26.932013000000001</v>
      </c>
      <c r="K30" s="392">
        <f t="shared" si="2"/>
        <v>9.5427458042540714E-3</v>
      </c>
      <c r="L30" s="393">
        <v>42.120502000000002</v>
      </c>
      <c r="M30" s="394">
        <f t="shared" si="3"/>
        <v>-0.11067149603730964</v>
      </c>
      <c r="N30" s="395">
        <v>16.047234</v>
      </c>
      <c r="O30" s="396">
        <f t="shared" si="4"/>
        <v>-0.13347736827841206</v>
      </c>
      <c r="P30" s="180"/>
    </row>
    <row r="31" spans="2:16">
      <c r="B31" s="384">
        <f t="shared" si="5"/>
        <v>28</v>
      </c>
      <c r="C31" s="397">
        <v>37377</v>
      </c>
      <c r="D31" s="386">
        <v>1067.1400000000001</v>
      </c>
      <c r="E31" s="339">
        <f t="shared" si="0"/>
        <v>-9.0814545184414452E-3</v>
      </c>
      <c r="F31" s="387">
        <v>9925.25</v>
      </c>
      <c r="G31" s="388">
        <f t="shared" si="1"/>
        <v>-2.1083386452339647E-3</v>
      </c>
      <c r="H31" s="389">
        <v>4.6113359999999997</v>
      </c>
      <c r="I31" s="390">
        <f t="shared" si="6"/>
        <v>7.943396659449764E-3</v>
      </c>
      <c r="J31" s="391">
        <v>26.308968</v>
      </c>
      <c r="K31" s="392">
        <f t="shared" si="2"/>
        <v>-2.3133992991908991E-2</v>
      </c>
      <c r="L31" s="393">
        <v>43.979134000000002</v>
      </c>
      <c r="M31" s="394">
        <f t="shared" si="3"/>
        <v>4.4126539612467042E-2</v>
      </c>
      <c r="N31" s="395">
        <v>15.632701000000001</v>
      </c>
      <c r="O31" s="396">
        <f t="shared" si="4"/>
        <v>-2.5832053050388493E-2</v>
      </c>
      <c r="P31" s="180"/>
    </row>
    <row r="32" spans="2:16">
      <c r="B32" s="384">
        <f t="shared" si="5"/>
        <v>29</v>
      </c>
      <c r="C32" s="397">
        <v>37408</v>
      </c>
      <c r="D32" s="386">
        <v>989.82</v>
      </c>
      <c r="E32" s="339">
        <f t="shared" si="0"/>
        <v>-7.2455347939351933E-2</v>
      </c>
      <c r="F32" s="387">
        <v>9243.26</v>
      </c>
      <c r="G32" s="388">
        <f t="shared" si="1"/>
        <v>-6.8712626885972572E-2</v>
      </c>
      <c r="H32" s="389">
        <v>4.6259499999999996</v>
      </c>
      <c r="I32" s="390">
        <f t="shared" si="6"/>
        <v>3.1691466421011061E-3</v>
      </c>
      <c r="J32" s="391">
        <v>25.873501000000001</v>
      </c>
      <c r="K32" s="392">
        <f t="shared" si="2"/>
        <v>-1.6552036552706983E-2</v>
      </c>
      <c r="L32" s="393">
        <v>43.530785000000002</v>
      </c>
      <c r="M32" s="394">
        <f t="shared" si="3"/>
        <v>-1.0194584550027752E-2</v>
      </c>
      <c r="N32" s="395">
        <v>16.796478</v>
      </c>
      <c r="O32" s="396">
        <f t="shared" si="4"/>
        <v>7.4445036721421332E-2</v>
      </c>
      <c r="P32" s="180"/>
    </row>
    <row r="33" spans="2:16">
      <c r="B33" s="384">
        <f t="shared" si="5"/>
        <v>30</v>
      </c>
      <c r="C33" s="397">
        <v>37438</v>
      </c>
      <c r="D33" s="386">
        <v>911.62</v>
      </c>
      <c r="E33" s="339">
        <f t="shared" si="0"/>
        <v>-7.9004263401426522E-2</v>
      </c>
      <c r="F33" s="387">
        <v>8736.59</v>
      </c>
      <c r="G33" s="388">
        <f t="shared" si="1"/>
        <v>-5.4815076066236368E-2</v>
      </c>
      <c r="H33" s="389">
        <v>4.6484120000000004</v>
      </c>
      <c r="I33" s="390">
        <f t="shared" si="6"/>
        <v>4.8556512716309008E-3</v>
      </c>
      <c r="J33" s="391">
        <v>23.361177000000001</v>
      </c>
      <c r="K33" s="392">
        <f t="shared" si="2"/>
        <v>-9.7100272591637227E-2</v>
      </c>
      <c r="L33" s="393">
        <v>41.570777999999997</v>
      </c>
      <c r="M33" s="394">
        <f t="shared" si="3"/>
        <v>-4.5025767396567828E-2</v>
      </c>
      <c r="N33" s="395">
        <v>14.732996999999999</v>
      </c>
      <c r="O33" s="396">
        <f t="shared" si="4"/>
        <v>-0.12285200504534355</v>
      </c>
      <c r="P33" s="180"/>
    </row>
    <row r="34" spans="2:16">
      <c r="B34" s="384">
        <f t="shared" si="5"/>
        <v>31</v>
      </c>
      <c r="C34" s="397">
        <v>37469</v>
      </c>
      <c r="D34" s="386">
        <v>916.07</v>
      </c>
      <c r="E34" s="339">
        <f t="shared" si="0"/>
        <v>4.8814198898663452E-3</v>
      </c>
      <c r="F34" s="387">
        <v>8663.5</v>
      </c>
      <c r="G34" s="388">
        <f t="shared" si="1"/>
        <v>-8.3659642949938107E-3</v>
      </c>
      <c r="H34" s="389">
        <v>4.7264549999999996</v>
      </c>
      <c r="I34" s="390">
        <f t="shared" si="6"/>
        <v>1.67891744535551E-2</v>
      </c>
      <c r="J34" s="391">
        <v>22.383050999999998</v>
      </c>
      <c r="K34" s="392">
        <f t="shared" si="2"/>
        <v>-4.1869722574337853E-2</v>
      </c>
      <c r="L34" s="393">
        <v>38.633488</v>
      </c>
      <c r="M34" s="394">
        <f t="shared" si="3"/>
        <v>-7.0657566235589719E-2</v>
      </c>
      <c r="N34" s="395">
        <v>15.070772</v>
      </c>
      <c r="O34" s="396">
        <f t="shared" si="4"/>
        <v>2.2926428343126748E-2</v>
      </c>
      <c r="P34" s="180"/>
    </row>
    <row r="35" spans="2:16">
      <c r="B35" s="384">
        <f t="shared" si="5"/>
        <v>32</v>
      </c>
      <c r="C35" s="397">
        <v>37500</v>
      </c>
      <c r="D35" s="386">
        <v>815.28</v>
      </c>
      <c r="E35" s="339">
        <f t="shared" si="0"/>
        <v>-0.11002434311788412</v>
      </c>
      <c r="F35" s="387">
        <v>7591.93</v>
      </c>
      <c r="G35" s="388">
        <f t="shared" si="1"/>
        <v>-0.12368788595833091</v>
      </c>
      <c r="H35" s="389">
        <v>4.799677</v>
      </c>
      <c r="I35" s="390">
        <f t="shared" si="6"/>
        <v>1.549194904003115E-2</v>
      </c>
      <c r="J35" s="391">
        <v>21.686298000000001</v>
      </c>
      <c r="K35" s="392">
        <f t="shared" si="2"/>
        <v>-3.1128598152235676E-2</v>
      </c>
      <c r="L35" s="393">
        <v>40.852767999999998</v>
      </c>
      <c r="M35" s="394">
        <f t="shared" si="3"/>
        <v>5.7444463725356609E-2</v>
      </c>
      <c r="N35" s="395">
        <v>13.431037999999999</v>
      </c>
      <c r="O35" s="396">
        <f t="shared" si="4"/>
        <v>-0.10880225644711505</v>
      </c>
      <c r="P35" s="180"/>
    </row>
    <row r="36" spans="2:16">
      <c r="B36" s="384">
        <f t="shared" si="5"/>
        <v>33</v>
      </c>
      <c r="C36" s="397">
        <v>37530</v>
      </c>
      <c r="D36" s="386">
        <v>885.76</v>
      </c>
      <c r="E36" s="339">
        <f t="shared" si="0"/>
        <v>8.644882739672255E-2</v>
      </c>
      <c r="F36" s="387">
        <v>8397.0300000000007</v>
      </c>
      <c r="G36" s="388">
        <f t="shared" si="1"/>
        <v>0.10604681550014305</v>
      </c>
      <c r="H36" s="389">
        <v>4.7704000000000004</v>
      </c>
      <c r="I36" s="390">
        <f t="shared" si="6"/>
        <v>-6.099785464730112E-3</v>
      </c>
      <c r="J36" s="391">
        <v>22.731425999999999</v>
      </c>
      <c r="K36" s="392">
        <f t="shared" si="2"/>
        <v>4.819301108930607E-2</v>
      </c>
      <c r="L36" s="393">
        <v>43.444138000000002</v>
      </c>
      <c r="M36" s="394">
        <f t="shared" si="3"/>
        <v>6.3431931956238641E-2</v>
      </c>
      <c r="N36" s="395">
        <v>16.418789</v>
      </c>
      <c r="O36" s="396">
        <f t="shared" si="4"/>
        <v>0.22245123571238512</v>
      </c>
      <c r="P36" s="180"/>
    </row>
    <row r="37" spans="2:16">
      <c r="B37" s="384">
        <f t="shared" si="5"/>
        <v>34</v>
      </c>
      <c r="C37" s="397">
        <v>37561</v>
      </c>
      <c r="D37" s="386">
        <v>936.31</v>
      </c>
      <c r="E37" s="339">
        <f t="shared" si="0"/>
        <v>5.7069635115606809E-2</v>
      </c>
      <c r="F37" s="387">
        <v>8896.09</v>
      </c>
      <c r="G37" s="388">
        <f t="shared" si="1"/>
        <v>5.9432918543818491E-2</v>
      </c>
      <c r="H37" s="389">
        <v>4.764367</v>
      </c>
      <c r="I37" s="390">
        <f t="shared" si="6"/>
        <v>-1.2646738219017628E-3</v>
      </c>
      <c r="J37" s="391">
        <v>21.639396999999999</v>
      </c>
      <c r="K37" s="392">
        <f t="shared" si="2"/>
        <v>-4.8040496887436834E-2</v>
      </c>
      <c r="L37" s="393">
        <v>42.937739999999998</v>
      </c>
      <c r="M37" s="394">
        <f t="shared" si="3"/>
        <v>-1.165630216900615E-2</v>
      </c>
      <c r="N37" s="395">
        <v>17.711531000000001</v>
      </c>
      <c r="O37" s="396">
        <f t="shared" si="4"/>
        <v>7.8735526718809901E-2</v>
      </c>
      <c r="P37" s="180"/>
    </row>
    <row r="38" spans="2:16">
      <c r="B38" s="384">
        <f t="shared" si="5"/>
        <v>35</v>
      </c>
      <c r="C38" s="397">
        <v>37591</v>
      </c>
      <c r="D38" s="386">
        <v>879.82</v>
      </c>
      <c r="E38" s="339">
        <f t="shared" si="0"/>
        <v>-6.0332582157618608E-2</v>
      </c>
      <c r="F38" s="387">
        <v>8341.6299999999992</v>
      </c>
      <c r="G38" s="388">
        <f t="shared" si="1"/>
        <v>-6.2326257940286234E-2</v>
      </c>
      <c r="H38" s="389">
        <v>4.8742460000000003</v>
      </c>
      <c r="I38" s="390">
        <f t="shared" si="6"/>
        <v>2.3062664987814729E-2</v>
      </c>
      <c r="J38" s="391">
        <v>18.798815000000001</v>
      </c>
      <c r="K38" s="392">
        <f t="shared" si="2"/>
        <v>-0.1312689997785057</v>
      </c>
      <c r="L38" s="393">
        <v>44.285400000000003</v>
      </c>
      <c r="M38" s="394">
        <f t="shared" si="3"/>
        <v>3.1386374783582083E-2</v>
      </c>
      <c r="N38" s="395">
        <v>15.875291000000001</v>
      </c>
      <c r="O38" s="396">
        <f t="shared" si="4"/>
        <v>-0.10367483194987492</v>
      </c>
      <c r="P38" s="180"/>
    </row>
    <row r="39" spans="2:16">
      <c r="B39" s="384">
        <f t="shared" si="5"/>
        <v>36</v>
      </c>
      <c r="C39" s="397">
        <v>37622</v>
      </c>
      <c r="D39" s="386">
        <v>855.7</v>
      </c>
      <c r="E39" s="339">
        <f t="shared" si="0"/>
        <v>-2.7414698461048825E-2</v>
      </c>
      <c r="F39" s="387">
        <v>8053.81</v>
      </c>
      <c r="G39" s="388">
        <f t="shared" si="1"/>
        <v>-3.4504047770040014E-2</v>
      </c>
      <c r="H39" s="389">
        <v>4.874695</v>
      </c>
      <c r="I39" s="390">
        <f t="shared" si="6"/>
        <v>9.2116811502673812E-5</v>
      </c>
      <c r="J39" s="391">
        <v>19.341467000000002</v>
      </c>
      <c r="K39" s="392">
        <f t="shared" si="2"/>
        <v>2.8866287582488548E-2</v>
      </c>
      <c r="L39" s="393">
        <v>43.002994999999999</v>
      </c>
      <c r="M39" s="394">
        <f t="shared" si="3"/>
        <v>-2.8957737764590652E-2</v>
      </c>
      <c r="N39" s="395">
        <v>14.573328</v>
      </c>
      <c r="O39" s="396">
        <f t="shared" si="4"/>
        <v>-8.2011913986332674E-2</v>
      </c>
      <c r="P39" s="180"/>
    </row>
    <row r="40" spans="2:16">
      <c r="B40" s="384">
        <f t="shared" si="5"/>
        <v>37</v>
      </c>
      <c r="C40" s="397">
        <v>37653</v>
      </c>
      <c r="D40" s="386">
        <v>841.15</v>
      </c>
      <c r="E40" s="339">
        <f t="shared" si="0"/>
        <v>-1.7003622764987791E-2</v>
      </c>
      <c r="F40" s="387">
        <v>7891.08</v>
      </c>
      <c r="G40" s="388">
        <f t="shared" si="1"/>
        <v>-2.0205343806223408E-2</v>
      </c>
      <c r="H40" s="389">
        <v>4.9438570000000004</v>
      </c>
      <c r="I40" s="390">
        <f t="shared" si="6"/>
        <v>1.4187964580348211E-2</v>
      </c>
      <c r="J40" s="391">
        <v>20.44689</v>
      </c>
      <c r="K40" s="392">
        <f t="shared" si="2"/>
        <v>5.7153007059909111E-2</v>
      </c>
      <c r="L40" s="393">
        <v>42.021937999999999</v>
      </c>
      <c r="M40" s="394">
        <f t="shared" si="3"/>
        <v>-2.2813690069726555E-2</v>
      </c>
      <c r="N40" s="395">
        <v>14.554897</v>
      </c>
      <c r="O40" s="396">
        <f t="shared" si="4"/>
        <v>-1.2647076906523447E-3</v>
      </c>
      <c r="P40" s="180"/>
    </row>
    <row r="41" spans="2:16">
      <c r="B41" s="384">
        <f t="shared" si="5"/>
        <v>38</v>
      </c>
      <c r="C41" s="397">
        <v>37681</v>
      </c>
      <c r="D41" s="386">
        <v>848.18</v>
      </c>
      <c r="E41" s="339">
        <f t="shared" si="0"/>
        <v>8.3576056589194092E-3</v>
      </c>
      <c r="F41" s="387">
        <v>7992.13</v>
      </c>
      <c r="G41" s="388">
        <f t="shared" si="1"/>
        <v>1.2805598219762127E-2</v>
      </c>
      <c r="H41" s="389">
        <v>4.9358089999999999</v>
      </c>
      <c r="I41" s="390">
        <f t="shared" si="6"/>
        <v>-1.6278787998925681E-3</v>
      </c>
      <c r="J41" s="391">
        <v>20.118618000000001</v>
      </c>
      <c r="K41" s="392">
        <f t="shared" si="2"/>
        <v>-1.6054862133067616E-2</v>
      </c>
      <c r="L41" s="393">
        <v>45.022339000000002</v>
      </c>
      <c r="M41" s="394">
        <f t="shared" si="3"/>
        <v>7.1400824017207487E-2</v>
      </c>
      <c r="N41" s="395">
        <v>14.91591</v>
      </c>
      <c r="O41" s="396">
        <f t="shared" si="4"/>
        <v>2.4803542065601647E-2</v>
      </c>
      <c r="P41" s="180"/>
    </row>
    <row r="42" spans="2:16">
      <c r="B42" s="384">
        <f t="shared" si="5"/>
        <v>39</v>
      </c>
      <c r="C42" s="397">
        <v>37712</v>
      </c>
      <c r="D42" s="386">
        <v>916.92</v>
      </c>
      <c r="E42" s="339">
        <f t="shared" si="0"/>
        <v>8.1044117993822162E-2</v>
      </c>
      <c r="F42" s="387">
        <v>8480.09</v>
      </c>
      <c r="G42" s="388">
        <f t="shared" si="1"/>
        <v>6.1055062918145664E-2</v>
      </c>
      <c r="H42" s="389">
        <v>4.9822100000000002</v>
      </c>
      <c r="I42" s="390">
        <f t="shared" si="6"/>
        <v>9.4008905125786413E-3</v>
      </c>
      <c r="J42" s="391">
        <v>23.186995</v>
      </c>
      <c r="K42" s="392">
        <f t="shared" si="2"/>
        <v>0.15251430292080692</v>
      </c>
      <c r="L42" s="393">
        <v>49.002392</v>
      </c>
      <c r="M42" s="394">
        <f t="shared" si="3"/>
        <v>8.8401737635177113E-2</v>
      </c>
      <c r="N42" s="395">
        <v>15.753817</v>
      </c>
      <c r="O42" s="396">
        <f t="shared" si="4"/>
        <v>5.6175385879909445E-2</v>
      </c>
      <c r="P42" s="180"/>
    </row>
    <row r="43" spans="2:16">
      <c r="B43" s="384">
        <f t="shared" si="5"/>
        <v>40</v>
      </c>
      <c r="C43" s="397">
        <v>37742</v>
      </c>
      <c r="D43" s="386">
        <v>963.59</v>
      </c>
      <c r="E43" s="339">
        <f t="shared" si="0"/>
        <v>5.0898660733760925E-2</v>
      </c>
      <c r="F43" s="387">
        <v>8850.26</v>
      </c>
      <c r="G43" s="388">
        <f t="shared" si="1"/>
        <v>4.3651659357388795E-2</v>
      </c>
      <c r="H43" s="389">
        <v>5.0733779999999999</v>
      </c>
      <c r="I43" s="390">
        <f t="shared" si="6"/>
        <v>1.8298706798790088E-2</v>
      </c>
      <c r="J43" s="391">
        <v>24.955662</v>
      </c>
      <c r="K43" s="392">
        <f t="shared" si="2"/>
        <v>7.62784052008465E-2</v>
      </c>
      <c r="L43" s="393">
        <v>52.357590000000002</v>
      </c>
      <c r="M43" s="394">
        <f t="shared" si="3"/>
        <v>6.8470086113347373E-2</v>
      </c>
      <c r="N43" s="395">
        <v>15.162355</v>
      </c>
      <c r="O43" s="396">
        <f t="shared" si="4"/>
        <v>-3.7544044087855055E-2</v>
      </c>
      <c r="P43" s="180"/>
    </row>
    <row r="44" spans="2:16">
      <c r="B44" s="384">
        <f t="shared" si="5"/>
        <v>41</v>
      </c>
      <c r="C44" s="397">
        <v>37773</v>
      </c>
      <c r="D44" s="386">
        <v>974.5</v>
      </c>
      <c r="E44" s="339">
        <f t="shared" si="0"/>
        <v>1.1322242862628284E-2</v>
      </c>
      <c r="F44" s="387">
        <v>8985.44</v>
      </c>
      <c r="G44" s="388">
        <f t="shared" si="1"/>
        <v>1.5274127539755877E-2</v>
      </c>
      <c r="H44" s="389">
        <v>5.0637340000000002</v>
      </c>
      <c r="I44" s="390">
        <f t="shared" si="6"/>
        <v>-1.9009031063720316E-3</v>
      </c>
      <c r="J44" s="391">
        <v>24.520188999999998</v>
      </c>
      <c r="K44" s="392">
        <f t="shared" si="2"/>
        <v>-1.7449867689344423E-2</v>
      </c>
      <c r="L44" s="393">
        <v>50.761814000000001</v>
      </c>
      <c r="M44" s="394">
        <f t="shared" si="3"/>
        <v>-3.0478408192584849E-2</v>
      </c>
      <c r="N44" s="395">
        <v>15.796946</v>
      </c>
      <c r="O44" s="396">
        <f t="shared" si="4"/>
        <v>4.1853063063092888E-2</v>
      </c>
      <c r="P44" s="180"/>
    </row>
    <row r="45" spans="2:16">
      <c r="B45" s="384">
        <f t="shared" si="5"/>
        <v>42</v>
      </c>
      <c r="C45" s="397">
        <v>37803</v>
      </c>
      <c r="D45" s="386">
        <v>990.31</v>
      </c>
      <c r="E45" s="339">
        <f t="shared" si="0"/>
        <v>1.6223704463827593E-2</v>
      </c>
      <c r="F45" s="387">
        <v>9233.7999999999993</v>
      </c>
      <c r="G45" s="388">
        <f t="shared" si="1"/>
        <v>2.7640271372353364E-2</v>
      </c>
      <c r="H45" s="389">
        <v>4.8974650000000004</v>
      </c>
      <c r="I45" s="390">
        <f t="shared" si="6"/>
        <v>-3.2835255564372057E-2</v>
      </c>
      <c r="J45" s="391">
        <v>24.781466999999999</v>
      </c>
      <c r="K45" s="392">
        <f t="shared" si="2"/>
        <v>1.065562749128901E-2</v>
      </c>
      <c r="L45" s="393">
        <v>52.735106999999999</v>
      </c>
      <c r="M45" s="394">
        <f t="shared" si="3"/>
        <v>3.8873571381826455E-2</v>
      </c>
      <c r="N45" s="395">
        <v>16.271345</v>
      </c>
      <c r="O45" s="396">
        <f t="shared" si="4"/>
        <v>3.0031057901951375E-2</v>
      </c>
      <c r="P45" s="180"/>
    </row>
    <row r="46" spans="2:16">
      <c r="B46" s="384">
        <f t="shared" si="5"/>
        <v>43</v>
      </c>
      <c r="C46" s="397">
        <v>37834</v>
      </c>
      <c r="D46" s="386">
        <v>1008.01</v>
      </c>
      <c r="E46" s="339">
        <f t="shared" si="0"/>
        <v>1.7873191222950391E-2</v>
      </c>
      <c r="F46" s="387">
        <v>9415.82</v>
      </c>
      <c r="G46" s="388">
        <f t="shared" si="1"/>
        <v>1.9712361108102927E-2</v>
      </c>
      <c r="H46" s="389">
        <v>4.9356549999999997</v>
      </c>
      <c r="I46" s="390">
        <f t="shared" si="6"/>
        <v>7.7979117768067763E-3</v>
      </c>
      <c r="J46" s="391">
        <v>21.605910999999999</v>
      </c>
      <c r="K46" s="392">
        <f t="shared" si="2"/>
        <v>-0.12814237349225532</v>
      </c>
      <c r="L46" s="393">
        <v>54.954577999999998</v>
      </c>
      <c r="M46" s="394">
        <f t="shared" si="3"/>
        <v>4.2087162163148673E-2</v>
      </c>
      <c r="N46" s="395">
        <v>16.339117000000002</v>
      </c>
      <c r="O46" s="396">
        <f t="shared" si="4"/>
        <v>4.1651135785025772E-3</v>
      </c>
      <c r="P46" s="180"/>
    </row>
    <row r="47" spans="2:16">
      <c r="B47" s="384">
        <f t="shared" si="5"/>
        <v>44</v>
      </c>
      <c r="C47" s="397">
        <v>37865</v>
      </c>
      <c r="D47" s="386">
        <v>995.97</v>
      </c>
      <c r="E47" s="339">
        <f t="shared" si="0"/>
        <v>-1.1944325949147294E-2</v>
      </c>
      <c r="F47" s="387">
        <v>9275.06</v>
      </c>
      <c r="G47" s="388">
        <f t="shared" si="1"/>
        <v>-1.4949308716606713E-2</v>
      </c>
      <c r="H47" s="389">
        <v>5.0630740000000003</v>
      </c>
      <c r="I47" s="390">
        <f t="shared" si="6"/>
        <v>2.5816026444311913E-2</v>
      </c>
      <c r="J47" s="391">
        <v>20.868963000000001</v>
      </c>
      <c r="K47" s="392">
        <f t="shared" si="2"/>
        <v>-3.4108628884012226E-2</v>
      </c>
      <c r="L47" s="393">
        <v>52.767856999999999</v>
      </c>
      <c r="M47" s="394">
        <f t="shared" si="3"/>
        <v>-3.9791425566037431E-2</v>
      </c>
      <c r="N47" s="395">
        <v>17.127728000000001</v>
      </c>
      <c r="O47" s="396">
        <f t="shared" si="4"/>
        <v>4.8265215311206866E-2</v>
      </c>
      <c r="P47" s="180"/>
    </row>
    <row r="48" spans="2:16">
      <c r="B48" s="384">
        <f t="shared" si="5"/>
        <v>45</v>
      </c>
      <c r="C48" s="397">
        <v>37895</v>
      </c>
      <c r="D48" s="386">
        <v>1050.71</v>
      </c>
      <c r="E48" s="339">
        <f t="shared" si="0"/>
        <v>5.4961494824141255E-2</v>
      </c>
      <c r="F48" s="387">
        <v>9801.1200000000008</v>
      </c>
      <c r="G48" s="388">
        <f t="shared" si="1"/>
        <v>5.6717692392286523E-2</v>
      </c>
      <c r="H48" s="389">
        <v>5.0119119999999997</v>
      </c>
      <c r="I48" s="390">
        <f t="shared" si="6"/>
        <v>-1.0104928349852438E-2</v>
      </c>
      <c r="J48" s="391">
        <v>23.749752000000001</v>
      </c>
      <c r="K48" s="392">
        <f t="shared" si="2"/>
        <v>0.13804178961839164</v>
      </c>
      <c r="L48" s="393">
        <v>62.093612999999998</v>
      </c>
      <c r="M48" s="394">
        <f t="shared" si="3"/>
        <v>0.17673175547000142</v>
      </c>
      <c r="N48" s="395">
        <v>16.105001000000001</v>
      </c>
      <c r="O48" s="396">
        <f t="shared" si="4"/>
        <v>-5.9711772629738147E-2</v>
      </c>
      <c r="P48" s="180"/>
    </row>
    <row r="49" spans="2:16">
      <c r="B49" s="384">
        <f t="shared" si="5"/>
        <v>46</v>
      </c>
      <c r="C49" s="397">
        <v>37926</v>
      </c>
      <c r="D49" s="386">
        <v>1058.2</v>
      </c>
      <c r="E49" s="339">
        <f t="shared" si="0"/>
        <v>7.1285131006653124E-3</v>
      </c>
      <c r="F49" s="387">
        <v>9782.4599999999991</v>
      </c>
      <c r="G49" s="388">
        <f t="shared" si="1"/>
        <v>-1.90386404819054E-3</v>
      </c>
      <c r="H49" s="389">
        <v>5.0266510000000002</v>
      </c>
      <c r="I49" s="390">
        <f t="shared" si="6"/>
        <v>2.9407938527252764E-3</v>
      </c>
      <c r="J49" s="391">
        <v>23.997634999999999</v>
      </c>
      <c r="K49" s="392">
        <f t="shared" si="2"/>
        <v>1.0437287934627726E-2</v>
      </c>
      <c r="L49" s="393">
        <v>59.585621000000003</v>
      </c>
      <c r="M49" s="394">
        <f t="shared" si="3"/>
        <v>-4.039049877803047E-2</v>
      </c>
      <c r="N49" s="395">
        <v>15.928939</v>
      </c>
      <c r="O49" s="396">
        <f t="shared" si="4"/>
        <v>-1.0932132199184652E-2</v>
      </c>
      <c r="P49" s="180"/>
    </row>
    <row r="50" spans="2:16">
      <c r="B50" s="384">
        <f t="shared" si="5"/>
        <v>47</v>
      </c>
      <c r="C50" s="397">
        <v>37956</v>
      </c>
      <c r="D50" s="386">
        <v>1111.92</v>
      </c>
      <c r="E50" s="339">
        <f t="shared" si="0"/>
        <v>5.0765450765450693E-2</v>
      </c>
      <c r="F50" s="387">
        <v>10453.92</v>
      </c>
      <c r="G50" s="388">
        <f t="shared" si="1"/>
        <v>6.8639176648818578E-2</v>
      </c>
      <c r="H50" s="389">
        <v>5.0644349999999996</v>
      </c>
      <c r="I50" s="390">
        <f t="shared" si="6"/>
        <v>7.5167343028190725E-3</v>
      </c>
      <c r="J50" s="391">
        <v>24.908767999999998</v>
      </c>
      <c r="K50" s="392">
        <f t="shared" si="2"/>
        <v>3.79676163921987E-2</v>
      </c>
      <c r="L50" s="393">
        <v>55.323653999999998</v>
      </c>
      <c r="M50" s="394">
        <f t="shared" si="3"/>
        <v>-7.1526769856103511E-2</v>
      </c>
      <c r="N50" s="395">
        <v>16.957412999999999</v>
      </c>
      <c r="O50" s="396">
        <f t="shared" si="4"/>
        <v>6.4566384490517548E-2</v>
      </c>
      <c r="P50" s="180"/>
    </row>
    <row r="51" spans="2:16">
      <c r="B51" s="384">
        <f t="shared" si="5"/>
        <v>48</v>
      </c>
      <c r="C51" s="397">
        <v>37987</v>
      </c>
      <c r="D51" s="386">
        <v>1131.1300000000001</v>
      </c>
      <c r="E51" s="339">
        <f t="shared" si="0"/>
        <v>1.7276422764227695E-2</v>
      </c>
      <c r="F51" s="387">
        <v>10488.07</v>
      </c>
      <c r="G51" s="388">
        <f t="shared" si="1"/>
        <v>3.2667171740361489E-3</v>
      </c>
      <c r="H51" s="389">
        <v>5.1093330000000003</v>
      </c>
      <c r="I51" s="390">
        <f t="shared" si="6"/>
        <v>8.8653522061199475E-3</v>
      </c>
      <c r="J51" s="391">
        <v>24.747973999999999</v>
      </c>
      <c r="K51" s="392">
        <f t="shared" si="2"/>
        <v>-6.4553172601711228E-3</v>
      </c>
      <c r="L51" s="393">
        <v>55.189490999999997</v>
      </c>
      <c r="M51" s="394">
        <f t="shared" si="3"/>
        <v>-2.4250567397446909E-3</v>
      </c>
      <c r="N51" s="395">
        <v>17.130887999999999</v>
      </c>
      <c r="O51" s="396">
        <f t="shared" si="4"/>
        <v>1.0230039216477138E-2</v>
      </c>
      <c r="P51" s="180"/>
    </row>
    <row r="52" spans="2:16">
      <c r="B52" s="384">
        <f t="shared" si="5"/>
        <v>49</v>
      </c>
      <c r="C52" s="397">
        <v>38018</v>
      </c>
      <c r="D52" s="386">
        <v>1144.94</v>
      </c>
      <c r="E52" s="339">
        <f t="shared" si="0"/>
        <v>1.2209029908144986E-2</v>
      </c>
      <c r="F52" s="387">
        <v>10583.92</v>
      </c>
      <c r="G52" s="388">
        <f t="shared" si="1"/>
        <v>9.1389550222300553E-3</v>
      </c>
      <c r="H52" s="389">
        <v>5.1633490000000002</v>
      </c>
      <c r="I52" s="390">
        <f t="shared" si="6"/>
        <v>1.0572025741911961E-2</v>
      </c>
      <c r="J52" s="391">
        <v>26.034271</v>
      </c>
      <c r="K52" s="392">
        <f t="shared" si="2"/>
        <v>5.1975850629227383E-2</v>
      </c>
      <c r="L52" s="393">
        <v>56.337913999999998</v>
      </c>
      <c r="M52" s="394">
        <f t="shared" si="3"/>
        <v>2.0808726067069516E-2</v>
      </c>
      <c r="N52" s="395">
        <v>16.436975</v>
      </c>
      <c r="O52" s="396">
        <f t="shared" si="4"/>
        <v>-4.0506539999560887E-2</v>
      </c>
      <c r="P52" s="180"/>
    </row>
    <row r="53" spans="2:16">
      <c r="B53" s="384">
        <f t="shared" si="5"/>
        <v>50</v>
      </c>
      <c r="C53" s="397">
        <v>38047</v>
      </c>
      <c r="D53" s="386">
        <v>1126.21</v>
      </c>
      <c r="E53" s="339">
        <f t="shared" si="0"/>
        <v>-1.6358935839432598E-2</v>
      </c>
      <c r="F53" s="387">
        <v>10357.700000000001</v>
      </c>
      <c r="G53" s="388">
        <f t="shared" si="1"/>
        <v>-2.1373933287477498E-2</v>
      </c>
      <c r="H53" s="389">
        <v>5.1966710000000003</v>
      </c>
      <c r="I53" s="390">
        <f t="shared" si="6"/>
        <v>6.4535633752433874E-3</v>
      </c>
      <c r="J53" s="391">
        <v>25.196843999999999</v>
      </c>
      <c r="K53" s="392">
        <f t="shared" si="2"/>
        <v>-3.2166331832375938E-2</v>
      </c>
      <c r="L53" s="393">
        <v>61.653404000000002</v>
      </c>
      <c r="M53" s="394">
        <f t="shared" si="3"/>
        <v>9.4350138700556085E-2</v>
      </c>
      <c r="N53" s="395">
        <v>15.445679999999999</v>
      </c>
      <c r="O53" s="396">
        <f t="shared" si="4"/>
        <v>-6.0308846366195823E-2</v>
      </c>
      <c r="P53" s="180"/>
    </row>
    <row r="54" spans="2:16">
      <c r="B54" s="384">
        <f t="shared" si="5"/>
        <v>51</v>
      </c>
      <c r="C54" s="397">
        <v>38078</v>
      </c>
      <c r="D54" s="386">
        <v>1107.3</v>
      </c>
      <c r="E54" s="339">
        <f t="shared" si="0"/>
        <v>-1.6790829419024988E-2</v>
      </c>
      <c r="F54" s="387">
        <v>10225.57</v>
      </c>
      <c r="G54" s="388">
        <f t="shared" si="1"/>
        <v>-1.2756693088234017E-2</v>
      </c>
      <c r="H54" s="389">
        <v>5.0683689999999997</v>
      </c>
      <c r="I54" s="390">
        <f t="shared" si="6"/>
        <v>-2.4689267417544958E-2</v>
      </c>
      <c r="J54" s="391">
        <v>25.123156000000002</v>
      </c>
      <c r="K54" s="392">
        <f t="shared" si="2"/>
        <v>-2.9244932420900982E-3</v>
      </c>
      <c r="L54" s="393">
        <v>59.038811000000003</v>
      </c>
      <c r="M54" s="394">
        <f t="shared" si="3"/>
        <v>-4.2407926089531034E-2</v>
      </c>
      <c r="N54" s="395">
        <v>16.189152</v>
      </c>
      <c r="O54" s="396">
        <f t="shared" si="4"/>
        <v>4.8134624050219843E-2</v>
      </c>
      <c r="P54" s="180"/>
    </row>
    <row r="55" spans="2:16">
      <c r="B55" s="384">
        <f t="shared" si="5"/>
        <v>52</v>
      </c>
      <c r="C55" s="397">
        <v>38108</v>
      </c>
      <c r="D55" s="386">
        <v>1120.68</v>
      </c>
      <c r="E55" s="339">
        <f t="shared" si="0"/>
        <v>1.2083446220536587E-2</v>
      </c>
      <c r="F55" s="387">
        <v>10188.450000000001</v>
      </c>
      <c r="G55" s="388">
        <f t="shared" si="1"/>
        <v>-3.6301154850046924E-3</v>
      </c>
      <c r="H55" s="389">
        <v>5.0468510000000002</v>
      </c>
      <c r="I55" s="390">
        <f t="shared" si="6"/>
        <v>-4.245547236201519E-3</v>
      </c>
      <c r="J55" s="391">
        <v>25.391127000000001</v>
      </c>
      <c r="K55" s="392">
        <f t="shared" si="2"/>
        <v>1.0666295269591064E-2</v>
      </c>
      <c r="L55" s="393">
        <v>60.409843000000002</v>
      </c>
      <c r="M55" s="394">
        <f t="shared" si="3"/>
        <v>2.3222554397309914E-2</v>
      </c>
      <c r="N55" s="395">
        <v>16.251106</v>
      </c>
      <c r="O55" s="396">
        <f t="shared" si="4"/>
        <v>3.8268835822901082E-3</v>
      </c>
      <c r="P55" s="180"/>
    </row>
    <row r="56" spans="2:16">
      <c r="B56" s="384">
        <f t="shared" si="5"/>
        <v>53</v>
      </c>
      <c r="C56" s="397">
        <v>38139</v>
      </c>
      <c r="D56" s="386">
        <v>1140.8399999999999</v>
      </c>
      <c r="E56" s="339">
        <f t="shared" si="0"/>
        <v>1.7989078059749364E-2</v>
      </c>
      <c r="F56" s="387">
        <v>10435.48</v>
      </c>
      <c r="G56" s="388">
        <f t="shared" si="1"/>
        <v>2.4246082573894823E-2</v>
      </c>
      <c r="H56" s="389">
        <v>5.0754700000000001</v>
      </c>
      <c r="I56" s="390">
        <f t="shared" si="6"/>
        <v>5.670664737278841E-3</v>
      </c>
      <c r="J56" s="391">
        <v>27.662517999999999</v>
      </c>
      <c r="K56" s="392">
        <f t="shared" si="2"/>
        <v>8.9456092279795119E-2</v>
      </c>
      <c r="L56" s="393">
        <v>67.068275</v>
      </c>
      <c r="M56" s="394">
        <f t="shared" si="3"/>
        <v>0.1102209783925443</v>
      </c>
      <c r="N56" s="395">
        <v>17.694690999999999</v>
      </c>
      <c r="O56" s="396">
        <f t="shared" si="4"/>
        <v>8.8829954096662611E-2</v>
      </c>
      <c r="P56" s="180"/>
    </row>
    <row r="57" spans="2:16">
      <c r="B57" s="384">
        <f t="shared" si="5"/>
        <v>54</v>
      </c>
      <c r="C57" s="397">
        <v>38169</v>
      </c>
      <c r="D57" s="386">
        <v>1101.72</v>
      </c>
      <c r="E57" s="339">
        <f t="shared" si="0"/>
        <v>-3.4290522772693732E-2</v>
      </c>
      <c r="F57" s="387">
        <v>10139.709999999999</v>
      </c>
      <c r="G57" s="388">
        <f t="shared" si="1"/>
        <v>-2.8342730760827495E-2</v>
      </c>
      <c r="H57" s="389">
        <v>5.1240259999999997</v>
      </c>
      <c r="I57" s="390">
        <f t="shared" si="6"/>
        <v>9.5667987398211363E-3</v>
      </c>
      <c r="J57" s="391">
        <v>27.346785000000001</v>
      </c>
      <c r="K57" s="392">
        <f t="shared" si="2"/>
        <v>-1.1413747656666584E-2</v>
      </c>
      <c r="L57" s="393">
        <v>67.286468999999997</v>
      </c>
      <c r="M57" s="394">
        <f t="shared" si="3"/>
        <v>3.2533116439925625E-3</v>
      </c>
      <c r="N57" s="395">
        <v>17.651320999999999</v>
      </c>
      <c r="O57" s="396">
        <f t="shared" si="4"/>
        <v>-2.4510176526959526E-3</v>
      </c>
      <c r="P57" s="180"/>
    </row>
    <row r="58" spans="2:16">
      <c r="B58" s="384">
        <f t="shared" si="5"/>
        <v>55</v>
      </c>
      <c r="C58" s="397">
        <v>38200</v>
      </c>
      <c r="D58" s="386">
        <v>1104.24</v>
      </c>
      <c r="E58" s="339">
        <f t="shared" si="0"/>
        <v>2.2873325345822426E-3</v>
      </c>
      <c r="F58" s="387">
        <v>10173.92</v>
      </c>
      <c r="G58" s="388">
        <f t="shared" si="1"/>
        <v>3.3738637495550616E-3</v>
      </c>
      <c r="H58" s="389">
        <v>5.2239149999999999</v>
      </c>
      <c r="I58" s="390">
        <f t="shared" si="6"/>
        <v>1.9494241442178595E-2</v>
      </c>
      <c r="J58" s="391">
        <v>27.723381</v>
      </c>
      <c r="K58" s="392">
        <f t="shared" si="2"/>
        <v>1.3771125198080769E-2</v>
      </c>
      <c r="L58" s="393">
        <v>67.376839000000004</v>
      </c>
      <c r="M58" s="394">
        <f t="shared" si="3"/>
        <v>1.3430634917104278E-3</v>
      </c>
      <c r="N58" s="395">
        <v>16.91404</v>
      </c>
      <c r="O58" s="396">
        <f t="shared" si="4"/>
        <v>-4.1769168437874926E-2</v>
      </c>
      <c r="P58" s="180"/>
    </row>
    <row r="59" spans="2:16">
      <c r="B59" s="384">
        <f t="shared" si="5"/>
        <v>56</v>
      </c>
      <c r="C59" s="397">
        <v>38231</v>
      </c>
      <c r="D59" s="386">
        <v>1114.58</v>
      </c>
      <c r="E59" s="339">
        <f t="shared" si="0"/>
        <v>9.3639063971600045E-3</v>
      </c>
      <c r="F59" s="387">
        <v>10080.27</v>
      </c>
      <c r="G59" s="388">
        <f t="shared" si="1"/>
        <v>-9.2049082359600964E-3</v>
      </c>
      <c r="H59" s="389">
        <v>5.2326139999999999</v>
      </c>
      <c r="I59" s="390">
        <f t="shared" si="6"/>
        <v>1.6652261761533893E-3</v>
      </c>
      <c r="J59" s="391">
        <v>27.952324000000001</v>
      </c>
      <c r="K59" s="392">
        <f t="shared" si="2"/>
        <v>8.2581197437643361E-3</v>
      </c>
      <c r="L59" s="393">
        <v>70.417389</v>
      </c>
      <c r="M59" s="394">
        <f t="shared" si="3"/>
        <v>4.5127525201946517E-2</v>
      </c>
      <c r="N59" s="395">
        <v>17.181421</v>
      </c>
      <c r="O59" s="396">
        <f t="shared" si="4"/>
        <v>1.5808227957365695E-2</v>
      </c>
      <c r="P59" s="180"/>
    </row>
    <row r="60" spans="2:16">
      <c r="B60" s="384">
        <f t="shared" si="5"/>
        <v>57</v>
      </c>
      <c r="C60" s="397">
        <v>38261</v>
      </c>
      <c r="D60" s="386">
        <v>1130.2</v>
      </c>
      <c r="E60" s="339">
        <f t="shared" si="0"/>
        <v>1.4014247519245071E-2</v>
      </c>
      <c r="F60" s="387">
        <v>10027.469999999999</v>
      </c>
      <c r="G60" s="388">
        <f t="shared" si="1"/>
        <v>-5.2379549357309818E-3</v>
      </c>
      <c r="H60" s="389">
        <v>5.2769789999999999</v>
      </c>
      <c r="I60" s="390">
        <f t="shared" si="6"/>
        <v>8.4785539311709179E-3</v>
      </c>
      <c r="J60" s="391">
        <v>32.282218999999998</v>
      </c>
      <c r="K60" s="392">
        <f t="shared" si="2"/>
        <v>0.15490286245966511</v>
      </c>
      <c r="L60" s="393">
        <v>74.941947999999996</v>
      </c>
      <c r="M60" s="394">
        <f t="shared" si="3"/>
        <v>6.4253433196734822E-2</v>
      </c>
      <c r="N60" s="395">
        <v>17.38026</v>
      </c>
      <c r="O60" s="396">
        <f t="shared" si="4"/>
        <v>1.1572907735629023E-2</v>
      </c>
      <c r="P60" s="180"/>
    </row>
    <row r="61" spans="2:16">
      <c r="B61" s="384">
        <f t="shared" si="5"/>
        <v>58</v>
      </c>
      <c r="C61" s="397">
        <v>38292</v>
      </c>
      <c r="D61" s="386">
        <v>1173.82</v>
      </c>
      <c r="E61" s="339">
        <f t="shared" si="0"/>
        <v>3.8594938948858459E-2</v>
      </c>
      <c r="F61" s="387">
        <v>10428.02</v>
      </c>
      <c r="G61" s="388">
        <f t="shared" si="1"/>
        <v>3.9945270342369721E-2</v>
      </c>
      <c r="H61" s="389">
        <v>5.2345059999999997</v>
      </c>
      <c r="I61" s="390">
        <f t="shared" si="6"/>
        <v>-8.0487339441752681E-3</v>
      </c>
      <c r="J61" s="391">
        <v>32.726654000000003</v>
      </c>
      <c r="K61" s="392">
        <f t="shared" si="2"/>
        <v>1.3767176289833261E-2</v>
      </c>
      <c r="L61" s="393">
        <v>78.157700000000006</v>
      </c>
      <c r="M61" s="394">
        <f t="shared" si="3"/>
        <v>4.2909906745418613E-2</v>
      </c>
      <c r="N61" s="395">
        <v>16.659447</v>
      </c>
      <c r="O61" s="396">
        <f t="shared" si="4"/>
        <v>-4.1473084982618147E-2</v>
      </c>
      <c r="P61" s="180"/>
    </row>
    <row r="62" spans="2:16">
      <c r="B62" s="384">
        <f t="shared" si="5"/>
        <v>59</v>
      </c>
      <c r="C62" s="397">
        <v>38322</v>
      </c>
      <c r="D62" s="386">
        <v>1211.92</v>
      </c>
      <c r="E62" s="339">
        <f t="shared" si="0"/>
        <v>3.2458128162750732E-2</v>
      </c>
      <c r="F62" s="387">
        <v>10783.01</v>
      </c>
      <c r="G62" s="388">
        <f t="shared" si="1"/>
        <v>3.4041937012011747E-2</v>
      </c>
      <c r="H62" s="389">
        <v>5.2792029999999999</v>
      </c>
      <c r="I62" s="390">
        <f t="shared" si="6"/>
        <v>8.5389146559389228E-3</v>
      </c>
      <c r="J62" s="391">
        <v>32.666023000000003</v>
      </c>
      <c r="K62" s="392">
        <f t="shared" si="2"/>
        <v>-1.852648914245858E-3</v>
      </c>
      <c r="L62" s="393">
        <v>81.003426000000005</v>
      </c>
      <c r="M62" s="394">
        <f t="shared" si="3"/>
        <v>3.6410053008212762E-2</v>
      </c>
      <c r="N62" s="395">
        <v>18.505310000000001</v>
      </c>
      <c r="O62" s="396">
        <f t="shared" si="4"/>
        <v>0.11079977624707471</v>
      </c>
      <c r="P62" s="180"/>
    </row>
    <row r="63" spans="2:16">
      <c r="B63" s="384">
        <f t="shared" si="5"/>
        <v>60</v>
      </c>
      <c r="C63" s="397">
        <v>38353</v>
      </c>
      <c r="D63" s="386">
        <v>1181.27</v>
      </c>
      <c r="E63" s="339">
        <f t="shared" si="0"/>
        <v>-2.5290448214403627E-2</v>
      </c>
      <c r="F63" s="387">
        <v>10489.94</v>
      </c>
      <c r="G63" s="388">
        <f t="shared" si="1"/>
        <v>-2.717886749618148E-2</v>
      </c>
      <c r="H63" s="389">
        <v>5.3174299999999999</v>
      </c>
      <c r="I63" s="390">
        <f t="shared" si="6"/>
        <v>7.2410551365424958E-3</v>
      </c>
      <c r="J63" s="391">
        <v>31.896774000000001</v>
      </c>
      <c r="K63" s="392">
        <f t="shared" si="2"/>
        <v>-2.3548902785013093E-2</v>
      </c>
      <c r="L63" s="393">
        <v>78.723251000000005</v>
      </c>
      <c r="M63" s="394">
        <f t="shared" si="3"/>
        <v>-2.8149118038538257E-2</v>
      </c>
      <c r="N63" s="395">
        <v>18.200576999999999</v>
      </c>
      <c r="O63" s="396">
        <f t="shared" si="4"/>
        <v>-1.646732748600277E-2</v>
      </c>
      <c r="P63" s="180"/>
    </row>
    <row r="64" spans="2:16">
      <c r="B64" s="384">
        <f t="shared" si="5"/>
        <v>61</v>
      </c>
      <c r="C64" s="397">
        <v>38384</v>
      </c>
      <c r="D64" s="386">
        <v>1203.5999999999999</v>
      </c>
      <c r="E64" s="339">
        <f t="shared" si="0"/>
        <v>1.8903383646414307E-2</v>
      </c>
      <c r="F64" s="387">
        <v>10766.23</v>
      </c>
      <c r="G64" s="388">
        <f t="shared" si="1"/>
        <v>2.6338568190094502E-2</v>
      </c>
      <c r="H64" s="389">
        <v>5.2847900000000001</v>
      </c>
      <c r="I64" s="390">
        <f t="shared" si="6"/>
        <v>-6.1383036542088654E-3</v>
      </c>
      <c r="J64" s="391">
        <v>31.437919999999998</v>
      </c>
      <c r="K64" s="392">
        <f t="shared" si="2"/>
        <v>-1.4385592724831753E-2</v>
      </c>
      <c r="L64" s="393">
        <v>80.476356999999993</v>
      </c>
      <c r="M64" s="394">
        <f t="shared" si="3"/>
        <v>2.2269227677093717E-2</v>
      </c>
      <c r="N64" s="395">
        <v>17.424901999999999</v>
      </c>
      <c r="O64" s="396">
        <f t="shared" si="4"/>
        <v>-4.2618154358512905E-2</v>
      </c>
      <c r="P64" s="180"/>
    </row>
    <row r="65" spans="2:16">
      <c r="B65" s="384">
        <f t="shared" si="5"/>
        <v>62</v>
      </c>
      <c r="C65" s="397">
        <v>38412</v>
      </c>
      <c r="D65" s="386">
        <v>1180.5899999999999</v>
      </c>
      <c r="E65" s="339">
        <f t="shared" si="0"/>
        <v>-1.9117647058823573E-2</v>
      </c>
      <c r="F65" s="387">
        <v>10503.76</v>
      </c>
      <c r="G65" s="388">
        <f t="shared" si="1"/>
        <v>-2.4379007321968738E-2</v>
      </c>
      <c r="H65" s="389">
        <v>5.2566379999999997</v>
      </c>
      <c r="I65" s="390">
        <f t="shared" si="6"/>
        <v>-5.3269855566636659E-3</v>
      </c>
      <c r="J65" s="391">
        <v>29.876131000000001</v>
      </c>
      <c r="K65" s="392">
        <f t="shared" si="2"/>
        <v>-4.9678509265243975E-2</v>
      </c>
      <c r="L65" s="393">
        <v>77.324089000000001</v>
      </c>
      <c r="M65" s="394">
        <f t="shared" si="3"/>
        <v>-3.9170113030837062E-2</v>
      </c>
      <c r="N65" s="395">
        <v>16.790914999999998</v>
      </c>
      <c r="O65" s="396">
        <f t="shared" si="4"/>
        <v>-3.6383963594171176E-2</v>
      </c>
      <c r="P65" s="180"/>
    </row>
    <row r="66" spans="2:16">
      <c r="B66" s="384">
        <f t="shared" si="5"/>
        <v>63</v>
      </c>
      <c r="C66" s="397">
        <v>38443</v>
      </c>
      <c r="D66" s="386">
        <v>1156.8499999999999</v>
      </c>
      <c r="E66" s="339">
        <f t="shared" si="0"/>
        <v>-2.010858977291019E-2</v>
      </c>
      <c r="F66" s="387">
        <v>10192.51</v>
      </c>
      <c r="G66" s="388">
        <f t="shared" si="1"/>
        <v>-2.9632245976678795E-2</v>
      </c>
      <c r="H66" s="389">
        <v>5.3297840000000001</v>
      </c>
      <c r="I66" s="390">
        <f t="shared" si="6"/>
        <v>1.3914977595946398E-2</v>
      </c>
      <c r="J66" s="391">
        <v>27.475508000000001</v>
      </c>
      <c r="K66" s="392">
        <f t="shared" si="2"/>
        <v>-8.0352539624357622E-2</v>
      </c>
      <c r="L66" s="393">
        <v>69.965416000000005</v>
      </c>
      <c r="M66" s="394">
        <f t="shared" si="3"/>
        <v>-9.5166630414488251E-2</v>
      </c>
      <c r="N66" s="395">
        <v>17.575925999999999</v>
      </c>
      <c r="O66" s="396">
        <f t="shared" si="4"/>
        <v>4.6752127564221535E-2</v>
      </c>
      <c r="P66" s="180"/>
    </row>
    <row r="67" spans="2:16">
      <c r="B67" s="384">
        <f t="shared" si="5"/>
        <v>64</v>
      </c>
      <c r="C67" s="397">
        <v>38473</v>
      </c>
      <c r="D67" s="386">
        <v>1191.5</v>
      </c>
      <c r="E67" s="339">
        <f t="shared" si="0"/>
        <v>2.9952024895189666E-2</v>
      </c>
      <c r="F67" s="387">
        <v>10467.48</v>
      </c>
      <c r="G67" s="388">
        <f t="shared" si="1"/>
        <v>2.6977653198279938E-2</v>
      </c>
      <c r="H67" s="389">
        <v>5.3858249999999996</v>
      </c>
      <c r="I67" s="390">
        <f t="shared" si="6"/>
        <v>1.0514685022882553E-2</v>
      </c>
      <c r="J67" s="391">
        <v>30.687624</v>
      </c>
      <c r="K67" s="392">
        <f t="shared" si="2"/>
        <v>0.11690833887402552</v>
      </c>
      <c r="L67" s="393">
        <v>73.646941999999996</v>
      </c>
      <c r="M67" s="394">
        <f t="shared" si="3"/>
        <v>5.2619225475626363E-2</v>
      </c>
      <c r="N67" s="395">
        <v>17.923271</v>
      </c>
      <c r="O67" s="396">
        <f t="shared" si="4"/>
        <v>1.9762543378937902E-2</v>
      </c>
      <c r="P67" s="180"/>
    </row>
    <row r="68" spans="2:16">
      <c r="B68" s="384">
        <f t="shared" si="5"/>
        <v>65</v>
      </c>
      <c r="C68" s="397">
        <v>38504</v>
      </c>
      <c r="D68" s="386">
        <v>1191.33</v>
      </c>
      <c r="E68" s="339">
        <f t="shared" si="0"/>
        <v>-1.4267729752415192E-4</v>
      </c>
      <c r="F68" s="387">
        <v>10274.969999999999</v>
      </c>
      <c r="G68" s="388">
        <f t="shared" si="1"/>
        <v>-1.8391246030563302E-2</v>
      </c>
      <c r="H68" s="389">
        <v>5.4163810000000003</v>
      </c>
      <c r="I68" s="390">
        <f t="shared" si="6"/>
        <v>5.6734112229790412E-3</v>
      </c>
      <c r="J68" s="391">
        <v>30.331036000000001</v>
      </c>
      <c r="K68" s="392">
        <f t="shared" si="2"/>
        <v>-1.1619928607050189E-2</v>
      </c>
      <c r="L68" s="393">
        <v>66.720398000000003</v>
      </c>
      <c r="M68" s="394">
        <f t="shared" si="3"/>
        <v>-9.4050666760881807E-2</v>
      </c>
      <c r="N68" s="395">
        <v>17.311102000000002</v>
      </c>
      <c r="O68" s="396">
        <f t="shared" si="4"/>
        <v>-3.415498209004364E-2</v>
      </c>
      <c r="P68" s="180"/>
    </row>
    <row r="69" spans="2:16">
      <c r="B69" s="384">
        <f t="shared" si="5"/>
        <v>66</v>
      </c>
      <c r="C69" s="397">
        <v>38534</v>
      </c>
      <c r="D69" s="386">
        <v>1234.18</v>
      </c>
      <c r="E69" s="339">
        <f t="shared" ref="E69:E132" si="7">(D69/D68)-1</f>
        <v>3.5968203604375137E-2</v>
      </c>
      <c r="F69" s="387">
        <v>10640.91</v>
      </c>
      <c r="G69" s="388">
        <f t="shared" ref="G69:G132" si="8">(F69/F68)-1</f>
        <v>3.561470252467891E-2</v>
      </c>
      <c r="H69" s="389">
        <v>5.3620609999999997</v>
      </c>
      <c r="I69" s="390">
        <f t="shared" ref="I69:I132" si="9">(H69/H68)-1</f>
        <v>-1.0028836597721025E-2</v>
      </c>
      <c r="J69" s="391">
        <v>31.171859999999999</v>
      </c>
      <c r="K69" s="392">
        <f t="shared" ref="K69:K132" si="10">(J69/J68)-1</f>
        <v>2.7721572055764865E-2</v>
      </c>
      <c r="L69" s="393">
        <v>69.318770999999998</v>
      </c>
      <c r="M69" s="394">
        <f t="shared" ref="M69:M132" si="11">(L69/L68)-1</f>
        <v>3.8944207137373343E-2</v>
      </c>
      <c r="N69" s="395">
        <v>17.847712000000001</v>
      </c>
      <c r="O69" s="396">
        <f t="shared" ref="O69:O132" si="12">(N69/N68)-1</f>
        <v>3.0998026584327265E-2</v>
      </c>
      <c r="P69" s="180"/>
    </row>
    <row r="70" spans="2:16">
      <c r="B70" s="384">
        <f t="shared" ref="B70:B133" si="13">B69+1</f>
        <v>67</v>
      </c>
      <c r="C70" s="397">
        <v>38565</v>
      </c>
      <c r="D70" s="386">
        <v>1220.33</v>
      </c>
      <c r="E70" s="339">
        <f t="shared" si="7"/>
        <v>-1.1222025960556881E-2</v>
      </c>
      <c r="F70" s="387">
        <v>10481.6</v>
      </c>
      <c r="G70" s="388">
        <f t="shared" si="8"/>
        <v>-1.4971463906752303E-2</v>
      </c>
      <c r="H70" s="389">
        <v>5.4350829999999997</v>
      </c>
      <c r="I70" s="390">
        <f t="shared" si="9"/>
        <v>1.361827103421609E-2</v>
      </c>
      <c r="J70" s="391">
        <v>29.429183999999999</v>
      </c>
      <c r="K70" s="392">
        <f t="shared" si="10"/>
        <v>-5.5905422390579163E-2</v>
      </c>
      <c r="L70" s="393">
        <v>67.134262000000007</v>
      </c>
      <c r="M70" s="394">
        <f t="shared" si="11"/>
        <v>-3.1513960338390712E-2</v>
      </c>
      <c r="N70" s="395">
        <v>19.081236000000001</v>
      </c>
      <c r="O70" s="396">
        <f t="shared" si="12"/>
        <v>6.9113844956709247E-2</v>
      </c>
      <c r="P70" s="180"/>
    </row>
    <row r="71" spans="2:16">
      <c r="B71" s="384">
        <f t="shared" si="13"/>
        <v>68</v>
      </c>
      <c r="C71" s="397">
        <v>38596</v>
      </c>
      <c r="D71" s="386">
        <v>1228.81</v>
      </c>
      <c r="E71" s="339">
        <f t="shared" si="7"/>
        <v>6.9489400408087043E-3</v>
      </c>
      <c r="F71" s="387">
        <v>10568.7</v>
      </c>
      <c r="G71" s="388">
        <f t="shared" si="8"/>
        <v>8.3098000305297237E-3</v>
      </c>
      <c r="H71" s="389">
        <v>5.3755889999999997</v>
      </c>
      <c r="I71" s="390">
        <f t="shared" si="9"/>
        <v>-1.0946290976605155E-2</v>
      </c>
      <c r="J71" s="391">
        <v>29.293198</v>
      </c>
      <c r="K71" s="392">
        <f t="shared" si="10"/>
        <v>-4.6207873109903597E-3</v>
      </c>
      <c r="L71" s="393">
        <v>71.824744999999993</v>
      </c>
      <c r="M71" s="394">
        <f t="shared" si="11"/>
        <v>6.9867201340501506E-2</v>
      </c>
      <c r="N71" s="395">
        <v>17.984539000000002</v>
      </c>
      <c r="O71" s="396">
        <f t="shared" si="12"/>
        <v>-5.7475155173385972E-2</v>
      </c>
      <c r="P71" s="180"/>
    </row>
    <row r="72" spans="2:16">
      <c r="B72" s="384">
        <f t="shared" si="13"/>
        <v>69</v>
      </c>
      <c r="C72" s="397">
        <v>38626</v>
      </c>
      <c r="D72" s="386">
        <v>1207.01</v>
      </c>
      <c r="E72" s="339">
        <f t="shared" si="7"/>
        <v>-1.7740741042146402E-2</v>
      </c>
      <c r="F72" s="387">
        <v>10440.07</v>
      </c>
      <c r="G72" s="388">
        <f t="shared" si="8"/>
        <v>-1.217084409624658E-2</v>
      </c>
      <c r="H72" s="389">
        <v>5.3312590000000002</v>
      </c>
      <c r="I72" s="390">
        <f t="shared" si="9"/>
        <v>-8.2465381933030102E-3</v>
      </c>
      <c r="J72" s="391">
        <v>32.882626000000002</v>
      </c>
      <c r="K72" s="392">
        <f t="shared" si="10"/>
        <v>0.12253452149539967</v>
      </c>
      <c r="L72" s="393">
        <v>75.856369000000001</v>
      </c>
      <c r="M72" s="394">
        <f t="shared" si="11"/>
        <v>5.6131407079830442E-2</v>
      </c>
      <c r="N72" s="395">
        <v>17.963566</v>
      </c>
      <c r="O72" s="396">
        <f t="shared" si="12"/>
        <v>-1.1661683404841083E-3</v>
      </c>
      <c r="P72" s="180"/>
    </row>
    <row r="73" spans="2:16">
      <c r="B73" s="384">
        <f t="shared" si="13"/>
        <v>70</v>
      </c>
      <c r="C73" s="397">
        <v>38657</v>
      </c>
      <c r="D73" s="386">
        <v>1249.48</v>
      </c>
      <c r="E73" s="339">
        <f t="shared" si="7"/>
        <v>3.518612107604735E-2</v>
      </c>
      <c r="F73" s="387">
        <v>10805.87</v>
      </c>
      <c r="G73" s="388">
        <f t="shared" si="8"/>
        <v>3.5038079246595188E-2</v>
      </c>
      <c r="H73" s="389">
        <v>5.3569719999999998</v>
      </c>
      <c r="I73" s="390">
        <f t="shared" si="9"/>
        <v>4.823063370209546E-3</v>
      </c>
      <c r="J73" s="391">
        <v>33.956721999999999</v>
      </c>
      <c r="K73" s="392">
        <f t="shared" si="10"/>
        <v>3.2664544492279735E-2</v>
      </c>
      <c r="L73" s="393">
        <v>80.551497999999995</v>
      </c>
      <c r="M73" s="394">
        <f t="shared" si="11"/>
        <v>6.189498735432486E-2</v>
      </c>
      <c r="N73" s="395">
        <v>19.347526999999999</v>
      </c>
      <c r="O73" s="396">
        <f t="shared" si="12"/>
        <v>7.7042665136755062E-2</v>
      </c>
      <c r="P73" s="180"/>
    </row>
    <row r="74" spans="2:16">
      <c r="B74" s="384">
        <f t="shared" si="13"/>
        <v>71</v>
      </c>
      <c r="C74" s="397">
        <v>38687</v>
      </c>
      <c r="D74" s="386">
        <v>1248.29</v>
      </c>
      <c r="E74" s="339">
        <f t="shared" si="7"/>
        <v>-9.5239619681797283E-4</v>
      </c>
      <c r="F74" s="387">
        <v>10717.5</v>
      </c>
      <c r="G74" s="388">
        <f t="shared" si="8"/>
        <v>-8.1779625333269212E-3</v>
      </c>
      <c r="H74" s="389">
        <v>5.4096520000000003</v>
      </c>
      <c r="I74" s="390">
        <f t="shared" si="9"/>
        <v>9.8339136362857182E-3</v>
      </c>
      <c r="J74" s="391">
        <v>33.709136999999998</v>
      </c>
      <c r="K74" s="392">
        <f t="shared" si="10"/>
        <v>-7.2911925950921441E-3</v>
      </c>
      <c r="L74" s="393">
        <v>85.312607</v>
      </c>
      <c r="M74" s="394">
        <f t="shared" si="11"/>
        <v>5.910639923791372E-2</v>
      </c>
      <c r="N74" s="395">
        <v>18.331678</v>
      </c>
      <c r="O74" s="396">
        <f t="shared" si="12"/>
        <v>-5.2505366706556367E-2</v>
      </c>
      <c r="P74" s="180"/>
    </row>
    <row r="75" spans="2:16">
      <c r="B75" s="384">
        <f t="shared" si="13"/>
        <v>72</v>
      </c>
      <c r="C75" s="397">
        <v>38718</v>
      </c>
      <c r="D75" s="386">
        <v>1280.08</v>
      </c>
      <c r="E75" s="339">
        <f t="shared" si="7"/>
        <v>2.5466838635253009E-2</v>
      </c>
      <c r="F75" s="387">
        <v>10864.86</v>
      </c>
      <c r="G75" s="388">
        <f t="shared" si="8"/>
        <v>1.3749475157452729E-2</v>
      </c>
      <c r="H75" s="389">
        <v>5.4037119999999996</v>
      </c>
      <c r="I75" s="390">
        <f t="shared" si="9"/>
        <v>-1.0980373598894477E-3</v>
      </c>
      <c r="J75" s="391">
        <v>33.995316000000003</v>
      </c>
      <c r="K75" s="392">
        <f t="shared" si="10"/>
        <v>8.4896566767640458E-3</v>
      </c>
      <c r="L75" s="393">
        <v>83.532700000000006</v>
      </c>
      <c r="M75" s="394">
        <f t="shared" si="11"/>
        <v>-2.0863352587502049E-2</v>
      </c>
      <c r="N75" s="395">
        <v>19.733726999999998</v>
      </c>
      <c r="O75" s="396">
        <f t="shared" si="12"/>
        <v>7.6482305656907057E-2</v>
      </c>
      <c r="P75" s="180"/>
    </row>
    <row r="76" spans="2:16">
      <c r="B76" s="384">
        <f t="shared" si="13"/>
        <v>73</v>
      </c>
      <c r="C76" s="397">
        <v>38749</v>
      </c>
      <c r="D76" s="386">
        <v>1280.6600000000001</v>
      </c>
      <c r="E76" s="339">
        <f t="shared" si="7"/>
        <v>4.5309668145754323E-4</v>
      </c>
      <c r="F76" s="387">
        <v>10993.41</v>
      </c>
      <c r="G76" s="388">
        <f t="shared" si="8"/>
        <v>1.1831721715696242E-2</v>
      </c>
      <c r="H76" s="389">
        <v>5.4248469999999998</v>
      </c>
      <c r="I76" s="390">
        <f t="shared" si="9"/>
        <v>3.9112003008303642E-3</v>
      </c>
      <c r="J76" s="391">
        <v>34.881138</v>
      </c>
      <c r="K76" s="392">
        <f t="shared" si="10"/>
        <v>2.6057177994756708E-2</v>
      </c>
      <c r="L76" s="393">
        <v>88.561995999999994</v>
      </c>
      <c r="M76" s="394">
        <f t="shared" si="11"/>
        <v>6.0207511549369208E-2</v>
      </c>
      <c r="N76" s="395">
        <v>18.836425999999999</v>
      </c>
      <c r="O76" s="396">
        <f t="shared" si="12"/>
        <v>-4.5470427355156939E-2</v>
      </c>
      <c r="P76" s="180"/>
    </row>
    <row r="77" spans="2:16">
      <c r="B77" s="384">
        <f t="shared" si="13"/>
        <v>74</v>
      </c>
      <c r="C77" s="397">
        <v>38777</v>
      </c>
      <c r="D77" s="386">
        <v>1294.8699999999999</v>
      </c>
      <c r="E77" s="339">
        <f t="shared" si="7"/>
        <v>1.1095841206877566E-2</v>
      </c>
      <c r="F77" s="387">
        <v>11109.32</v>
      </c>
      <c r="G77" s="388">
        <f t="shared" si="8"/>
        <v>1.054358929576904E-2</v>
      </c>
      <c r="H77" s="389">
        <v>5.3693980000000003</v>
      </c>
      <c r="I77" s="390">
        <f t="shared" si="9"/>
        <v>-1.0221302093865403E-2</v>
      </c>
      <c r="J77" s="391">
        <v>36.991256999999997</v>
      </c>
      <c r="K77" s="392">
        <f t="shared" si="10"/>
        <v>6.0494557258997661E-2</v>
      </c>
      <c r="L77" s="393">
        <v>93.269249000000002</v>
      </c>
      <c r="M77" s="394">
        <f t="shared" si="11"/>
        <v>5.3152065362212619E-2</v>
      </c>
      <c r="N77" s="395">
        <v>19.139408</v>
      </c>
      <c r="O77" s="396">
        <f t="shared" si="12"/>
        <v>1.6084898483395893E-2</v>
      </c>
      <c r="P77" s="180"/>
    </row>
    <row r="78" spans="2:16">
      <c r="B78" s="384">
        <f t="shared" si="13"/>
        <v>75</v>
      </c>
      <c r="C78" s="397">
        <v>38808</v>
      </c>
      <c r="D78" s="386">
        <v>1310.6099999999999</v>
      </c>
      <c r="E78" s="339">
        <f t="shared" si="7"/>
        <v>1.2155660413786684E-2</v>
      </c>
      <c r="F78" s="387">
        <v>11367.14</v>
      </c>
      <c r="G78" s="388">
        <f t="shared" si="8"/>
        <v>2.3207541055618064E-2</v>
      </c>
      <c r="H78" s="389">
        <v>5.3584759999999996</v>
      </c>
      <c r="I78" s="390">
        <f t="shared" si="9"/>
        <v>-2.0341200261185799E-3</v>
      </c>
      <c r="J78" s="391">
        <v>37.175682000000002</v>
      </c>
      <c r="K78" s="392">
        <f t="shared" si="10"/>
        <v>4.9856375521384333E-3</v>
      </c>
      <c r="L78" s="393">
        <v>95.145904999999999</v>
      </c>
      <c r="M78" s="394">
        <f t="shared" si="11"/>
        <v>2.0120843902152519E-2</v>
      </c>
      <c r="N78" s="395">
        <v>16.987009</v>
      </c>
      <c r="O78" s="396">
        <f t="shared" si="12"/>
        <v>-0.11245901649622592</v>
      </c>
      <c r="P78" s="180"/>
    </row>
    <row r="79" spans="2:16">
      <c r="B79" s="384">
        <f t="shared" si="13"/>
        <v>76</v>
      </c>
      <c r="C79" s="397">
        <v>38838</v>
      </c>
      <c r="D79" s="386">
        <v>1270.0899999999999</v>
      </c>
      <c r="E79" s="339">
        <f t="shared" si="7"/>
        <v>-3.091690129023883E-2</v>
      </c>
      <c r="F79" s="387">
        <v>11168.31</v>
      </c>
      <c r="G79" s="388">
        <f t="shared" si="8"/>
        <v>-1.7491646975404507E-2</v>
      </c>
      <c r="H79" s="389">
        <v>5.3530139999999999</v>
      </c>
      <c r="I79" s="390">
        <f t="shared" si="9"/>
        <v>-1.0193196722351194E-3</v>
      </c>
      <c r="J79" s="391">
        <v>36.151169000000003</v>
      </c>
      <c r="K79" s="392">
        <f t="shared" si="10"/>
        <v>-2.7558687423676509E-2</v>
      </c>
      <c r="L79" s="393">
        <v>90.303039999999996</v>
      </c>
      <c r="M79" s="394">
        <f t="shared" si="11"/>
        <v>-5.0899352946403797E-2</v>
      </c>
      <c r="N79" s="395">
        <v>15.931917</v>
      </c>
      <c r="O79" s="396">
        <f t="shared" si="12"/>
        <v>-6.2111699593495273E-2</v>
      </c>
      <c r="P79" s="180"/>
    </row>
    <row r="80" spans="2:16">
      <c r="B80" s="384">
        <f t="shared" si="13"/>
        <v>77</v>
      </c>
      <c r="C80" s="397">
        <v>38869</v>
      </c>
      <c r="D80" s="386">
        <v>1270.2</v>
      </c>
      <c r="E80" s="339">
        <f t="shared" si="7"/>
        <v>8.6608035651192239E-5</v>
      </c>
      <c r="F80" s="387">
        <v>11150.22</v>
      </c>
      <c r="G80" s="388">
        <f t="shared" si="8"/>
        <v>-1.6197616291094841E-3</v>
      </c>
      <c r="H80" s="389">
        <v>5.3590249999999999</v>
      </c>
      <c r="I80" s="390">
        <f t="shared" si="9"/>
        <v>1.1229187893027071E-3</v>
      </c>
      <c r="J80" s="391">
        <v>39.109439999999999</v>
      </c>
      <c r="K80" s="392">
        <f t="shared" si="10"/>
        <v>8.1830576488411744E-2</v>
      </c>
      <c r="L80" s="393">
        <v>96.575630000000004</v>
      </c>
      <c r="M80" s="394">
        <f t="shared" si="11"/>
        <v>6.9461559655134675E-2</v>
      </c>
      <c r="N80" s="395">
        <v>16.453036999999998</v>
      </c>
      <c r="O80" s="396">
        <f t="shared" si="12"/>
        <v>3.2709183709656475E-2</v>
      </c>
      <c r="P80" s="180"/>
    </row>
    <row r="81" spans="2:16">
      <c r="B81" s="384">
        <f t="shared" si="13"/>
        <v>78</v>
      </c>
      <c r="C81" s="397">
        <v>38899</v>
      </c>
      <c r="D81" s="386">
        <v>1276.6600000000001</v>
      </c>
      <c r="E81" s="339">
        <f t="shared" si="7"/>
        <v>5.0858132577547011E-3</v>
      </c>
      <c r="F81" s="387">
        <v>11185.68</v>
      </c>
      <c r="G81" s="388">
        <f t="shared" si="8"/>
        <v>3.1802063098307354E-3</v>
      </c>
      <c r="H81" s="389">
        <v>5.4309890000000003</v>
      </c>
      <c r="I81" s="390">
        <f t="shared" si="9"/>
        <v>1.3428562098516172E-2</v>
      </c>
      <c r="J81" s="391">
        <v>36.117866999999997</v>
      </c>
      <c r="K81" s="392">
        <f t="shared" si="10"/>
        <v>-7.6492350695893441E-2</v>
      </c>
      <c r="L81" s="393">
        <v>86.606941000000006</v>
      </c>
      <c r="M81" s="394">
        <f t="shared" si="11"/>
        <v>-0.10322157877717186</v>
      </c>
      <c r="N81" s="395">
        <v>16.989702000000001</v>
      </c>
      <c r="O81" s="396">
        <f t="shared" si="12"/>
        <v>3.2617990222717053E-2</v>
      </c>
      <c r="P81" s="180"/>
    </row>
    <row r="82" spans="2:16">
      <c r="B82" s="384">
        <f t="shared" si="13"/>
        <v>79</v>
      </c>
      <c r="C82" s="397">
        <v>38930</v>
      </c>
      <c r="D82" s="386">
        <v>1303.82</v>
      </c>
      <c r="E82" s="339">
        <f t="shared" si="7"/>
        <v>2.1274262528785837E-2</v>
      </c>
      <c r="F82" s="387">
        <v>11381.15</v>
      </c>
      <c r="G82" s="388">
        <f t="shared" si="8"/>
        <v>1.7475021634804522E-2</v>
      </c>
      <c r="H82" s="389">
        <v>5.5204069999999996</v>
      </c>
      <c r="I82" s="390">
        <f t="shared" si="9"/>
        <v>1.646440454952125E-2</v>
      </c>
      <c r="J82" s="391">
        <v>32.112121999999999</v>
      </c>
      <c r="K82" s="392">
        <f t="shared" si="10"/>
        <v>-0.11090757380550731</v>
      </c>
      <c r="L82" s="393">
        <v>83.563141000000002</v>
      </c>
      <c r="M82" s="394">
        <f t="shared" si="11"/>
        <v>-3.5144989129681892E-2</v>
      </c>
      <c r="N82" s="395">
        <v>18.147767999999999</v>
      </c>
      <c r="O82" s="396">
        <f t="shared" si="12"/>
        <v>6.8162820042399597E-2</v>
      </c>
      <c r="P82" s="180"/>
    </row>
    <row r="83" spans="2:16">
      <c r="B83" s="384">
        <f t="shared" si="13"/>
        <v>80</v>
      </c>
      <c r="C83" s="397">
        <v>38961</v>
      </c>
      <c r="D83" s="386">
        <v>1335.85</v>
      </c>
      <c r="E83" s="339">
        <f t="shared" si="7"/>
        <v>2.4566274485741779E-2</v>
      </c>
      <c r="F83" s="387">
        <v>11679.07</v>
      </c>
      <c r="G83" s="388">
        <f t="shared" si="8"/>
        <v>2.6176616598498459E-2</v>
      </c>
      <c r="H83" s="389">
        <v>5.5656230000000004</v>
      </c>
      <c r="I83" s="390">
        <f t="shared" si="9"/>
        <v>8.1907004320516119E-3</v>
      </c>
      <c r="J83" s="391">
        <v>34.095551</v>
      </c>
      <c r="K83" s="392">
        <f t="shared" si="10"/>
        <v>6.1765740675748582E-2</v>
      </c>
      <c r="L83" s="393">
        <v>89.890579000000002</v>
      </c>
      <c r="M83" s="394">
        <f t="shared" si="11"/>
        <v>7.5720442341917327E-2</v>
      </c>
      <c r="N83" s="395">
        <v>19.384014000000001</v>
      </c>
      <c r="O83" s="396">
        <f t="shared" si="12"/>
        <v>6.8121104479625272E-2</v>
      </c>
      <c r="P83" s="180"/>
    </row>
    <row r="84" spans="2:16">
      <c r="B84" s="384">
        <f t="shared" si="13"/>
        <v>81</v>
      </c>
      <c r="C84" s="397">
        <v>38991</v>
      </c>
      <c r="D84" s="386">
        <v>1377.94</v>
      </c>
      <c r="E84" s="339">
        <f t="shared" si="7"/>
        <v>3.1508028596025195E-2</v>
      </c>
      <c r="F84" s="387">
        <v>12080.73</v>
      </c>
      <c r="G84" s="388">
        <f t="shared" si="8"/>
        <v>3.4391436989417823E-2</v>
      </c>
      <c r="H84" s="389">
        <v>5.6053579999999998</v>
      </c>
      <c r="I84" s="390">
        <f t="shared" si="9"/>
        <v>7.139362475683253E-3</v>
      </c>
      <c r="J84" s="391">
        <v>36.634875999999998</v>
      </c>
      <c r="K84" s="392">
        <f t="shared" si="10"/>
        <v>7.447672571708841E-2</v>
      </c>
      <c r="L84" s="393">
        <v>94.822128000000006</v>
      </c>
      <c r="M84" s="394">
        <f t="shared" si="11"/>
        <v>5.486168912094791E-2</v>
      </c>
      <c r="N84" s="395">
        <v>20.347897</v>
      </c>
      <c r="O84" s="396">
        <f t="shared" si="12"/>
        <v>4.9725665695453891E-2</v>
      </c>
      <c r="P84" s="180"/>
    </row>
    <row r="85" spans="2:16">
      <c r="B85" s="384">
        <f t="shared" si="13"/>
        <v>82</v>
      </c>
      <c r="C85" s="397">
        <v>39022</v>
      </c>
      <c r="D85" s="386">
        <v>1400.63</v>
      </c>
      <c r="E85" s="339">
        <f t="shared" si="7"/>
        <v>1.6466609576614388E-2</v>
      </c>
      <c r="F85" s="387">
        <v>12221.93</v>
      </c>
      <c r="G85" s="388">
        <f t="shared" si="8"/>
        <v>1.168803540845631E-2</v>
      </c>
      <c r="H85" s="389">
        <v>5.6684349999999997</v>
      </c>
      <c r="I85" s="390">
        <f t="shared" si="9"/>
        <v>1.1252983306329289E-2</v>
      </c>
      <c r="J85" s="391">
        <v>35.893658000000002</v>
      </c>
      <c r="K85" s="392">
        <f t="shared" si="10"/>
        <v>-2.0232578376954136E-2</v>
      </c>
      <c r="L85" s="393">
        <v>95.558937</v>
      </c>
      <c r="M85" s="394">
        <f t="shared" si="11"/>
        <v>7.7704330786585452E-3</v>
      </c>
      <c r="N85" s="395">
        <v>20.808579999999999</v>
      </c>
      <c r="O85" s="396">
        <f t="shared" si="12"/>
        <v>2.2640324943653756E-2</v>
      </c>
      <c r="P85" s="180"/>
    </row>
    <row r="86" spans="2:16">
      <c r="B86" s="384">
        <f t="shared" si="13"/>
        <v>83</v>
      </c>
      <c r="C86" s="397">
        <v>39052</v>
      </c>
      <c r="D86" s="386">
        <v>1418.3</v>
      </c>
      <c r="E86" s="339">
        <f t="shared" si="7"/>
        <v>1.2615751483260995E-2</v>
      </c>
      <c r="F86" s="387">
        <v>12463.15</v>
      </c>
      <c r="G86" s="388">
        <f t="shared" si="8"/>
        <v>1.9736653703629425E-2</v>
      </c>
      <c r="H86" s="389">
        <v>5.6408389999999997</v>
      </c>
      <c r="I86" s="390">
        <f t="shared" si="9"/>
        <v>-4.8683631372680169E-3</v>
      </c>
      <c r="J86" s="391">
        <v>36.375042000000001</v>
      </c>
      <c r="K86" s="392">
        <f t="shared" si="10"/>
        <v>1.3411394291437118E-2</v>
      </c>
      <c r="L86" s="393">
        <v>89.921256999999997</v>
      </c>
      <c r="M86" s="394">
        <f t="shared" si="11"/>
        <v>-5.8996889008926523E-2</v>
      </c>
      <c r="N86" s="395">
        <v>21.235303999999999</v>
      </c>
      <c r="O86" s="396">
        <f t="shared" si="12"/>
        <v>2.0507117737010416E-2</v>
      </c>
      <c r="P86" s="180"/>
    </row>
    <row r="87" spans="2:16">
      <c r="B87" s="384">
        <f t="shared" si="13"/>
        <v>84</v>
      </c>
      <c r="C87" s="397">
        <v>39083</v>
      </c>
      <c r="D87" s="386">
        <v>1438.24</v>
      </c>
      <c r="E87" s="339">
        <f t="shared" si="7"/>
        <v>1.4059084819854739E-2</v>
      </c>
      <c r="F87" s="387">
        <v>12621.69</v>
      </c>
      <c r="G87" s="388">
        <f t="shared" si="8"/>
        <v>1.2720700625443948E-2</v>
      </c>
      <c r="H87" s="389">
        <v>5.6363029999999998</v>
      </c>
      <c r="I87" s="390">
        <f t="shared" si="9"/>
        <v>-8.0413569683512875E-4</v>
      </c>
      <c r="J87" s="391">
        <v>38.638598999999999</v>
      </c>
      <c r="K87" s="392">
        <f t="shared" si="10"/>
        <v>6.2228299282788502E-2</v>
      </c>
      <c r="L87" s="393">
        <v>91.465248000000003</v>
      </c>
      <c r="M87" s="394">
        <f t="shared" si="11"/>
        <v>1.7170478388664145E-2</v>
      </c>
      <c r="N87" s="395">
        <v>21.946467999999999</v>
      </c>
      <c r="O87" s="396">
        <f t="shared" si="12"/>
        <v>3.3489701866288302E-2</v>
      </c>
      <c r="P87" s="180"/>
    </row>
    <row r="88" spans="2:16">
      <c r="B88" s="384">
        <f t="shared" si="13"/>
        <v>85</v>
      </c>
      <c r="C88" s="397">
        <v>39114</v>
      </c>
      <c r="D88" s="386">
        <v>1406.82</v>
      </c>
      <c r="E88" s="339">
        <f t="shared" si="7"/>
        <v>-2.1846145288686225E-2</v>
      </c>
      <c r="F88" s="387">
        <v>12268.63</v>
      </c>
      <c r="G88" s="388">
        <f t="shared" si="8"/>
        <v>-2.7972482290406497E-2</v>
      </c>
      <c r="H88" s="389">
        <v>5.7229289999999997</v>
      </c>
      <c r="I88" s="390">
        <f t="shared" si="9"/>
        <v>1.5369294376118559E-2</v>
      </c>
      <c r="J88" s="391">
        <v>38.452820000000003</v>
      </c>
      <c r="K88" s="392">
        <f t="shared" si="10"/>
        <v>-4.8081194662362714E-3</v>
      </c>
      <c r="L88" s="393">
        <v>94.638419999999996</v>
      </c>
      <c r="M88" s="394">
        <f t="shared" si="11"/>
        <v>3.4692651792733287E-2</v>
      </c>
      <c r="N88" s="395">
        <v>20.033442000000001</v>
      </c>
      <c r="O88" s="396">
        <f t="shared" si="12"/>
        <v>-8.7167830377079314E-2</v>
      </c>
      <c r="P88" s="180"/>
    </row>
    <row r="89" spans="2:16">
      <c r="B89" s="384">
        <f t="shared" si="13"/>
        <v>86</v>
      </c>
      <c r="C89" s="397">
        <v>39142</v>
      </c>
      <c r="D89" s="386">
        <v>1420.86</v>
      </c>
      <c r="E89" s="339">
        <f t="shared" si="7"/>
        <v>9.9799547916576969E-3</v>
      </c>
      <c r="F89" s="387">
        <v>12354.35</v>
      </c>
      <c r="G89" s="388">
        <f t="shared" si="8"/>
        <v>6.9869251905063656E-3</v>
      </c>
      <c r="H89" s="389">
        <v>5.7228839999999996</v>
      </c>
      <c r="I89" s="390">
        <f t="shared" si="9"/>
        <v>-7.8631064617251667E-6</v>
      </c>
      <c r="J89" s="391">
        <v>37.128632000000003</v>
      </c>
      <c r="K89" s="392">
        <f t="shared" si="10"/>
        <v>-3.4436694109820754E-2</v>
      </c>
      <c r="L89" s="393">
        <v>89.004669000000007</v>
      </c>
      <c r="M89" s="394">
        <f t="shared" si="11"/>
        <v>-5.9529216569760846E-2</v>
      </c>
      <c r="N89" s="395">
        <v>19.888815000000001</v>
      </c>
      <c r="O89" s="396">
        <f t="shared" si="12"/>
        <v>-7.2192786441790391E-3</v>
      </c>
      <c r="P89" s="180"/>
    </row>
    <row r="90" spans="2:16">
      <c r="B90" s="384">
        <f t="shared" si="13"/>
        <v>87</v>
      </c>
      <c r="C90" s="397">
        <v>39173</v>
      </c>
      <c r="D90" s="386">
        <v>1482.37</v>
      </c>
      <c r="E90" s="339">
        <f t="shared" si="7"/>
        <v>4.3290683107413797E-2</v>
      </c>
      <c r="F90" s="387">
        <v>13062.91</v>
      </c>
      <c r="G90" s="388">
        <f t="shared" si="8"/>
        <v>5.7353078065620622E-2</v>
      </c>
      <c r="H90" s="389">
        <v>5.752739</v>
      </c>
      <c r="I90" s="390">
        <f t="shared" si="9"/>
        <v>5.216775318178879E-3</v>
      </c>
      <c r="J90" s="391">
        <v>36.942436000000001</v>
      </c>
      <c r="K90" s="392">
        <f t="shared" si="10"/>
        <v>-5.0148898564321698E-3</v>
      </c>
      <c r="L90" s="393">
        <v>87.426017999999999</v>
      </c>
      <c r="M90" s="394">
        <f t="shared" si="11"/>
        <v>-1.773672120504155E-2</v>
      </c>
      <c r="N90" s="395">
        <v>21.366022000000001</v>
      </c>
      <c r="O90" s="396">
        <f t="shared" si="12"/>
        <v>7.4273253584992371E-2</v>
      </c>
      <c r="P90" s="180"/>
    </row>
    <row r="91" spans="2:16">
      <c r="B91" s="384">
        <f t="shared" si="13"/>
        <v>88</v>
      </c>
      <c r="C91" s="397">
        <v>39203</v>
      </c>
      <c r="D91" s="386">
        <v>1530.62</v>
      </c>
      <c r="E91" s="339">
        <f t="shared" si="7"/>
        <v>3.2549228600146973E-2</v>
      </c>
      <c r="F91" s="387">
        <v>13627.64</v>
      </c>
      <c r="G91" s="388">
        <f t="shared" si="8"/>
        <v>4.3231561727057777E-2</v>
      </c>
      <c r="H91" s="389">
        <v>5.7072690000000001</v>
      </c>
      <c r="I91" s="390">
        <f t="shared" si="9"/>
        <v>-7.9040610046796633E-3</v>
      </c>
      <c r="J91" s="391">
        <v>39.046677000000003</v>
      </c>
      <c r="K91" s="392">
        <f t="shared" si="10"/>
        <v>5.6959995816193709E-2</v>
      </c>
      <c r="L91" s="393">
        <v>92.550208999999995</v>
      </c>
      <c r="M91" s="394">
        <f t="shared" si="11"/>
        <v>5.8611739585348488E-2</v>
      </c>
      <c r="N91" s="395">
        <v>21.901240999999999</v>
      </c>
      <c r="O91" s="396">
        <f t="shared" si="12"/>
        <v>2.5050006969008942E-2</v>
      </c>
      <c r="P91" s="180"/>
    </row>
    <row r="92" spans="2:16">
      <c r="B92" s="384">
        <f t="shared" si="13"/>
        <v>89</v>
      </c>
      <c r="C92" s="397">
        <v>39234</v>
      </c>
      <c r="D92" s="386">
        <v>1503.35</v>
      </c>
      <c r="E92" s="339">
        <f t="shared" si="7"/>
        <v>-1.7816309730697366E-2</v>
      </c>
      <c r="F92" s="387">
        <v>13408.62</v>
      </c>
      <c r="G92" s="388">
        <f t="shared" si="8"/>
        <v>-1.6071748299778865E-2</v>
      </c>
      <c r="H92" s="389">
        <v>5.685238</v>
      </c>
      <c r="I92" s="390">
        <f t="shared" si="9"/>
        <v>-3.8601649930991577E-3</v>
      </c>
      <c r="J92" s="391">
        <v>40.464171999999998</v>
      </c>
      <c r="K92" s="392">
        <f t="shared" si="10"/>
        <v>3.6302577041319006E-2</v>
      </c>
      <c r="L92" s="393">
        <v>92.011261000000005</v>
      </c>
      <c r="M92" s="394">
        <f t="shared" si="11"/>
        <v>-5.8233039754669313E-3</v>
      </c>
      <c r="N92" s="395">
        <v>21.098742000000001</v>
      </c>
      <c r="O92" s="396">
        <f t="shared" si="12"/>
        <v>-3.6641713590567671E-2</v>
      </c>
      <c r="P92" s="180"/>
    </row>
    <row r="93" spans="2:16">
      <c r="B93" s="384">
        <f t="shared" si="13"/>
        <v>90</v>
      </c>
      <c r="C93" s="397">
        <v>39264</v>
      </c>
      <c r="D93" s="386">
        <v>1455.27</v>
      </c>
      <c r="E93" s="339">
        <f t="shared" si="7"/>
        <v>-3.1981907074200899E-2</v>
      </c>
      <c r="F93" s="387">
        <v>13211.99</v>
      </c>
      <c r="G93" s="388">
        <f t="shared" si="8"/>
        <v>-1.4664447198891484E-2</v>
      </c>
      <c r="H93" s="389">
        <v>5.7329939999999997</v>
      </c>
      <c r="I93" s="390">
        <f t="shared" si="9"/>
        <v>8.4000001407151803E-3</v>
      </c>
      <c r="J93" s="391">
        <v>41.349220000000003</v>
      </c>
      <c r="K93" s="392">
        <f t="shared" si="10"/>
        <v>2.187238626803012E-2</v>
      </c>
      <c r="L93" s="393">
        <v>91.904647999999995</v>
      </c>
      <c r="M93" s="394">
        <f t="shared" si="11"/>
        <v>-1.1586951297191117E-3</v>
      </c>
      <c r="N93" s="395">
        <v>20.755091</v>
      </c>
      <c r="O93" s="396">
        <f t="shared" si="12"/>
        <v>-1.6287748340635733E-2</v>
      </c>
      <c r="P93" s="180"/>
    </row>
    <row r="94" spans="2:16">
      <c r="B94" s="384">
        <f t="shared" si="13"/>
        <v>91</v>
      </c>
      <c r="C94" s="397">
        <v>39295</v>
      </c>
      <c r="D94" s="386">
        <v>1473.99</v>
      </c>
      <c r="E94" s="339">
        <f t="shared" si="7"/>
        <v>1.2863592323073991E-2</v>
      </c>
      <c r="F94" s="387">
        <v>13357.74</v>
      </c>
      <c r="G94" s="388">
        <f t="shared" si="8"/>
        <v>1.1031646254652028E-2</v>
      </c>
      <c r="H94" s="389">
        <v>5.8100959999999997</v>
      </c>
      <c r="I94" s="390">
        <f t="shared" si="9"/>
        <v>1.3448819238254917E-2</v>
      </c>
      <c r="J94" s="391">
        <v>42.800742999999997</v>
      </c>
      <c r="K94" s="392">
        <f t="shared" si="10"/>
        <v>3.5103999543401265E-2</v>
      </c>
      <c r="L94" s="393">
        <v>91.024940000000001</v>
      </c>
      <c r="M94" s="394">
        <f t="shared" si="11"/>
        <v>-9.571964194890259E-3</v>
      </c>
      <c r="N94" s="395">
        <v>20.568954000000002</v>
      </c>
      <c r="O94" s="396">
        <f t="shared" si="12"/>
        <v>-8.9682574747563804E-3</v>
      </c>
      <c r="P94" s="180"/>
    </row>
    <row r="95" spans="2:16">
      <c r="B95" s="384">
        <f t="shared" si="13"/>
        <v>92</v>
      </c>
      <c r="C95" s="397">
        <v>39326</v>
      </c>
      <c r="D95" s="386">
        <v>1526.75</v>
      </c>
      <c r="E95" s="339">
        <f t="shared" si="7"/>
        <v>3.579400131615551E-2</v>
      </c>
      <c r="F95" s="387">
        <v>13895.63</v>
      </c>
      <c r="G95" s="388">
        <f t="shared" si="8"/>
        <v>4.0268039353962504E-2</v>
      </c>
      <c r="H95" s="389">
        <v>5.8522949999999998</v>
      </c>
      <c r="I95" s="390">
        <f t="shared" si="9"/>
        <v>7.2630469444912027E-3</v>
      </c>
      <c r="J95" s="391">
        <v>42.537357</v>
      </c>
      <c r="K95" s="392">
        <f t="shared" si="10"/>
        <v>-6.1537716763467865E-3</v>
      </c>
      <c r="L95" s="393">
        <v>86.933434000000005</v>
      </c>
      <c r="M95" s="394">
        <f t="shared" si="11"/>
        <v>-4.4949285327735455E-2</v>
      </c>
      <c r="N95" s="395">
        <v>21.165512</v>
      </c>
      <c r="O95" s="396">
        <f t="shared" si="12"/>
        <v>2.900283602170517E-2</v>
      </c>
      <c r="P95" s="180"/>
    </row>
    <row r="96" spans="2:16">
      <c r="B96" s="384">
        <f t="shared" si="13"/>
        <v>93</v>
      </c>
      <c r="C96" s="397">
        <v>39356</v>
      </c>
      <c r="D96" s="386">
        <v>1549.38</v>
      </c>
      <c r="E96" s="339">
        <f t="shared" si="7"/>
        <v>1.4822335025380884E-2</v>
      </c>
      <c r="F96" s="387">
        <v>13930.01</v>
      </c>
      <c r="G96" s="388">
        <f t="shared" si="8"/>
        <v>2.4741591421189035E-3</v>
      </c>
      <c r="H96" s="389">
        <v>5.9064500000000004</v>
      </c>
      <c r="I96" s="390">
        <f t="shared" si="9"/>
        <v>9.2536346851963547E-3</v>
      </c>
      <c r="J96" s="391">
        <v>46.619892</v>
      </c>
      <c r="K96" s="392">
        <f t="shared" si="10"/>
        <v>9.5975285911628294E-2</v>
      </c>
      <c r="L96" s="393">
        <v>85.841385000000002</v>
      </c>
      <c r="M96" s="394">
        <f t="shared" si="11"/>
        <v>-1.2561898797187721E-2</v>
      </c>
      <c r="N96" s="395">
        <v>26.446111999999999</v>
      </c>
      <c r="O96" s="396">
        <f t="shared" si="12"/>
        <v>0.24949077537080133</v>
      </c>
      <c r="P96" s="180"/>
    </row>
    <row r="97" spans="2:16">
      <c r="B97" s="384">
        <f t="shared" si="13"/>
        <v>94</v>
      </c>
      <c r="C97" s="397">
        <v>39387</v>
      </c>
      <c r="D97" s="386">
        <v>1481.14</v>
      </c>
      <c r="E97" s="339">
        <f t="shared" si="7"/>
        <v>-4.4043423821141348E-2</v>
      </c>
      <c r="F97" s="387">
        <v>13371.72</v>
      </c>
      <c r="G97" s="388">
        <f t="shared" si="8"/>
        <v>-4.0078219613625565E-2</v>
      </c>
      <c r="H97" s="389">
        <v>6.01457</v>
      </c>
      <c r="I97" s="390">
        <f t="shared" si="9"/>
        <v>1.8305411880232603E-2</v>
      </c>
      <c r="J97" s="391">
        <v>46.716937999999999</v>
      </c>
      <c r="K97" s="392">
        <f t="shared" si="10"/>
        <v>2.0816436039792219E-3</v>
      </c>
      <c r="L97" s="393">
        <v>81.796036000000001</v>
      </c>
      <c r="M97" s="394">
        <f t="shared" si="11"/>
        <v>-4.712585893156318E-2</v>
      </c>
      <c r="N97" s="395">
        <v>24.139893000000001</v>
      </c>
      <c r="O97" s="396">
        <f t="shared" si="12"/>
        <v>-8.7204463174019642E-2</v>
      </c>
      <c r="P97" s="180"/>
    </row>
    <row r="98" spans="2:16">
      <c r="B98" s="384">
        <f t="shared" si="13"/>
        <v>95</v>
      </c>
      <c r="C98" s="397">
        <v>39417</v>
      </c>
      <c r="D98" s="386">
        <v>1468.36</v>
      </c>
      <c r="E98" s="339">
        <f t="shared" si="7"/>
        <v>-8.628488866683881E-3</v>
      </c>
      <c r="F98" s="387">
        <v>13264.82</v>
      </c>
      <c r="G98" s="388">
        <f t="shared" si="8"/>
        <v>-7.9944838809068441E-3</v>
      </c>
      <c r="H98" s="389">
        <v>6.0335720000000004</v>
      </c>
      <c r="I98" s="390">
        <f t="shared" si="9"/>
        <v>3.1593280982680216E-3</v>
      </c>
      <c r="J98" s="391">
        <v>48.459266999999997</v>
      </c>
      <c r="K98" s="392">
        <f t="shared" si="10"/>
        <v>3.7295445176650954E-2</v>
      </c>
      <c r="L98" s="393">
        <v>74.070778000000004</v>
      </c>
      <c r="M98" s="394">
        <f t="shared" si="11"/>
        <v>-9.4445383636928226E-2</v>
      </c>
      <c r="N98" s="395">
        <v>25.661339000000002</v>
      </c>
      <c r="O98" s="396">
        <f t="shared" si="12"/>
        <v>6.3026211425212253E-2</v>
      </c>
      <c r="P98" s="180"/>
    </row>
    <row r="99" spans="2:16">
      <c r="B99" s="384">
        <f t="shared" si="13"/>
        <v>96</v>
      </c>
      <c r="C99" s="397">
        <v>39448</v>
      </c>
      <c r="D99" s="386">
        <v>1378.55</v>
      </c>
      <c r="E99" s="339">
        <f t="shared" si="7"/>
        <v>-6.1163474897164116E-2</v>
      </c>
      <c r="F99" s="387">
        <v>12650.36</v>
      </c>
      <c r="G99" s="388">
        <f t="shared" si="8"/>
        <v>-4.6322528311729783E-2</v>
      </c>
      <c r="H99" s="389">
        <v>6.1421840000000003</v>
      </c>
      <c r="I99" s="390">
        <f t="shared" si="9"/>
        <v>1.8001276855567516E-2</v>
      </c>
      <c r="J99" s="391">
        <v>47.195014999999998</v>
      </c>
      <c r="K99" s="392">
        <f t="shared" si="10"/>
        <v>-2.608896250948245E-2</v>
      </c>
      <c r="L99" s="393">
        <v>77.595511999999999</v>
      </c>
      <c r="M99" s="394">
        <f t="shared" si="11"/>
        <v>4.7586026435418205E-2</v>
      </c>
      <c r="N99" s="395">
        <v>23.498881999999998</v>
      </c>
      <c r="O99" s="396">
        <f t="shared" si="12"/>
        <v>-8.4269063278420653E-2</v>
      </c>
      <c r="P99" s="180"/>
    </row>
    <row r="100" spans="2:16">
      <c r="B100" s="384">
        <f t="shared" si="13"/>
        <v>97</v>
      </c>
      <c r="C100" s="397">
        <v>39479</v>
      </c>
      <c r="D100" s="386">
        <v>1330.63</v>
      </c>
      <c r="E100" s="339">
        <f t="shared" si="7"/>
        <v>-3.4761162090602316E-2</v>
      </c>
      <c r="F100" s="387">
        <v>12266.39</v>
      </c>
      <c r="G100" s="388">
        <f t="shared" si="8"/>
        <v>-3.0352495897350007E-2</v>
      </c>
      <c r="H100" s="389">
        <v>6.149413</v>
      </c>
      <c r="I100" s="390">
        <f t="shared" si="9"/>
        <v>1.176942924536295E-3</v>
      </c>
      <c r="J100" s="391">
        <v>43.013165000000001</v>
      </c>
      <c r="K100" s="392">
        <f t="shared" si="10"/>
        <v>-8.8607875217329601E-2</v>
      </c>
      <c r="L100" s="393">
        <v>73.279990999999995</v>
      </c>
      <c r="M100" s="394">
        <f t="shared" si="11"/>
        <v>-5.5615600551743305E-2</v>
      </c>
      <c r="N100" s="395">
        <v>19.606434</v>
      </c>
      <c r="O100" s="396">
        <f t="shared" si="12"/>
        <v>-0.16564396552993454</v>
      </c>
      <c r="P100" s="180"/>
    </row>
    <row r="101" spans="2:16">
      <c r="B101" s="384">
        <f t="shared" si="13"/>
        <v>98</v>
      </c>
      <c r="C101" s="397">
        <v>39508</v>
      </c>
      <c r="D101" s="386">
        <v>1322.7</v>
      </c>
      <c r="E101" s="339">
        <f t="shared" si="7"/>
        <v>-5.9595830546433914E-3</v>
      </c>
      <c r="F101" s="387">
        <v>12262.89</v>
      </c>
      <c r="G101" s="388">
        <f t="shared" si="8"/>
        <v>-2.8533252244544727E-4</v>
      </c>
      <c r="H101" s="389">
        <v>6.1676089999999997</v>
      </c>
      <c r="I101" s="390">
        <f t="shared" si="9"/>
        <v>2.958981613367051E-3</v>
      </c>
      <c r="J101" s="391">
        <v>45.233688000000001</v>
      </c>
      <c r="K101" s="392">
        <f t="shared" si="10"/>
        <v>5.1624264338604231E-2</v>
      </c>
      <c r="L101" s="393">
        <v>77.055023000000006</v>
      </c>
      <c r="M101" s="394">
        <f t="shared" si="11"/>
        <v>5.1515180999408328E-2</v>
      </c>
      <c r="N101" s="395">
        <v>20.536487999999999</v>
      </c>
      <c r="O101" s="396">
        <f t="shared" si="12"/>
        <v>4.7436163047293478E-2</v>
      </c>
      <c r="P101" s="180"/>
    </row>
    <row r="102" spans="2:16">
      <c r="B102" s="384">
        <f t="shared" si="13"/>
        <v>99</v>
      </c>
      <c r="C102" s="397">
        <v>39539</v>
      </c>
      <c r="D102" s="386">
        <v>1385.59</v>
      </c>
      <c r="E102" s="339">
        <f t="shared" si="7"/>
        <v>4.7546684811370588E-2</v>
      </c>
      <c r="F102" s="387">
        <v>12820.13</v>
      </c>
      <c r="G102" s="388">
        <f t="shared" si="8"/>
        <v>4.544116435848311E-2</v>
      </c>
      <c r="H102" s="389">
        <v>6.1441239999999997</v>
      </c>
      <c r="I102" s="390">
        <f t="shared" si="9"/>
        <v>-3.8077965059069019E-3</v>
      </c>
      <c r="J102" s="391">
        <v>49.605972000000001</v>
      </c>
      <c r="K102" s="392">
        <f t="shared" si="10"/>
        <v>9.6659905334272045E-2</v>
      </c>
      <c r="L102" s="393">
        <v>79.805663999999993</v>
      </c>
      <c r="M102" s="394">
        <f t="shared" si="11"/>
        <v>3.5697101796984487E-2</v>
      </c>
      <c r="N102" s="395">
        <v>20.637792999999999</v>
      </c>
      <c r="O102" s="396">
        <f t="shared" si="12"/>
        <v>4.9329271879399172E-3</v>
      </c>
      <c r="P102" s="180"/>
    </row>
    <row r="103" spans="2:16">
      <c r="B103" s="384">
        <f t="shared" si="13"/>
        <v>100</v>
      </c>
      <c r="C103" s="397">
        <v>39569</v>
      </c>
      <c r="D103" s="386">
        <v>1400.38</v>
      </c>
      <c r="E103" s="339">
        <f t="shared" si="7"/>
        <v>1.0674153248796614E-2</v>
      </c>
      <c r="F103" s="387">
        <v>12638.32</v>
      </c>
      <c r="G103" s="388">
        <f t="shared" si="8"/>
        <v>-1.4181603462679382E-2</v>
      </c>
      <c r="H103" s="389">
        <v>6.1011769999999999</v>
      </c>
      <c r="I103" s="390">
        <f t="shared" si="9"/>
        <v>-6.9899305417663316E-3</v>
      </c>
      <c r="J103" s="391">
        <v>49.654701000000003</v>
      </c>
      <c r="K103" s="392">
        <f t="shared" si="10"/>
        <v>9.8232124148278643E-4</v>
      </c>
      <c r="L103" s="393">
        <v>76.342681999999996</v>
      </c>
      <c r="M103" s="394">
        <f t="shared" si="11"/>
        <v>-4.3392684509209745E-2</v>
      </c>
      <c r="N103" s="395">
        <v>20.493062999999999</v>
      </c>
      <c r="O103" s="396">
        <f t="shared" si="12"/>
        <v>-7.012862276503995E-3</v>
      </c>
      <c r="P103" s="180"/>
    </row>
    <row r="104" spans="2:16">
      <c r="B104" s="384">
        <f t="shared" si="13"/>
        <v>101</v>
      </c>
      <c r="C104" s="397">
        <v>39600</v>
      </c>
      <c r="D104" s="386">
        <v>1280</v>
      </c>
      <c r="E104" s="339">
        <f t="shared" si="7"/>
        <v>-8.5962381639269392E-2</v>
      </c>
      <c r="F104" s="387">
        <v>11350.01</v>
      </c>
      <c r="G104" s="388">
        <f t="shared" si="8"/>
        <v>-0.10193680805676697</v>
      </c>
      <c r="H104" s="389">
        <v>6.1012240000000002</v>
      </c>
      <c r="I104" s="390">
        <f t="shared" si="9"/>
        <v>7.7034316494639654E-6</v>
      </c>
      <c r="J104" s="391">
        <v>48.939011000000001</v>
      </c>
      <c r="K104" s="392">
        <f t="shared" si="10"/>
        <v>-1.4413338225518713E-2</v>
      </c>
      <c r="L104" s="393">
        <v>65.587615999999997</v>
      </c>
      <c r="M104" s="394">
        <f t="shared" si="11"/>
        <v>-0.14087880748019832</v>
      </c>
      <c r="N104" s="395">
        <v>19.980222999999999</v>
      </c>
      <c r="O104" s="396">
        <f t="shared" si="12"/>
        <v>-2.5025053599844971E-2</v>
      </c>
      <c r="P104" s="180"/>
    </row>
    <row r="105" spans="2:16">
      <c r="B105" s="384">
        <f t="shared" si="13"/>
        <v>102</v>
      </c>
      <c r="C105" s="397">
        <v>39630</v>
      </c>
      <c r="D105" s="386">
        <v>1267.3800000000001</v>
      </c>
      <c r="E105" s="339">
        <f t="shared" si="7"/>
        <v>-9.8593749999998925E-3</v>
      </c>
      <c r="F105" s="387">
        <v>11378.02</v>
      </c>
      <c r="G105" s="388">
        <f t="shared" si="8"/>
        <v>2.4678392353838507E-3</v>
      </c>
      <c r="H105" s="389">
        <v>6.1006169999999997</v>
      </c>
      <c r="I105" s="390">
        <f t="shared" si="9"/>
        <v>-9.9488233836431128E-5</v>
      </c>
      <c r="J105" s="391">
        <v>43.733916999999998</v>
      </c>
      <c r="K105" s="392">
        <f t="shared" si="10"/>
        <v>-0.10635879012757332</v>
      </c>
      <c r="L105" s="393">
        <v>65.709297000000007</v>
      </c>
      <c r="M105" s="394">
        <f t="shared" si="11"/>
        <v>1.8552435264609368E-3</v>
      </c>
      <c r="N105" s="395">
        <v>18.680164000000001</v>
      </c>
      <c r="O105" s="396">
        <f t="shared" si="12"/>
        <v>-6.5067291791487847E-2</v>
      </c>
      <c r="P105" s="180"/>
    </row>
    <row r="106" spans="2:16">
      <c r="B106" s="384">
        <f t="shared" si="13"/>
        <v>103</v>
      </c>
      <c r="C106" s="397">
        <v>39661</v>
      </c>
      <c r="D106" s="386">
        <v>1282.83</v>
      </c>
      <c r="E106" s="339">
        <f t="shared" si="7"/>
        <v>1.2190503242910378E-2</v>
      </c>
      <c r="F106" s="387">
        <v>11543.96</v>
      </c>
      <c r="G106" s="388">
        <f t="shared" si="8"/>
        <v>1.4584259827280954E-2</v>
      </c>
      <c r="H106" s="389">
        <v>6.1436320000000002</v>
      </c>
      <c r="I106" s="390">
        <f t="shared" si="9"/>
        <v>7.0509261604196904E-3</v>
      </c>
      <c r="J106" s="391">
        <v>46.789982000000002</v>
      </c>
      <c r="K106" s="392">
        <f t="shared" si="10"/>
        <v>6.9878602458590677E-2</v>
      </c>
      <c r="L106" s="393">
        <v>69.026482000000001</v>
      </c>
      <c r="M106" s="394">
        <f t="shared" si="11"/>
        <v>5.0482734581683175E-2</v>
      </c>
      <c r="N106" s="395">
        <v>19.820436000000001</v>
      </c>
      <c r="O106" s="396">
        <f t="shared" si="12"/>
        <v>6.1041862373371059E-2</v>
      </c>
      <c r="P106" s="180"/>
    </row>
    <row r="107" spans="2:16">
      <c r="B107" s="384">
        <f t="shared" si="13"/>
        <v>104</v>
      </c>
      <c r="C107" s="397">
        <v>39692</v>
      </c>
      <c r="D107" s="386">
        <v>1166.3599999999999</v>
      </c>
      <c r="E107" s="339">
        <f t="shared" si="7"/>
        <v>-9.0791453271283018E-2</v>
      </c>
      <c r="F107" s="387">
        <v>10850.66</v>
      </c>
      <c r="G107" s="388">
        <f t="shared" si="8"/>
        <v>-6.0057380656204584E-2</v>
      </c>
      <c r="H107" s="389">
        <v>6.0758919999999996</v>
      </c>
      <c r="I107" s="390">
        <f t="shared" si="9"/>
        <v>-1.1026051039515483E-2</v>
      </c>
      <c r="J107" s="391">
        <v>45.416248000000003</v>
      </c>
      <c r="K107" s="392">
        <f t="shared" si="10"/>
        <v>-2.9359575303961383E-2</v>
      </c>
      <c r="L107" s="393">
        <v>65.875984000000003</v>
      </c>
      <c r="M107" s="394">
        <f t="shared" si="11"/>
        <v>-4.5641874085369127E-2</v>
      </c>
      <c r="N107" s="395">
        <v>19.461969</v>
      </c>
      <c r="O107" s="396">
        <f t="shared" si="12"/>
        <v>-1.8085727276635155E-2</v>
      </c>
      <c r="P107" s="180"/>
    </row>
    <row r="108" spans="2:16">
      <c r="B108" s="384">
        <f t="shared" si="13"/>
        <v>105</v>
      </c>
      <c r="C108" s="397">
        <v>39722</v>
      </c>
      <c r="D108" s="386">
        <v>968.75</v>
      </c>
      <c r="E108" s="339">
        <f t="shared" si="7"/>
        <v>-0.16942453444905514</v>
      </c>
      <c r="F108" s="387">
        <v>9325.01</v>
      </c>
      <c r="G108" s="388">
        <f t="shared" si="8"/>
        <v>-0.14060435033444962</v>
      </c>
      <c r="H108" s="389">
        <v>5.9204860000000004</v>
      </c>
      <c r="I108" s="390">
        <f t="shared" si="9"/>
        <v>-2.5577478994030733E-2</v>
      </c>
      <c r="J108" s="391">
        <v>39.876494999999998</v>
      </c>
      <c r="K108" s="392">
        <f t="shared" si="10"/>
        <v>-0.12197733727365601</v>
      </c>
      <c r="L108" s="393">
        <v>54.555660000000003</v>
      </c>
      <c r="M108" s="394">
        <f t="shared" si="11"/>
        <v>-0.17184295873288202</v>
      </c>
      <c r="N108" s="395">
        <v>16.282724000000002</v>
      </c>
      <c r="O108" s="396">
        <f t="shared" si="12"/>
        <v>-0.16335680115408657</v>
      </c>
      <c r="P108" s="180"/>
    </row>
    <row r="109" spans="2:16">
      <c r="B109" s="384">
        <f t="shared" si="13"/>
        <v>106</v>
      </c>
      <c r="C109" s="397">
        <v>39753</v>
      </c>
      <c r="D109" s="386">
        <v>896.24</v>
      </c>
      <c r="E109" s="339">
        <f t="shared" si="7"/>
        <v>-7.4849032258064496E-2</v>
      </c>
      <c r="F109" s="387">
        <v>8829.0400000000009</v>
      </c>
      <c r="G109" s="388">
        <f t="shared" si="8"/>
        <v>-5.3187074330215078E-2</v>
      </c>
      <c r="H109" s="389">
        <v>6.1376920000000004</v>
      </c>
      <c r="I109" s="390">
        <f t="shared" si="9"/>
        <v>3.6687190882640275E-2</v>
      </c>
      <c r="J109" s="391">
        <v>36.001472</v>
      </c>
      <c r="K109" s="392">
        <f t="shared" si="10"/>
        <v>-9.7175616864019765E-2</v>
      </c>
      <c r="L109" s="393">
        <v>58.962173</v>
      </c>
      <c r="M109" s="394">
        <f t="shared" si="11"/>
        <v>8.0770959420159105E-2</v>
      </c>
      <c r="N109" s="395">
        <v>14.744139000000001</v>
      </c>
      <c r="O109" s="396">
        <f t="shared" si="12"/>
        <v>-9.4491867576948496E-2</v>
      </c>
      <c r="P109" s="180"/>
    </row>
    <row r="110" spans="2:16">
      <c r="B110" s="384">
        <f t="shared" si="13"/>
        <v>107</v>
      </c>
      <c r="C110" s="397">
        <v>39783</v>
      </c>
      <c r="D110" s="386">
        <v>903.25</v>
      </c>
      <c r="E110" s="339">
        <f t="shared" si="7"/>
        <v>7.8215656520574939E-3</v>
      </c>
      <c r="F110" s="387">
        <v>8776.39</v>
      </c>
      <c r="G110" s="388">
        <f t="shared" si="8"/>
        <v>-5.9632757355274624E-3</v>
      </c>
      <c r="H110" s="389">
        <v>6.3427550000000004</v>
      </c>
      <c r="I110" s="390">
        <f t="shared" si="9"/>
        <v>3.341044157966877E-2</v>
      </c>
      <c r="J110" s="391">
        <v>36.834620999999999</v>
      </c>
      <c r="K110" s="392">
        <f t="shared" si="10"/>
        <v>2.3142081523777724E-2</v>
      </c>
      <c r="L110" s="393">
        <v>53.537497999999999</v>
      </c>
      <c r="M110" s="394">
        <f t="shared" si="11"/>
        <v>-9.2002630228706139E-2</v>
      </c>
      <c r="N110" s="395">
        <v>14.271409999999999</v>
      </c>
      <c r="O110" s="396">
        <f t="shared" si="12"/>
        <v>-3.2062163819806755E-2</v>
      </c>
      <c r="P110" s="180"/>
    </row>
    <row r="111" spans="2:16">
      <c r="B111" s="384">
        <f t="shared" si="13"/>
        <v>108</v>
      </c>
      <c r="C111" s="397">
        <v>39814</v>
      </c>
      <c r="D111" s="386">
        <v>825.88</v>
      </c>
      <c r="E111" s="339">
        <f t="shared" si="7"/>
        <v>-8.5657348463880401E-2</v>
      </c>
      <c r="F111" s="387">
        <v>8000.86</v>
      </c>
      <c r="G111" s="388">
        <f t="shared" si="8"/>
        <v>-8.836548968311575E-2</v>
      </c>
      <c r="H111" s="389">
        <v>6.2982779999999998</v>
      </c>
      <c r="I111" s="390">
        <f t="shared" si="9"/>
        <v>-7.0122525621753029E-3</v>
      </c>
      <c r="J111" s="391">
        <v>31.593594</v>
      </c>
      <c r="K111" s="392">
        <f t="shared" si="10"/>
        <v>-0.14228535159897526</v>
      </c>
      <c r="L111" s="393">
        <v>42.586460000000002</v>
      </c>
      <c r="M111" s="394">
        <f t="shared" si="11"/>
        <v>-0.20454893129297891</v>
      </c>
      <c r="N111" s="395">
        <v>12.553553000000001</v>
      </c>
      <c r="O111" s="396">
        <f t="shared" si="12"/>
        <v>-0.12037051699867063</v>
      </c>
      <c r="P111" s="180"/>
    </row>
    <row r="112" spans="2:16">
      <c r="B112" s="384">
        <f t="shared" si="13"/>
        <v>109</v>
      </c>
      <c r="C112" s="397">
        <v>39845</v>
      </c>
      <c r="D112" s="386">
        <v>735.09</v>
      </c>
      <c r="E112" s="339">
        <f t="shared" si="7"/>
        <v>-0.10993122487528451</v>
      </c>
      <c r="F112" s="387">
        <v>7062.93</v>
      </c>
      <c r="G112" s="388">
        <f t="shared" si="8"/>
        <v>-0.11722864792034848</v>
      </c>
      <c r="H112" s="389">
        <v>6.272532</v>
      </c>
      <c r="I112" s="390">
        <f t="shared" si="9"/>
        <v>-4.0877839942917715E-3</v>
      </c>
      <c r="J112" s="391">
        <v>29.706253</v>
      </c>
      <c r="K112" s="392">
        <f t="shared" si="10"/>
        <v>-5.9738091209249555E-2</v>
      </c>
      <c r="L112" s="393">
        <v>36.124073000000003</v>
      </c>
      <c r="M112" s="394">
        <f t="shared" si="11"/>
        <v>-0.15174745682078294</v>
      </c>
      <c r="N112" s="395">
        <v>11.856127000000001</v>
      </c>
      <c r="O112" s="396">
        <f t="shared" si="12"/>
        <v>-5.555606448628525E-2</v>
      </c>
      <c r="P112" s="180"/>
    </row>
    <row r="113" spans="2:16">
      <c r="B113" s="384">
        <f t="shared" si="13"/>
        <v>110</v>
      </c>
      <c r="C113" s="397">
        <v>39873</v>
      </c>
      <c r="D113" s="386">
        <v>797.87</v>
      </c>
      <c r="E113" s="339">
        <f t="shared" si="7"/>
        <v>8.5404508291501591E-2</v>
      </c>
      <c r="F113" s="387">
        <v>7608.92</v>
      </c>
      <c r="G113" s="388">
        <f t="shared" si="8"/>
        <v>7.7303611957077356E-2</v>
      </c>
      <c r="H113" s="389">
        <v>6.3651260000000001</v>
      </c>
      <c r="I113" s="390">
        <f t="shared" si="9"/>
        <v>1.4761821860773239E-2</v>
      </c>
      <c r="J113" s="391">
        <v>32.617373999999998</v>
      </c>
      <c r="K113" s="392">
        <f t="shared" si="10"/>
        <v>9.799690994350585E-2</v>
      </c>
      <c r="L113" s="393">
        <v>37.194175999999999</v>
      </c>
      <c r="M113" s="394">
        <f t="shared" si="11"/>
        <v>2.9622988526238236E-2</v>
      </c>
      <c r="N113" s="395">
        <v>13.578352000000001</v>
      </c>
      <c r="O113" s="396">
        <f t="shared" si="12"/>
        <v>0.14526033670185878</v>
      </c>
      <c r="P113" s="180"/>
    </row>
    <row r="114" spans="2:16">
      <c r="B114" s="384">
        <f t="shared" si="13"/>
        <v>111</v>
      </c>
      <c r="C114" s="397">
        <v>39904</v>
      </c>
      <c r="D114" s="386">
        <v>872.81</v>
      </c>
      <c r="E114" s="339">
        <f t="shared" si="7"/>
        <v>9.3925075513554779E-2</v>
      </c>
      <c r="F114" s="387">
        <v>8168.12</v>
      </c>
      <c r="G114" s="388">
        <f t="shared" si="8"/>
        <v>7.3492690158392993E-2</v>
      </c>
      <c r="H114" s="389">
        <v>6.3891900000000001</v>
      </c>
      <c r="I114" s="390">
        <f t="shared" si="9"/>
        <v>3.7806007296634636E-3</v>
      </c>
      <c r="J114" s="391">
        <v>34.222889000000002</v>
      </c>
      <c r="K114" s="392">
        <f t="shared" si="10"/>
        <v>4.9222693402602102E-2</v>
      </c>
      <c r="L114" s="393">
        <v>46.927588999999998</v>
      </c>
      <c r="M114" s="394">
        <f t="shared" si="11"/>
        <v>0.26169185734884937</v>
      </c>
      <c r="N114" s="395">
        <v>14.975369000000001</v>
      </c>
      <c r="O114" s="396">
        <f t="shared" si="12"/>
        <v>0.10288560791471602</v>
      </c>
      <c r="P114" s="180"/>
    </row>
    <row r="115" spans="2:16">
      <c r="B115" s="384">
        <f t="shared" si="13"/>
        <v>112</v>
      </c>
      <c r="C115" s="397">
        <v>39934</v>
      </c>
      <c r="D115" s="386">
        <v>919.14</v>
      </c>
      <c r="E115" s="339">
        <f t="shared" si="7"/>
        <v>5.3081426656431674E-2</v>
      </c>
      <c r="F115" s="387">
        <v>8500.33</v>
      </c>
      <c r="G115" s="388">
        <f t="shared" si="8"/>
        <v>4.0671537636567612E-2</v>
      </c>
      <c r="H115" s="389">
        <v>6.4438079999999998</v>
      </c>
      <c r="I115" s="390">
        <f t="shared" si="9"/>
        <v>8.5485014532358239E-3</v>
      </c>
      <c r="J115" s="391">
        <v>34.166550000000001</v>
      </c>
      <c r="K115" s="392">
        <f t="shared" si="10"/>
        <v>-1.6462374056147588E-3</v>
      </c>
      <c r="L115" s="393">
        <v>46.483123999999997</v>
      </c>
      <c r="M115" s="394">
        <f t="shared" si="11"/>
        <v>-9.4712941677016493E-3</v>
      </c>
      <c r="N115" s="395">
        <v>15.441037</v>
      </c>
      <c r="O115" s="396">
        <f t="shared" si="12"/>
        <v>3.1095594372332336E-2</v>
      </c>
      <c r="P115" s="180"/>
    </row>
    <row r="116" spans="2:16">
      <c r="B116" s="384">
        <f t="shared" si="13"/>
        <v>113</v>
      </c>
      <c r="C116" s="397">
        <v>39965</v>
      </c>
      <c r="D116" s="386">
        <v>919.32</v>
      </c>
      <c r="E116" s="339">
        <f t="shared" si="7"/>
        <v>1.9583523728705643E-4</v>
      </c>
      <c r="F116" s="387">
        <v>8447</v>
      </c>
      <c r="G116" s="388">
        <f t="shared" si="8"/>
        <v>-6.273874073124186E-3</v>
      </c>
      <c r="H116" s="389">
        <v>6.4796449999999997</v>
      </c>
      <c r="I116" s="390">
        <f t="shared" si="9"/>
        <v>5.5614630355218519E-3</v>
      </c>
      <c r="J116" s="391">
        <v>32.361294000000001</v>
      </c>
      <c r="K116" s="392">
        <f t="shared" si="10"/>
        <v>-5.2836941394434067E-2</v>
      </c>
      <c r="L116" s="393">
        <v>46.642463999999997</v>
      </c>
      <c r="M116" s="394">
        <f t="shared" si="11"/>
        <v>3.427910740250617E-3</v>
      </c>
      <c r="N116" s="395">
        <v>17.681395999999999</v>
      </c>
      <c r="O116" s="396">
        <f t="shared" si="12"/>
        <v>0.14509122670970864</v>
      </c>
      <c r="P116" s="180"/>
    </row>
    <row r="117" spans="2:16">
      <c r="B117" s="384">
        <f t="shared" si="13"/>
        <v>114</v>
      </c>
      <c r="C117" s="397">
        <v>39995</v>
      </c>
      <c r="D117" s="386">
        <v>987.48</v>
      </c>
      <c r="E117" s="339">
        <f t="shared" si="7"/>
        <v>7.4141756950789617E-2</v>
      </c>
      <c r="F117" s="387">
        <v>9171.61</v>
      </c>
      <c r="G117" s="388">
        <f t="shared" si="8"/>
        <v>8.5783118266840264E-2</v>
      </c>
      <c r="H117" s="389">
        <v>6.5723260000000003</v>
      </c>
      <c r="I117" s="390">
        <f t="shared" si="9"/>
        <v>1.4303407053935846E-2</v>
      </c>
      <c r="J117" s="391">
        <v>34.990890999999998</v>
      </c>
      <c r="K117" s="392">
        <f t="shared" si="10"/>
        <v>8.1257473820422588E-2</v>
      </c>
      <c r="L117" s="393">
        <v>57.010604999999998</v>
      </c>
      <c r="M117" s="394">
        <f t="shared" si="11"/>
        <v>0.2222897358081255</v>
      </c>
      <c r="N117" s="395">
        <v>17.495432000000001</v>
      </c>
      <c r="O117" s="396">
        <f t="shared" si="12"/>
        <v>-1.0517495338037697E-2</v>
      </c>
      <c r="P117" s="180"/>
    </row>
    <row r="118" spans="2:16">
      <c r="B118" s="384">
        <f t="shared" si="13"/>
        <v>115</v>
      </c>
      <c r="C118" s="397">
        <v>40026</v>
      </c>
      <c r="D118" s="386">
        <v>1020.62</v>
      </c>
      <c r="E118" s="339">
        <f t="shared" si="7"/>
        <v>3.3560173370599911E-2</v>
      </c>
      <c r="F118" s="387">
        <v>9496.2800000000007</v>
      </c>
      <c r="G118" s="388">
        <f t="shared" si="8"/>
        <v>3.5399455493637433E-2</v>
      </c>
      <c r="H118" s="389">
        <v>6.6397950000000003</v>
      </c>
      <c r="I118" s="390">
        <f t="shared" si="9"/>
        <v>1.0265619812529048E-2</v>
      </c>
      <c r="J118" s="391">
        <v>36.037094000000003</v>
      </c>
      <c r="K118" s="392">
        <f t="shared" si="10"/>
        <v>2.9899295791010472E-2</v>
      </c>
      <c r="L118" s="393">
        <v>57.741753000000003</v>
      </c>
      <c r="M118" s="394">
        <f t="shared" si="11"/>
        <v>1.2824771812191882E-2</v>
      </c>
      <c r="N118" s="395">
        <v>18.335991</v>
      </c>
      <c r="O118" s="396">
        <f t="shared" si="12"/>
        <v>4.8044483840124608E-2</v>
      </c>
      <c r="P118" s="180"/>
    </row>
    <row r="119" spans="2:16">
      <c r="B119" s="384">
        <f t="shared" si="13"/>
        <v>116</v>
      </c>
      <c r="C119" s="397">
        <v>40057</v>
      </c>
      <c r="D119" s="386">
        <v>1057.08</v>
      </c>
      <c r="E119" s="339">
        <f t="shared" si="7"/>
        <v>3.5723383825517763E-2</v>
      </c>
      <c r="F119" s="387">
        <v>9712.2800000000007</v>
      </c>
      <c r="G119" s="388">
        <f t="shared" si="8"/>
        <v>2.2745748861659587E-2</v>
      </c>
      <c r="H119" s="389">
        <v>6.7196290000000003</v>
      </c>
      <c r="I119" s="390">
        <f t="shared" si="9"/>
        <v>1.2023563980514407E-2</v>
      </c>
      <c r="J119" s="391">
        <v>40.001469</v>
      </c>
      <c r="K119" s="392">
        <f t="shared" si="10"/>
        <v>0.11000817657494788</v>
      </c>
      <c r="L119" s="393">
        <v>63.212555000000002</v>
      </c>
      <c r="M119" s="394">
        <f t="shared" si="11"/>
        <v>9.4746032390114587E-2</v>
      </c>
      <c r="N119" s="395">
        <v>19.239488999999999</v>
      </c>
      <c r="O119" s="396">
        <f t="shared" si="12"/>
        <v>4.9274566070631298E-2</v>
      </c>
      <c r="P119" s="180"/>
    </row>
    <row r="120" spans="2:16">
      <c r="B120" s="384">
        <f t="shared" si="13"/>
        <v>117</v>
      </c>
      <c r="C120" s="397">
        <v>40087</v>
      </c>
      <c r="D120" s="386">
        <v>1036.19</v>
      </c>
      <c r="E120" s="339">
        <f t="shared" si="7"/>
        <v>-1.9761985847807084E-2</v>
      </c>
      <c r="F120" s="387">
        <v>9712.73</v>
      </c>
      <c r="G120" s="388">
        <f t="shared" si="8"/>
        <v>4.6333095833128723E-5</v>
      </c>
      <c r="H120" s="389">
        <v>6.7473979999999996</v>
      </c>
      <c r="I120" s="390">
        <f t="shared" si="9"/>
        <v>4.1325198161981103E-3</v>
      </c>
      <c r="J120" s="391">
        <v>40.334938000000001</v>
      </c>
      <c r="K120" s="392">
        <f t="shared" si="10"/>
        <v>8.3364188450179011E-3</v>
      </c>
      <c r="L120" s="393">
        <v>61.181381000000002</v>
      </c>
      <c r="M120" s="394">
        <f t="shared" si="11"/>
        <v>-3.2132445840861834E-2</v>
      </c>
      <c r="N120" s="395">
        <v>20.743034000000002</v>
      </c>
      <c r="O120" s="396">
        <f t="shared" si="12"/>
        <v>7.8148905098259336E-2</v>
      </c>
      <c r="P120" s="180"/>
    </row>
    <row r="121" spans="2:16">
      <c r="B121" s="384">
        <f t="shared" si="13"/>
        <v>118</v>
      </c>
      <c r="C121" s="397">
        <v>40118</v>
      </c>
      <c r="D121" s="386">
        <v>1095.6300000000001</v>
      </c>
      <c r="E121" s="339">
        <f t="shared" si="7"/>
        <v>5.7363996950366314E-2</v>
      </c>
      <c r="F121" s="387">
        <v>10344.84</v>
      </c>
      <c r="G121" s="388">
        <f t="shared" si="8"/>
        <v>6.5080569520618914E-2</v>
      </c>
      <c r="H121" s="389">
        <v>6.8401069999999997</v>
      </c>
      <c r="I121" s="390">
        <f t="shared" si="9"/>
        <v>1.3739963168024172E-2</v>
      </c>
      <c r="J121" s="391">
        <v>42.635876000000003</v>
      </c>
      <c r="K121" s="392">
        <f t="shared" si="10"/>
        <v>5.7045780013347258E-2</v>
      </c>
      <c r="L121" s="393">
        <v>71.079505999999995</v>
      </c>
      <c r="M121" s="394">
        <f t="shared" si="11"/>
        <v>0.16178328828504207</v>
      </c>
      <c r="N121" s="395">
        <v>21.999745999999998</v>
      </c>
      <c r="O121" s="396">
        <f t="shared" si="12"/>
        <v>6.0584772700078338E-2</v>
      </c>
      <c r="P121" s="180"/>
    </row>
    <row r="122" spans="2:16">
      <c r="B122" s="384">
        <f t="shared" si="13"/>
        <v>119</v>
      </c>
      <c r="C122" s="397">
        <v>40148</v>
      </c>
      <c r="D122" s="386">
        <v>1115.0999999999999</v>
      </c>
      <c r="E122" s="339">
        <f t="shared" si="7"/>
        <v>1.7770597738287375E-2</v>
      </c>
      <c r="F122" s="387">
        <v>10428.049999999999</v>
      </c>
      <c r="G122" s="388">
        <f t="shared" si="8"/>
        <v>8.0436236809848793E-3</v>
      </c>
      <c r="H122" s="389">
        <v>6.7244770000000003</v>
      </c>
      <c r="I122" s="390">
        <f t="shared" si="9"/>
        <v>-1.6904706315266638E-2</v>
      </c>
      <c r="J122" s="391">
        <v>42.109234000000001</v>
      </c>
      <c r="K122" s="392">
        <f t="shared" si="10"/>
        <v>-1.2352085834943405E-2</v>
      </c>
      <c r="L122" s="393">
        <v>70.237815999999995</v>
      </c>
      <c r="M122" s="394">
        <f t="shared" si="11"/>
        <v>-1.1841528555361691E-2</v>
      </c>
      <c r="N122" s="395">
        <v>22.900921</v>
      </c>
      <c r="O122" s="396">
        <f t="shared" si="12"/>
        <v>4.0962972936142261E-2</v>
      </c>
      <c r="P122" s="180"/>
    </row>
    <row r="123" spans="2:16">
      <c r="B123" s="384">
        <f t="shared" si="13"/>
        <v>120</v>
      </c>
      <c r="C123" s="397">
        <v>40179</v>
      </c>
      <c r="D123" s="386">
        <v>1073.8699999999999</v>
      </c>
      <c r="E123" s="339">
        <f t="shared" si="7"/>
        <v>-3.6974262397991176E-2</v>
      </c>
      <c r="F123" s="387">
        <v>10067.33</v>
      </c>
      <c r="G123" s="388">
        <f t="shared" si="8"/>
        <v>-3.4591318607026134E-2</v>
      </c>
      <c r="H123" s="389">
        <v>6.8306769999999997</v>
      </c>
      <c r="I123" s="390">
        <f t="shared" si="9"/>
        <v>1.5793049779187163E-2</v>
      </c>
      <c r="J123" s="391">
        <v>40.870933999999998</v>
      </c>
      <c r="K123" s="392">
        <f t="shared" si="10"/>
        <v>-2.9406851713332127E-2</v>
      </c>
      <c r="L123" s="393">
        <v>66.026877999999996</v>
      </c>
      <c r="M123" s="394">
        <f t="shared" si="11"/>
        <v>-5.995257597417325E-2</v>
      </c>
      <c r="N123" s="395">
        <v>21.172834000000002</v>
      </c>
      <c r="O123" s="396">
        <f t="shared" si="12"/>
        <v>-7.5459279563472537E-2</v>
      </c>
      <c r="P123" s="180"/>
    </row>
    <row r="124" spans="2:16">
      <c r="B124" s="384">
        <f t="shared" si="13"/>
        <v>121</v>
      </c>
      <c r="C124" s="397">
        <v>40210</v>
      </c>
      <c r="D124" s="386">
        <v>1104.49</v>
      </c>
      <c r="E124" s="339">
        <f t="shared" si="7"/>
        <v>2.8513693463827261E-2</v>
      </c>
      <c r="F124" s="387">
        <v>10325.26</v>
      </c>
      <c r="G124" s="388">
        <f t="shared" si="8"/>
        <v>2.5620497192403668E-2</v>
      </c>
      <c r="H124" s="389">
        <v>6.8457540000000003</v>
      </c>
      <c r="I124" s="390">
        <f t="shared" si="9"/>
        <v>2.2072482712915953E-3</v>
      </c>
      <c r="J124" s="391">
        <v>43.390239999999999</v>
      </c>
      <c r="K124" s="392">
        <f t="shared" si="10"/>
        <v>6.1640529183893955E-2</v>
      </c>
      <c r="L124" s="393">
        <v>71.428711000000007</v>
      </c>
      <c r="M124" s="394">
        <f t="shared" si="11"/>
        <v>8.181263696884189E-2</v>
      </c>
      <c r="N124" s="395">
        <v>21.540989</v>
      </c>
      <c r="O124" s="396">
        <f t="shared" si="12"/>
        <v>1.738808323911667E-2</v>
      </c>
      <c r="P124" s="180"/>
    </row>
    <row r="125" spans="2:16">
      <c r="B125" s="384">
        <f t="shared" si="13"/>
        <v>122</v>
      </c>
      <c r="C125" s="397">
        <v>40238</v>
      </c>
      <c r="D125" s="386">
        <v>1169.43</v>
      </c>
      <c r="E125" s="339">
        <f t="shared" si="7"/>
        <v>5.8796367554255768E-2</v>
      </c>
      <c r="F125" s="387">
        <v>10856.63</v>
      </c>
      <c r="G125" s="388">
        <f t="shared" si="8"/>
        <v>5.1463110856288186E-2</v>
      </c>
      <c r="H125" s="389">
        <v>6.8398760000000003</v>
      </c>
      <c r="I125" s="390">
        <f t="shared" si="9"/>
        <v>-8.5863441777200844E-4</v>
      </c>
      <c r="J125" s="391">
        <v>42.624104000000003</v>
      </c>
      <c r="K125" s="392">
        <f t="shared" si="10"/>
        <v>-1.7656873988251665E-2</v>
      </c>
      <c r="L125" s="393">
        <v>78.709762999999995</v>
      </c>
      <c r="M125" s="394">
        <f t="shared" si="11"/>
        <v>0.10193452881993048</v>
      </c>
      <c r="N125" s="395">
        <v>22.109728</v>
      </c>
      <c r="O125" s="396">
        <f t="shared" si="12"/>
        <v>2.6402641030084606E-2</v>
      </c>
      <c r="P125" s="180"/>
    </row>
    <row r="126" spans="2:16">
      <c r="B126" s="384">
        <f t="shared" si="13"/>
        <v>123</v>
      </c>
      <c r="C126" s="397">
        <v>40269</v>
      </c>
      <c r="D126" s="386">
        <v>1186.69</v>
      </c>
      <c r="E126" s="339">
        <f t="shared" si="7"/>
        <v>1.4759327193589966E-2</v>
      </c>
      <c r="F126" s="387">
        <v>11008.61</v>
      </c>
      <c r="G126" s="388">
        <f t="shared" si="8"/>
        <v>1.39988191547471E-2</v>
      </c>
      <c r="H126" s="389">
        <v>6.9135609999999996</v>
      </c>
      <c r="I126" s="390">
        <f t="shared" si="9"/>
        <v>1.0772856116104901E-2</v>
      </c>
      <c r="J126" s="391">
        <v>42.174380999999997</v>
      </c>
      <c r="K126" s="392">
        <f t="shared" si="10"/>
        <v>-1.0550908002664561E-2</v>
      </c>
      <c r="L126" s="393">
        <v>75.949355999999995</v>
      </c>
      <c r="M126" s="394">
        <f t="shared" si="11"/>
        <v>-3.507070653992439E-2</v>
      </c>
      <c r="N126" s="395">
        <v>23.053303</v>
      </c>
      <c r="O126" s="396">
        <f t="shared" si="12"/>
        <v>4.2676915790189618E-2</v>
      </c>
      <c r="P126" s="180"/>
    </row>
    <row r="127" spans="2:16">
      <c r="B127" s="384">
        <f t="shared" si="13"/>
        <v>124</v>
      </c>
      <c r="C127" s="397">
        <v>40299</v>
      </c>
      <c r="D127" s="386">
        <v>1089.4100000000001</v>
      </c>
      <c r="E127" s="339">
        <f t="shared" si="7"/>
        <v>-8.1975916203894883E-2</v>
      </c>
      <c r="F127" s="387">
        <v>10136.629999999999</v>
      </c>
      <c r="G127" s="388">
        <f t="shared" si="8"/>
        <v>-7.9208910116717823E-2</v>
      </c>
      <c r="H127" s="389">
        <v>6.9643300000000004</v>
      </c>
      <c r="I127" s="390">
        <f t="shared" si="9"/>
        <v>7.3433936577691483E-3</v>
      </c>
      <c r="J127" s="391">
        <v>41.581885999999997</v>
      </c>
      <c r="K127" s="392">
        <f t="shared" si="10"/>
        <v>-1.4048694632886272E-2</v>
      </c>
      <c r="L127" s="393">
        <v>70.447852999999995</v>
      </c>
      <c r="M127" s="394">
        <f t="shared" si="11"/>
        <v>-7.2436466742390793E-2</v>
      </c>
      <c r="N127" s="395">
        <v>19.475292</v>
      </c>
      <c r="O127" s="396">
        <f t="shared" si="12"/>
        <v>-0.15520600236764337</v>
      </c>
      <c r="P127" s="180"/>
    </row>
    <row r="128" spans="2:16">
      <c r="B128" s="384">
        <f t="shared" si="13"/>
        <v>125</v>
      </c>
      <c r="C128" s="397">
        <v>40330</v>
      </c>
      <c r="D128" s="386">
        <v>1030.71</v>
      </c>
      <c r="E128" s="339">
        <f t="shared" si="7"/>
        <v>-5.3882376699314394E-2</v>
      </c>
      <c r="F128" s="387">
        <v>9774.02</v>
      </c>
      <c r="G128" s="388">
        <f t="shared" si="8"/>
        <v>-3.5772243832516204E-2</v>
      </c>
      <c r="H128" s="389">
        <v>7.0780440000000002</v>
      </c>
      <c r="I128" s="390">
        <f t="shared" si="9"/>
        <v>1.63280602728475E-2</v>
      </c>
      <c r="J128" s="391">
        <v>39.274982000000001</v>
      </c>
      <c r="K128" s="392">
        <f t="shared" si="10"/>
        <v>-5.5478580264492927E-2</v>
      </c>
      <c r="L128" s="393">
        <v>59.157966999999999</v>
      </c>
      <c r="M128" s="394">
        <f t="shared" si="11"/>
        <v>-0.16025876615430701</v>
      </c>
      <c r="N128" s="395">
        <v>17.447607000000001</v>
      </c>
      <c r="O128" s="396">
        <f t="shared" si="12"/>
        <v>-0.10411576884187401</v>
      </c>
      <c r="P128" s="180"/>
    </row>
    <row r="129" spans="2:16">
      <c r="B129" s="384">
        <f t="shared" si="13"/>
        <v>126</v>
      </c>
      <c r="C129" s="397">
        <v>40360</v>
      </c>
      <c r="D129" s="386">
        <v>1101.5999999999999</v>
      </c>
      <c r="E129" s="339">
        <f t="shared" si="7"/>
        <v>6.8777832756061308E-2</v>
      </c>
      <c r="F129" s="387">
        <v>10465.94</v>
      </c>
      <c r="G129" s="388">
        <f t="shared" si="8"/>
        <v>7.0791752011966524E-2</v>
      </c>
      <c r="H129" s="389">
        <v>7.144317</v>
      </c>
      <c r="I129" s="390">
        <f t="shared" si="9"/>
        <v>9.3631799971856111E-3</v>
      </c>
      <c r="J129" s="391">
        <v>40.621623999999997</v>
      </c>
      <c r="K129" s="392">
        <f t="shared" si="10"/>
        <v>3.4287526853608696E-2</v>
      </c>
      <c r="L129" s="393">
        <v>69.757476999999994</v>
      </c>
      <c r="M129" s="394">
        <f t="shared" si="11"/>
        <v>0.17917299287854149</v>
      </c>
      <c r="N129" s="395">
        <v>19.570747000000001</v>
      </c>
      <c r="O129" s="396">
        <f t="shared" si="12"/>
        <v>0.12168660149211297</v>
      </c>
      <c r="P129" s="180"/>
    </row>
    <row r="130" spans="2:16">
      <c r="B130" s="384">
        <f t="shared" si="13"/>
        <v>127</v>
      </c>
      <c r="C130" s="397">
        <v>40391</v>
      </c>
      <c r="D130" s="386">
        <v>1049.33</v>
      </c>
      <c r="E130" s="339">
        <f t="shared" si="7"/>
        <v>-4.7449164851125603E-2</v>
      </c>
      <c r="F130" s="387">
        <v>10014.719999999999</v>
      </c>
      <c r="G130" s="388">
        <f t="shared" si="8"/>
        <v>-4.3113184291138751E-2</v>
      </c>
      <c r="H130" s="389">
        <v>7.250705</v>
      </c>
      <c r="I130" s="390">
        <f t="shared" si="9"/>
        <v>1.4891276520904606E-2</v>
      </c>
      <c r="J130" s="391">
        <v>40.471203000000003</v>
      </c>
      <c r="K130" s="392">
        <f t="shared" si="10"/>
        <v>-3.7029784924402787E-3</v>
      </c>
      <c r="L130" s="393">
        <v>65.954802999999998</v>
      </c>
      <c r="M130" s="394">
        <f t="shared" si="11"/>
        <v>-5.4512780042202502E-2</v>
      </c>
      <c r="N130" s="395">
        <v>17.796412</v>
      </c>
      <c r="O130" s="396">
        <f t="shared" si="12"/>
        <v>-9.0662609863588761E-2</v>
      </c>
      <c r="P130" s="180"/>
    </row>
    <row r="131" spans="2:16">
      <c r="B131" s="384">
        <f t="shared" si="13"/>
        <v>128</v>
      </c>
      <c r="C131" s="397">
        <v>40422</v>
      </c>
      <c r="D131" s="386">
        <v>1141.2</v>
      </c>
      <c r="E131" s="339">
        <f t="shared" si="7"/>
        <v>8.7551104037814742E-2</v>
      </c>
      <c r="F131" s="387">
        <v>10788.05</v>
      </c>
      <c r="G131" s="388">
        <f t="shared" si="8"/>
        <v>7.7219333141615554E-2</v>
      </c>
      <c r="H131" s="389">
        <v>7.2507650000000003</v>
      </c>
      <c r="I131" s="390">
        <f t="shared" si="9"/>
        <v>8.2750573910939096E-6</v>
      </c>
      <c r="J131" s="391">
        <v>46.362541</v>
      </c>
      <c r="K131" s="392">
        <f t="shared" si="10"/>
        <v>0.14556864049729379</v>
      </c>
      <c r="L131" s="393">
        <v>72.250290000000007</v>
      </c>
      <c r="M131" s="394">
        <f t="shared" si="11"/>
        <v>9.5451532165140573E-2</v>
      </c>
      <c r="N131" s="395">
        <v>18.668901000000002</v>
      </c>
      <c r="O131" s="396">
        <f t="shared" si="12"/>
        <v>4.9026118298452603E-2</v>
      </c>
      <c r="P131" s="180"/>
    </row>
    <row r="132" spans="2:16">
      <c r="B132" s="384">
        <f t="shared" si="13"/>
        <v>129</v>
      </c>
      <c r="C132" s="397">
        <v>40452</v>
      </c>
      <c r="D132" s="386">
        <v>1183.26</v>
      </c>
      <c r="E132" s="339">
        <f t="shared" si="7"/>
        <v>3.6855941114616098E-2</v>
      </c>
      <c r="F132" s="387">
        <v>11118.49</v>
      </c>
      <c r="G132" s="388">
        <f t="shared" si="8"/>
        <v>3.0630188032128247E-2</v>
      </c>
      <c r="H132" s="389">
        <v>7.2768249999999997</v>
      </c>
      <c r="I132" s="390">
        <f t="shared" si="9"/>
        <v>3.594103518732128E-3</v>
      </c>
      <c r="J132" s="391">
        <v>45.126021999999999</v>
      </c>
      <c r="K132" s="392">
        <f t="shared" si="10"/>
        <v>-2.6670647754185928E-2</v>
      </c>
      <c r="L132" s="393">
        <v>74.234924000000007</v>
      </c>
      <c r="M132" s="394">
        <f t="shared" si="11"/>
        <v>2.7468872443280112E-2</v>
      </c>
      <c r="N132" s="395">
        <v>20.330736000000002</v>
      </c>
      <c r="O132" s="396">
        <f t="shared" si="12"/>
        <v>8.9016220076371999E-2</v>
      </c>
      <c r="P132" s="180"/>
    </row>
    <row r="133" spans="2:16">
      <c r="B133" s="384">
        <f t="shared" si="13"/>
        <v>130</v>
      </c>
      <c r="C133" s="397">
        <v>40483</v>
      </c>
      <c r="D133" s="386">
        <v>1180.55</v>
      </c>
      <c r="E133" s="339">
        <f t="shared" ref="E133:E196" si="14">(D133/D132)-1</f>
        <v>-2.2902827780877377E-3</v>
      </c>
      <c r="F133" s="387">
        <v>11006.02</v>
      </c>
      <c r="G133" s="388">
        <f t="shared" ref="G133:G196" si="15">(F133/F132)-1</f>
        <v>-1.0115582241833176E-2</v>
      </c>
      <c r="H133" s="389">
        <v>7.2360069999999999</v>
      </c>
      <c r="I133" s="390">
        <f t="shared" ref="I133:I196" si="16">(H133/H132)-1</f>
        <v>-5.6093145018603074E-3</v>
      </c>
      <c r="J133" s="391">
        <v>48.762526999999999</v>
      </c>
      <c r="K133" s="392">
        <f t="shared" ref="K133:K196" si="17">(J133/J132)-1</f>
        <v>8.0585543303595353E-2</v>
      </c>
      <c r="L133" s="393">
        <v>77.112244000000004</v>
      </c>
      <c r="M133" s="394">
        <f t="shared" ref="M133:M196" si="18">(L133/L132)-1</f>
        <v>3.8759654418181855E-2</v>
      </c>
      <c r="N133" s="395">
        <v>19.255880000000001</v>
      </c>
      <c r="O133" s="396">
        <f t="shared" ref="O133:O196" si="19">(N133/N132)-1</f>
        <v>-5.2868523795695399E-2</v>
      </c>
      <c r="P133" s="180"/>
    </row>
    <row r="134" spans="2:16">
      <c r="B134" s="384">
        <f t="shared" ref="B134:B197" si="20">B133+1</f>
        <v>131</v>
      </c>
      <c r="C134" s="397">
        <v>40513</v>
      </c>
      <c r="D134" s="386">
        <v>1257.6400000000001</v>
      </c>
      <c r="E134" s="339">
        <f t="shared" si="14"/>
        <v>6.5300072000338938E-2</v>
      </c>
      <c r="F134" s="387">
        <v>11577.51</v>
      </c>
      <c r="G134" s="388">
        <f t="shared" si="15"/>
        <v>5.1925219107361142E-2</v>
      </c>
      <c r="H134" s="389">
        <v>7.120482</v>
      </c>
      <c r="I134" s="390">
        <f t="shared" si="16"/>
        <v>-1.596529688265913E-2</v>
      </c>
      <c r="J134" s="391">
        <v>52.080185</v>
      </c>
      <c r="K134" s="392">
        <f t="shared" si="17"/>
        <v>6.8037039999998328E-2</v>
      </c>
      <c r="L134" s="393">
        <v>78.822174000000004</v>
      </c>
      <c r="M134" s="394">
        <f t="shared" si="18"/>
        <v>2.2174558945528888E-2</v>
      </c>
      <c r="N134" s="395">
        <v>21.406714999999998</v>
      </c>
      <c r="O134" s="396">
        <f t="shared" si="19"/>
        <v>0.11169756978128231</v>
      </c>
      <c r="P134" s="180"/>
    </row>
    <row r="135" spans="2:16">
      <c r="B135" s="384">
        <f t="shared" si="20"/>
        <v>132</v>
      </c>
      <c r="C135" s="397">
        <v>40544</v>
      </c>
      <c r="D135" s="386">
        <v>1286.1199999999999</v>
      </c>
      <c r="E135" s="339">
        <f t="shared" si="14"/>
        <v>2.2645590152984729E-2</v>
      </c>
      <c r="F135" s="387">
        <v>11891.93</v>
      </c>
      <c r="G135" s="388">
        <f t="shared" si="15"/>
        <v>2.7157825819196013E-2</v>
      </c>
      <c r="H135" s="389">
        <v>7.1583269999999999</v>
      </c>
      <c r="I135" s="390">
        <f t="shared" si="16"/>
        <v>5.3149491846198327E-3</v>
      </c>
      <c r="J135" s="391">
        <v>51.813347</v>
      </c>
      <c r="K135" s="392">
        <f t="shared" si="17"/>
        <v>-5.1235993113312173E-3</v>
      </c>
      <c r="L135" s="393">
        <v>76.542473000000001</v>
      </c>
      <c r="M135" s="394">
        <f t="shared" si="18"/>
        <v>-2.892207718097195E-2</v>
      </c>
      <c r="N135" s="395">
        <v>21.268660000000001</v>
      </c>
      <c r="O135" s="396">
        <f t="shared" si="19"/>
        <v>-6.4491445791657886E-3</v>
      </c>
      <c r="P135" s="180"/>
    </row>
    <row r="136" spans="2:16">
      <c r="B136" s="384">
        <f t="shared" si="20"/>
        <v>133</v>
      </c>
      <c r="C136" s="397">
        <v>40575</v>
      </c>
      <c r="D136" s="386">
        <v>1327.22</v>
      </c>
      <c r="E136" s="339">
        <f t="shared" si="14"/>
        <v>3.1956582589494076E-2</v>
      </c>
      <c r="F136" s="387">
        <v>12226.34</v>
      </c>
      <c r="G136" s="388">
        <f t="shared" si="15"/>
        <v>2.8120750794866867E-2</v>
      </c>
      <c r="H136" s="389">
        <v>7.1711830000000001</v>
      </c>
      <c r="I136" s="390">
        <f t="shared" si="16"/>
        <v>1.7959503666149512E-3</v>
      </c>
      <c r="J136" s="391">
        <v>53.940983000000003</v>
      </c>
      <c r="K136" s="392">
        <f t="shared" si="17"/>
        <v>4.1063473471420364E-2</v>
      </c>
      <c r="L136" s="393">
        <v>76.288239000000004</v>
      </c>
      <c r="M136" s="394">
        <f t="shared" si="18"/>
        <v>-3.3214761691851002E-3</v>
      </c>
      <c r="N136" s="395">
        <v>20.386620000000001</v>
      </c>
      <c r="O136" s="396">
        <f t="shared" si="19"/>
        <v>-4.1471347983370821E-2</v>
      </c>
      <c r="P136" s="180"/>
    </row>
    <row r="137" spans="2:16">
      <c r="B137" s="384">
        <f t="shared" si="20"/>
        <v>134</v>
      </c>
      <c r="C137" s="397">
        <v>40603</v>
      </c>
      <c r="D137" s="386">
        <v>1325.83</v>
      </c>
      <c r="E137" s="339">
        <f t="shared" si="14"/>
        <v>-1.0473018791158362E-3</v>
      </c>
      <c r="F137" s="387">
        <v>12319.73</v>
      </c>
      <c r="G137" s="388">
        <f t="shared" si="15"/>
        <v>7.6384265446567401E-3</v>
      </c>
      <c r="H137" s="389">
        <v>7.1691580000000004</v>
      </c>
      <c r="I137" s="390">
        <f t="shared" si="16"/>
        <v>-2.8238018748083515E-4</v>
      </c>
      <c r="J137" s="391">
        <v>53.026077000000001</v>
      </c>
      <c r="K137" s="392">
        <f t="shared" si="17"/>
        <v>-1.6961240769379438E-2</v>
      </c>
      <c r="L137" s="393">
        <v>79.279792999999998</v>
      </c>
      <c r="M137" s="394">
        <f t="shared" si="18"/>
        <v>3.9213829539308076E-2</v>
      </c>
      <c r="N137" s="395">
        <v>19.589003000000002</v>
      </c>
      <c r="O137" s="396">
        <f t="shared" si="19"/>
        <v>-3.9124533640201187E-2</v>
      </c>
      <c r="P137" s="180"/>
    </row>
    <row r="138" spans="2:16">
      <c r="B138" s="384">
        <f t="shared" si="20"/>
        <v>135</v>
      </c>
      <c r="C138" s="397">
        <v>40634</v>
      </c>
      <c r="D138" s="386">
        <v>1363.61</v>
      </c>
      <c r="E138" s="339">
        <f t="shared" si="14"/>
        <v>2.8495357625034856E-2</v>
      </c>
      <c r="F138" s="387">
        <v>12810.54</v>
      </c>
      <c r="G138" s="388">
        <f t="shared" si="15"/>
        <v>3.9839347128549196E-2</v>
      </c>
      <c r="H138" s="389">
        <v>7.2646379999999997</v>
      </c>
      <c r="I138" s="390">
        <f t="shared" si="16"/>
        <v>1.3318160933264211E-2</v>
      </c>
      <c r="J138" s="391">
        <v>58.500824000000001</v>
      </c>
      <c r="K138" s="392">
        <f t="shared" si="17"/>
        <v>0.10324631407297957</v>
      </c>
      <c r="L138" s="393">
        <v>81.187354999999997</v>
      </c>
      <c r="M138" s="394">
        <f t="shared" si="18"/>
        <v>2.4061137495654084E-2</v>
      </c>
      <c r="N138" s="395">
        <v>19.997910000000001</v>
      </c>
      <c r="O138" s="396">
        <f t="shared" si="19"/>
        <v>2.0874314022005125E-2</v>
      </c>
      <c r="P138" s="180"/>
    </row>
    <row r="139" spans="2:16">
      <c r="B139" s="384">
        <f t="shared" si="20"/>
        <v>136</v>
      </c>
      <c r="C139" s="397">
        <v>40664</v>
      </c>
      <c r="D139" s="386">
        <v>1345.2</v>
      </c>
      <c r="E139" s="339">
        <f t="shared" si="14"/>
        <v>-1.350092768460176E-2</v>
      </c>
      <c r="F139" s="387">
        <v>12569.79</v>
      </c>
      <c r="G139" s="388">
        <f t="shared" si="15"/>
        <v>-1.8793118791245345E-2</v>
      </c>
      <c r="H139" s="389">
        <v>7.359737</v>
      </c>
      <c r="I139" s="390">
        <f t="shared" si="16"/>
        <v>1.3090672928231184E-2</v>
      </c>
      <c r="J139" s="391">
        <v>59.650711000000001</v>
      </c>
      <c r="K139" s="392">
        <f t="shared" si="17"/>
        <v>1.9655911171439167E-2</v>
      </c>
      <c r="L139" s="393">
        <v>79.464652999999998</v>
      </c>
      <c r="M139" s="394">
        <f t="shared" si="18"/>
        <v>-2.1218846210718345E-2</v>
      </c>
      <c r="N139" s="395">
        <v>19.295828</v>
      </c>
      <c r="O139" s="396">
        <f t="shared" si="19"/>
        <v>-3.5107768761835634E-2</v>
      </c>
      <c r="P139" s="180"/>
    </row>
    <row r="140" spans="2:16">
      <c r="B140" s="384">
        <f t="shared" si="20"/>
        <v>137</v>
      </c>
      <c r="C140" s="397">
        <v>40695</v>
      </c>
      <c r="D140" s="386">
        <v>1320.64</v>
      </c>
      <c r="E140" s="339">
        <f t="shared" si="14"/>
        <v>-1.8257508177222714E-2</v>
      </c>
      <c r="F140" s="387">
        <v>12414.34</v>
      </c>
      <c r="G140" s="388">
        <f t="shared" si="15"/>
        <v>-1.2366952828965383E-2</v>
      </c>
      <c r="H140" s="389">
        <v>7.3316299999999996</v>
      </c>
      <c r="I140" s="390">
        <f t="shared" si="16"/>
        <v>-3.8190223373470999E-3</v>
      </c>
      <c r="J140" s="391">
        <v>58.925915000000003</v>
      </c>
      <c r="K140" s="392">
        <f t="shared" si="17"/>
        <v>-1.2150668246016294E-2</v>
      </c>
      <c r="L140" s="393">
        <v>80.491493000000006</v>
      </c>
      <c r="M140" s="394">
        <f t="shared" si="18"/>
        <v>1.2921971735030402E-2</v>
      </c>
      <c r="N140" s="395">
        <v>20.191116000000001</v>
      </c>
      <c r="O140" s="396">
        <f t="shared" si="19"/>
        <v>4.6398008937476032E-2</v>
      </c>
      <c r="P140" s="180"/>
    </row>
    <row r="141" spans="2:16">
      <c r="B141" s="384">
        <f t="shared" si="20"/>
        <v>138</v>
      </c>
      <c r="C141" s="397">
        <v>40725</v>
      </c>
      <c r="D141" s="386">
        <v>1292.28</v>
      </c>
      <c r="E141" s="339">
        <f t="shared" si="14"/>
        <v>-2.1474436636782279E-2</v>
      </c>
      <c r="F141" s="387">
        <v>12143.24</v>
      </c>
      <c r="G141" s="388">
        <f t="shared" si="15"/>
        <v>-2.1837649041350549E-2</v>
      </c>
      <c r="H141" s="389">
        <v>7.4471379999999998</v>
      </c>
      <c r="I141" s="390">
        <f t="shared" si="16"/>
        <v>1.5754750307912513E-2</v>
      </c>
      <c r="J141" s="391">
        <v>56.757187000000002</v>
      </c>
      <c r="K141" s="392">
        <f t="shared" si="17"/>
        <v>-3.6804316063653864E-2</v>
      </c>
      <c r="L141" s="393">
        <v>73.837790999999996</v>
      </c>
      <c r="M141" s="394">
        <f t="shared" si="18"/>
        <v>-8.2663418853468285E-2</v>
      </c>
      <c r="N141" s="395">
        <v>21.278326</v>
      </c>
      <c r="O141" s="396">
        <f t="shared" si="19"/>
        <v>5.3845958787022807E-2</v>
      </c>
      <c r="P141" s="180"/>
    </row>
    <row r="142" spans="2:16">
      <c r="B142" s="384">
        <f t="shared" si="20"/>
        <v>139</v>
      </c>
      <c r="C142" s="397">
        <v>40756</v>
      </c>
      <c r="D142" s="386">
        <v>1218.8900000000001</v>
      </c>
      <c r="E142" s="339">
        <f t="shared" si="14"/>
        <v>-5.6791097904478782E-2</v>
      </c>
      <c r="F142" s="387">
        <v>11613.53</v>
      </c>
      <c r="G142" s="388">
        <f t="shared" si="15"/>
        <v>-4.3621801100859336E-2</v>
      </c>
      <c r="H142" s="389">
        <v>7.5561759999999998</v>
      </c>
      <c r="I142" s="390">
        <f t="shared" si="16"/>
        <v>1.4641597886329016E-2</v>
      </c>
      <c r="J142" s="391">
        <v>56.967517999999998</v>
      </c>
      <c r="K142" s="392">
        <f t="shared" si="17"/>
        <v>3.705803813004227E-3</v>
      </c>
      <c r="L142" s="393">
        <v>66.902778999999995</v>
      </c>
      <c r="M142" s="394">
        <f t="shared" si="18"/>
        <v>-9.3922257235458217E-2</v>
      </c>
      <c r="N142" s="395">
        <v>20.657071999999999</v>
      </c>
      <c r="O142" s="396">
        <f t="shared" si="19"/>
        <v>-2.9196563677048704E-2</v>
      </c>
      <c r="P142" s="180"/>
    </row>
    <row r="143" spans="2:16">
      <c r="B143" s="384">
        <f t="shared" si="20"/>
        <v>140</v>
      </c>
      <c r="C143" s="397">
        <v>40787</v>
      </c>
      <c r="D143" s="386">
        <v>1131.42</v>
      </c>
      <c r="E143" s="339">
        <f t="shared" si="14"/>
        <v>-7.1762012979021961E-2</v>
      </c>
      <c r="F143" s="387">
        <v>10913.38</v>
      </c>
      <c r="G143" s="388">
        <f t="shared" si="15"/>
        <v>-6.0287440597303399E-2</v>
      </c>
      <c r="H143" s="389">
        <v>7.624593</v>
      </c>
      <c r="I143" s="390">
        <f t="shared" si="16"/>
        <v>9.0544476465344026E-3</v>
      </c>
      <c r="J143" s="391">
        <v>59.760596999999997</v>
      </c>
      <c r="K143" s="392">
        <f t="shared" si="17"/>
        <v>4.9029325799309076E-2</v>
      </c>
      <c r="L143" s="393">
        <v>57.520072999999996</v>
      </c>
      <c r="M143" s="394">
        <f t="shared" si="18"/>
        <v>-0.14024389031732154</v>
      </c>
      <c r="N143" s="395">
        <v>19.451111000000001</v>
      </c>
      <c r="O143" s="396">
        <f t="shared" si="19"/>
        <v>-5.8380055024255029E-2</v>
      </c>
      <c r="P143" s="180"/>
    </row>
    <row r="144" spans="2:16">
      <c r="B144" s="384">
        <f t="shared" si="20"/>
        <v>141</v>
      </c>
      <c r="C144" s="397">
        <v>40817</v>
      </c>
      <c r="D144" s="386">
        <v>1253.3</v>
      </c>
      <c r="E144" s="339">
        <f t="shared" si="14"/>
        <v>0.10772303830584562</v>
      </c>
      <c r="F144" s="387">
        <v>11955.01</v>
      </c>
      <c r="G144" s="388">
        <f t="shared" si="15"/>
        <v>9.544522411938372E-2</v>
      </c>
      <c r="H144" s="389">
        <v>7.6371339999999996</v>
      </c>
      <c r="I144" s="390">
        <f t="shared" si="16"/>
        <v>1.6448091065319748E-3</v>
      </c>
      <c r="J144" s="391">
        <v>60.575561999999998</v>
      </c>
      <c r="K144" s="392">
        <f t="shared" si="17"/>
        <v>1.3637162962076843E-2</v>
      </c>
      <c r="L144" s="393">
        <v>69.664649999999995</v>
      </c>
      <c r="M144" s="394">
        <f t="shared" si="18"/>
        <v>0.21113632800848503</v>
      </c>
      <c r="N144" s="395">
        <v>20.810890000000001</v>
      </c>
      <c r="O144" s="396">
        <f t="shared" si="19"/>
        <v>6.9907523534259886E-2</v>
      </c>
      <c r="P144" s="180"/>
    </row>
    <row r="145" spans="2:16">
      <c r="B145" s="384">
        <f t="shared" si="20"/>
        <v>142</v>
      </c>
      <c r="C145" s="397">
        <v>40848</v>
      </c>
      <c r="D145" s="386">
        <v>1246.96</v>
      </c>
      <c r="E145" s="339">
        <f t="shared" si="14"/>
        <v>-5.0586451767333784E-3</v>
      </c>
      <c r="F145" s="387">
        <v>12045.68</v>
      </c>
      <c r="G145" s="388">
        <f t="shared" si="15"/>
        <v>7.5842680181781308E-3</v>
      </c>
      <c r="H145" s="389">
        <v>7.6150520000000004</v>
      </c>
      <c r="I145" s="390">
        <f t="shared" si="16"/>
        <v>-2.8913987891268089E-3</v>
      </c>
      <c r="J145" s="391">
        <v>62.067211</v>
      </c>
      <c r="K145" s="392">
        <f t="shared" si="17"/>
        <v>2.4624600263716934E-2</v>
      </c>
      <c r="L145" s="393">
        <v>70.728774999999999</v>
      </c>
      <c r="M145" s="394">
        <f t="shared" si="18"/>
        <v>1.5274963701102484E-2</v>
      </c>
      <c r="N145" s="395">
        <v>19.990337</v>
      </c>
      <c r="O145" s="396">
        <f t="shared" si="19"/>
        <v>-3.9429020094767675E-2</v>
      </c>
      <c r="P145" s="180"/>
    </row>
    <row r="146" spans="2:16">
      <c r="B146" s="384">
        <f t="shared" si="20"/>
        <v>143</v>
      </c>
      <c r="C146" s="397">
        <v>40878</v>
      </c>
      <c r="D146" s="386">
        <v>1257.5999999999999</v>
      </c>
      <c r="E146" s="339">
        <f t="shared" si="14"/>
        <v>8.5327516520175006E-3</v>
      </c>
      <c r="F146" s="387">
        <v>12217.56</v>
      </c>
      <c r="G146" s="388">
        <f t="shared" si="15"/>
        <v>1.4269015945965524E-2</v>
      </c>
      <c r="H146" s="389">
        <v>7.6616759999999999</v>
      </c>
      <c r="I146" s="390">
        <f t="shared" si="16"/>
        <v>6.1226108501950538E-3</v>
      </c>
      <c r="J146" s="391">
        <v>60.799847</v>
      </c>
      <c r="K146" s="392">
        <f t="shared" si="17"/>
        <v>-2.041921941683511E-2</v>
      </c>
      <c r="L146" s="393">
        <v>71.094864000000001</v>
      </c>
      <c r="M146" s="394">
        <f t="shared" si="18"/>
        <v>5.1759556135391183E-3</v>
      </c>
      <c r="N146" s="395">
        <v>20.440059999999999</v>
      </c>
      <c r="O146" s="396">
        <f t="shared" si="19"/>
        <v>2.2497019434939869E-2</v>
      </c>
      <c r="P146" s="180"/>
    </row>
    <row r="147" spans="2:16">
      <c r="B147" s="384">
        <f t="shared" si="20"/>
        <v>144</v>
      </c>
      <c r="C147" s="397">
        <v>40909</v>
      </c>
      <c r="D147" s="386">
        <v>1312.41</v>
      </c>
      <c r="E147" s="339">
        <f t="shared" si="14"/>
        <v>4.3583015267175673E-2</v>
      </c>
      <c r="F147" s="387">
        <v>12632.91</v>
      </c>
      <c r="G147" s="388">
        <f t="shared" si="15"/>
        <v>3.3996149804052633E-2</v>
      </c>
      <c r="H147" s="389">
        <v>7.7654199999999998</v>
      </c>
      <c r="I147" s="390">
        <f t="shared" si="16"/>
        <v>1.3540640455169228E-2</v>
      </c>
      <c r="J147" s="391">
        <v>60.033669000000003</v>
      </c>
      <c r="K147" s="392">
        <f t="shared" si="17"/>
        <v>-1.2601643553477926E-2</v>
      </c>
      <c r="L147" s="393">
        <v>78.011497000000006</v>
      </c>
      <c r="M147" s="394">
        <f t="shared" si="18"/>
        <v>9.7287379296484788E-2</v>
      </c>
      <c r="N147" s="395">
        <v>23.250962999999999</v>
      </c>
      <c r="O147" s="396">
        <f t="shared" si="19"/>
        <v>0.13751931256561867</v>
      </c>
      <c r="P147" s="180"/>
    </row>
    <row r="148" spans="2:16">
      <c r="B148" s="384">
        <f t="shared" si="20"/>
        <v>145</v>
      </c>
      <c r="C148" s="397">
        <v>40940</v>
      </c>
      <c r="D148" s="386">
        <v>1365.68</v>
      </c>
      <c r="E148" s="339">
        <f t="shared" si="14"/>
        <v>4.0589449943234213E-2</v>
      </c>
      <c r="F148" s="387">
        <v>12952.07</v>
      </c>
      <c r="G148" s="388">
        <f t="shared" si="15"/>
        <v>2.5264171121301304E-2</v>
      </c>
      <c r="H148" s="389">
        <v>7.762645</v>
      </c>
      <c r="I148" s="390">
        <f t="shared" si="16"/>
        <v>-3.5735349794341342E-4</v>
      </c>
      <c r="J148" s="391">
        <v>62.799320000000002</v>
      </c>
      <c r="K148" s="392">
        <f t="shared" si="17"/>
        <v>4.6068332088781583E-2</v>
      </c>
      <c r="L148" s="393">
        <v>76.732451999999995</v>
      </c>
      <c r="M148" s="394">
        <f t="shared" si="18"/>
        <v>-1.6395596151680181E-2</v>
      </c>
      <c r="N148" s="395">
        <v>24.991045</v>
      </c>
      <c r="O148" s="396">
        <f t="shared" si="19"/>
        <v>7.4839136770378012E-2</v>
      </c>
      <c r="P148" s="180"/>
    </row>
    <row r="149" spans="2:16">
      <c r="B149" s="384">
        <f t="shared" si="20"/>
        <v>146</v>
      </c>
      <c r="C149" s="397">
        <v>40969</v>
      </c>
      <c r="D149" s="386">
        <v>1408.47</v>
      </c>
      <c r="E149" s="339">
        <f t="shared" si="14"/>
        <v>3.1332376545017748E-2</v>
      </c>
      <c r="F149" s="387">
        <v>13212.04</v>
      </c>
      <c r="G149" s="388">
        <f t="shared" si="15"/>
        <v>2.0071695103562659E-2</v>
      </c>
      <c r="H149" s="389">
        <v>7.709778</v>
      </c>
      <c r="I149" s="390">
        <f t="shared" si="16"/>
        <v>-6.8104363912042665E-3</v>
      </c>
      <c r="J149" s="391">
        <v>66.446753999999999</v>
      </c>
      <c r="K149" s="392">
        <f t="shared" si="17"/>
        <v>5.8080788135922434E-2</v>
      </c>
      <c r="L149" s="393">
        <v>78.412261999999998</v>
      </c>
      <c r="M149" s="394">
        <f t="shared" si="18"/>
        <v>2.1891780546775763E-2</v>
      </c>
      <c r="N149" s="395">
        <v>25.567689999999999</v>
      </c>
      <c r="O149" s="396">
        <f t="shared" si="19"/>
        <v>2.3074065130129551E-2</v>
      </c>
      <c r="P149" s="180"/>
    </row>
    <row r="150" spans="2:16">
      <c r="B150" s="384">
        <f t="shared" si="20"/>
        <v>147</v>
      </c>
      <c r="C150" s="397">
        <v>41000</v>
      </c>
      <c r="D150" s="386">
        <v>1397.91</v>
      </c>
      <c r="E150" s="339">
        <f t="shared" si="14"/>
        <v>-7.497497284287169E-3</v>
      </c>
      <c r="F150" s="387">
        <v>13213.63</v>
      </c>
      <c r="G150" s="388">
        <f t="shared" si="15"/>
        <v>1.2034477643108055E-4</v>
      </c>
      <c r="H150" s="389">
        <v>7.805847</v>
      </c>
      <c r="I150" s="390">
        <f t="shared" si="16"/>
        <v>1.2460670073768609E-2</v>
      </c>
      <c r="J150" s="391">
        <v>64.529456999999994</v>
      </c>
      <c r="K150" s="392">
        <f t="shared" si="17"/>
        <v>-2.8854637504188818E-2</v>
      </c>
      <c r="L150" s="393">
        <v>75.349425999999994</v>
      </c>
      <c r="M150" s="394">
        <f t="shared" si="18"/>
        <v>-3.9060676504906855E-2</v>
      </c>
      <c r="N150" s="395">
        <v>25.377483000000002</v>
      </c>
      <c r="O150" s="396">
        <f t="shared" si="19"/>
        <v>-7.4393502111452792E-3</v>
      </c>
      <c r="P150" s="180"/>
    </row>
    <row r="151" spans="2:16">
      <c r="B151" s="384">
        <f t="shared" si="20"/>
        <v>148</v>
      </c>
      <c r="C151" s="397">
        <v>41030</v>
      </c>
      <c r="D151" s="386">
        <v>1310.33</v>
      </c>
      <c r="E151" s="339">
        <f t="shared" si="14"/>
        <v>-6.2650671359386623E-2</v>
      </c>
      <c r="F151" s="387">
        <v>12393.45</v>
      </c>
      <c r="G151" s="388">
        <f t="shared" si="15"/>
        <v>-6.2070755727229976E-2</v>
      </c>
      <c r="H151" s="389">
        <v>7.8802649999999996</v>
      </c>
      <c r="I151" s="390">
        <f t="shared" si="16"/>
        <v>9.5336226805367019E-3</v>
      </c>
      <c r="J151" s="391">
        <v>63.219540000000002</v>
      </c>
      <c r="K151" s="392">
        <f t="shared" si="17"/>
        <v>-2.0299519954119383E-2</v>
      </c>
      <c r="L151" s="393">
        <v>76.117928000000006</v>
      </c>
      <c r="M151" s="394">
        <f t="shared" si="18"/>
        <v>1.019917523990177E-2</v>
      </c>
      <c r="N151" s="395">
        <v>23.134568999999999</v>
      </c>
      <c r="O151" s="396">
        <f t="shared" si="19"/>
        <v>-8.8382051127765648E-2</v>
      </c>
      <c r="P151" s="180"/>
    </row>
    <row r="152" spans="2:16">
      <c r="B152" s="384">
        <f t="shared" si="20"/>
        <v>149</v>
      </c>
      <c r="C152" s="397">
        <v>41061</v>
      </c>
      <c r="D152" s="386">
        <v>1362.16</v>
      </c>
      <c r="E152" s="339">
        <f t="shared" si="14"/>
        <v>3.9554921279372435E-2</v>
      </c>
      <c r="F152" s="387">
        <v>12880.09</v>
      </c>
      <c r="G152" s="388">
        <f t="shared" si="15"/>
        <v>3.9265902553364818E-2</v>
      </c>
      <c r="H152" s="389">
        <v>7.8838429999999997</v>
      </c>
      <c r="I152" s="390">
        <f t="shared" si="16"/>
        <v>4.5404564440421069E-4</v>
      </c>
      <c r="J152" s="391">
        <v>69.750290000000007</v>
      </c>
      <c r="K152" s="392">
        <f t="shared" si="17"/>
        <v>0.10330271305359084</v>
      </c>
      <c r="L152" s="393">
        <v>78.227119000000002</v>
      </c>
      <c r="M152" s="394">
        <f t="shared" si="18"/>
        <v>2.7709516738290585E-2</v>
      </c>
      <c r="N152" s="395">
        <v>24.403217000000001</v>
      </c>
      <c r="O152" s="396">
        <f t="shared" si="19"/>
        <v>5.4837762484358565E-2</v>
      </c>
      <c r="P152" s="180"/>
    </row>
    <row r="153" spans="2:16">
      <c r="B153" s="384">
        <f t="shared" si="20"/>
        <v>150</v>
      </c>
      <c r="C153" s="397">
        <v>41091</v>
      </c>
      <c r="D153" s="386">
        <v>1379.32</v>
      </c>
      <c r="E153" s="339">
        <f t="shared" si="14"/>
        <v>1.2597639043871345E-2</v>
      </c>
      <c r="F153" s="387">
        <v>13008.68</v>
      </c>
      <c r="G153" s="388">
        <f t="shared" si="15"/>
        <v>9.9836258908128084E-3</v>
      </c>
      <c r="H153" s="389">
        <v>7.9934380000000003</v>
      </c>
      <c r="I153" s="390">
        <f t="shared" si="16"/>
        <v>1.3901215435162761E-2</v>
      </c>
      <c r="J153" s="391">
        <v>70.616660999999993</v>
      </c>
      <c r="K153" s="392">
        <f t="shared" si="17"/>
        <v>1.2421037962709436E-2</v>
      </c>
      <c r="L153" s="393">
        <v>77.233947999999998</v>
      </c>
      <c r="M153" s="394">
        <f t="shared" si="18"/>
        <v>-1.2695993572254705E-2</v>
      </c>
      <c r="N153" s="395">
        <v>23.509737000000001</v>
      </c>
      <c r="O153" s="396">
        <f t="shared" si="19"/>
        <v>-3.6613205545809824E-2</v>
      </c>
      <c r="P153" s="180"/>
    </row>
    <row r="154" spans="2:16">
      <c r="B154" s="384">
        <f t="shared" si="20"/>
        <v>151</v>
      </c>
      <c r="C154" s="397">
        <v>41122</v>
      </c>
      <c r="D154" s="386">
        <v>1406.58</v>
      </c>
      <c r="E154" s="339">
        <f t="shared" si="14"/>
        <v>1.9763361656468303E-2</v>
      </c>
      <c r="F154" s="387">
        <v>13090.84</v>
      </c>
      <c r="G154" s="388">
        <f t="shared" si="15"/>
        <v>6.3157830002735782E-3</v>
      </c>
      <c r="H154" s="389">
        <v>7.9963230000000003</v>
      </c>
      <c r="I154" s="390">
        <f t="shared" si="16"/>
        <v>3.609210454875722E-4</v>
      </c>
      <c r="J154" s="391">
        <v>71.857506000000001</v>
      </c>
      <c r="K154" s="392">
        <f t="shared" si="17"/>
        <v>1.7571561476122488E-2</v>
      </c>
      <c r="L154" s="393">
        <v>74.950255999999996</v>
      </c>
      <c r="M154" s="394">
        <f t="shared" si="18"/>
        <v>-2.9568500110857987E-2</v>
      </c>
      <c r="N154" s="395">
        <v>24.586706</v>
      </c>
      <c r="O154" s="396">
        <f t="shared" si="19"/>
        <v>4.5809487362619139E-2</v>
      </c>
      <c r="P154" s="180"/>
    </row>
    <row r="155" spans="2:16">
      <c r="B155" s="384">
        <f t="shared" si="20"/>
        <v>152</v>
      </c>
      <c r="C155" s="397">
        <v>41153</v>
      </c>
      <c r="D155" s="386">
        <v>1440.67</v>
      </c>
      <c r="E155" s="339">
        <f t="shared" si="14"/>
        <v>2.4236090375236552E-2</v>
      </c>
      <c r="F155" s="387">
        <v>13437.13</v>
      </c>
      <c r="G155" s="388">
        <f t="shared" si="15"/>
        <v>2.6452847945586333E-2</v>
      </c>
      <c r="H155" s="389">
        <v>8.0056530000000006</v>
      </c>
      <c r="I155" s="390">
        <f t="shared" si="16"/>
        <v>1.1667862841457932E-3</v>
      </c>
      <c r="J155" s="391">
        <v>73.750557000000001</v>
      </c>
      <c r="K155" s="392">
        <f t="shared" si="17"/>
        <v>2.6344512986576474E-2</v>
      </c>
      <c r="L155" s="393">
        <v>72.375800999999996</v>
      </c>
      <c r="M155" s="394">
        <f t="shared" si="18"/>
        <v>-3.4348848655033293E-2</v>
      </c>
      <c r="N155" s="395">
        <v>23.898354999999999</v>
      </c>
      <c r="O155" s="396">
        <f t="shared" si="19"/>
        <v>-2.7996877662261888E-2</v>
      </c>
      <c r="P155" s="180"/>
    </row>
    <row r="156" spans="2:16">
      <c r="B156" s="384">
        <f t="shared" si="20"/>
        <v>153</v>
      </c>
      <c r="C156" s="397">
        <v>41183</v>
      </c>
      <c r="D156" s="386">
        <v>1412.16</v>
      </c>
      <c r="E156" s="339">
        <f t="shared" si="14"/>
        <v>-1.9789403541407791E-2</v>
      </c>
      <c r="F156" s="387">
        <v>13096.46</v>
      </c>
      <c r="G156" s="388">
        <f t="shared" si="15"/>
        <v>-2.5352884135228293E-2</v>
      </c>
      <c r="H156" s="389">
        <v>8.0142489999999995</v>
      </c>
      <c r="I156" s="390">
        <f t="shared" si="16"/>
        <v>1.0737412675767555E-3</v>
      </c>
      <c r="J156" s="391">
        <v>72.476723000000007</v>
      </c>
      <c r="K156" s="392">
        <f t="shared" si="17"/>
        <v>-1.7272194974744304E-2</v>
      </c>
      <c r="L156" s="393">
        <v>78.808006000000006</v>
      </c>
      <c r="M156" s="394">
        <f t="shared" si="18"/>
        <v>8.8872315209333808E-2</v>
      </c>
      <c r="N156" s="395">
        <v>22.918661</v>
      </c>
      <c r="O156" s="396">
        <f t="shared" si="19"/>
        <v>-4.0994202320619899E-2</v>
      </c>
      <c r="P156" s="180"/>
    </row>
    <row r="157" spans="2:16">
      <c r="B157" s="384">
        <f t="shared" si="20"/>
        <v>154</v>
      </c>
      <c r="C157" s="397">
        <v>41214</v>
      </c>
      <c r="D157" s="386">
        <v>1416.18</v>
      </c>
      <c r="E157" s="339">
        <f t="shared" si="14"/>
        <v>2.8467029231815655E-3</v>
      </c>
      <c r="F157" s="387">
        <v>13025.58</v>
      </c>
      <c r="G157" s="388">
        <f t="shared" si="15"/>
        <v>-5.4121495427007504E-3</v>
      </c>
      <c r="H157" s="389">
        <v>8.0307849999999998</v>
      </c>
      <c r="I157" s="390">
        <f t="shared" si="16"/>
        <v>2.0633249603301262E-3</v>
      </c>
      <c r="J157" s="391">
        <v>76.519126999999997</v>
      </c>
      <c r="K157" s="392">
        <f t="shared" si="17"/>
        <v>5.5775203854070421E-2</v>
      </c>
      <c r="L157" s="393">
        <v>76.700507999999999</v>
      </c>
      <c r="M157" s="394">
        <f t="shared" si="18"/>
        <v>-2.6742181498666584E-2</v>
      </c>
      <c r="N157" s="395">
        <v>21.376836999999998</v>
      </c>
      <c r="O157" s="396">
        <f t="shared" si="19"/>
        <v>-6.7273738199627009E-2</v>
      </c>
      <c r="P157" s="180"/>
    </row>
    <row r="158" spans="2:16">
      <c r="B158" s="384">
        <f t="shared" si="20"/>
        <v>155</v>
      </c>
      <c r="C158" s="397">
        <v>41244</v>
      </c>
      <c r="D158" s="386">
        <v>1426.19</v>
      </c>
      <c r="E158" s="339">
        <f t="shared" si="14"/>
        <v>7.0683105254980561E-3</v>
      </c>
      <c r="F158" s="387">
        <v>13104.14</v>
      </c>
      <c r="G158" s="388">
        <f t="shared" si="15"/>
        <v>6.0312093588155147E-3</v>
      </c>
      <c r="H158" s="389">
        <v>7.9746980000000001</v>
      </c>
      <c r="I158" s="390">
        <f t="shared" si="16"/>
        <v>-6.9839996961691408E-3</v>
      </c>
      <c r="J158" s="391">
        <v>72.907127000000003</v>
      </c>
      <c r="K158" s="392">
        <f t="shared" si="17"/>
        <v>-4.7203884069403901E-2</v>
      </c>
      <c r="L158" s="393">
        <v>78.704597000000007</v>
      </c>
      <c r="M158" s="394">
        <f t="shared" si="18"/>
        <v>2.6128757843429273E-2</v>
      </c>
      <c r="N158" s="395">
        <v>21.625354999999999</v>
      </c>
      <c r="O158" s="396">
        <f t="shared" si="19"/>
        <v>1.1625573979911152E-2</v>
      </c>
      <c r="P158" s="180"/>
    </row>
    <row r="159" spans="2:16">
      <c r="B159" s="384">
        <f t="shared" si="20"/>
        <v>156</v>
      </c>
      <c r="C159" s="397">
        <v>41275</v>
      </c>
      <c r="D159" s="386">
        <v>1498.11</v>
      </c>
      <c r="E159" s="339">
        <f t="shared" si="14"/>
        <v>5.0428063581991145E-2</v>
      </c>
      <c r="F159" s="387">
        <v>13860.58</v>
      </c>
      <c r="G159" s="388">
        <f t="shared" si="15"/>
        <v>5.7725268502931248E-2</v>
      </c>
      <c r="H159" s="389">
        <v>7.957827</v>
      </c>
      <c r="I159" s="390">
        <f t="shared" si="16"/>
        <v>-2.1155660063867376E-3</v>
      </c>
      <c r="J159" s="391">
        <v>80.919144000000003</v>
      </c>
      <c r="K159" s="392">
        <f t="shared" si="17"/>
        <v>0.1098934676166845</v>
      </c>
      <c r="L159" s="393">
        <v>87.053878999999995</v>
      </c>
      <c r="M159" s="394">
        <f t="shared" si="18"/>
        <v>0.10608379076002361</v>
      </c>
      <c r="N159" s="395">
        <v>22.224485000000001</v>
      </c>
      <c r="O159" s="396">
        <f t="shared" si="19"/>
        <v>2.7704978715956452E-2</v>
      </c>
      <c r="P159" s="180"/>
    </row>
    <row r="160" spans="2:16">
      <c r="B160" s="384">
        <f t="shared" si="20"/>
        <v>157</v>
      </c>
      <c r="C160" s="397">
        <v>41306</v>
      </c>
      <c r="D160" s="386">
        <v>1514.68</v>
      </c>
      <c r="E160" s="339">
        <f t="shared" si="14"/>
        <v>1.1060603026480154E-2</v>
      </c>
      <c r="F160" s="387">
        <v>14054.49</v>
      </c>
      <c r="G160" s="388">
        <f t="shared" si="15"/>
        <v>1.3990035049038285E-2</v>
      </c>
      <c r="H160" s="389">
        <v>8.0020869999999995</v>
      </c>
      <c r="I160" s="390">
        <f t="shared" si="16"/>
        <v>5.5618198284530518E-3</v>
      </c>
      <c r="J160" s="391">
        <v>80.088943</v>
      </c>
      <c r="K160" s="392">
        <f t="shared" si="17"/>
        <v>-1.0259636458833543E-2</v>
      </c>
      <c r="L160" s="393">
        <v>90.469093000000001</v>
      </c>
      <c r="M160" s="394">
        <f t="shared" si="18"/>
        <v>3.9231037596842766E-2</v>
      </c>
      <c r="N160" s="395">
        <v>22.507856</v>
      </c>
      <c r="O160" s="396">
        <f t="shared" si="19"/>
        <v>1.2750396690856869E-2</v>
      </c>
      <c r="P160" s="180"/>
    </row>
    <row r="161" spans="2:16">
      <c r="B161" s="384">
        <f t="shared" si="20"/>
        <v>158</v>
      </c>
      <c r="C161" s="397">
        <v>41334</v>
      </c>
      <c r="D161" s="386">
        <v>1569.19</v>
      </c>
      <c r="E161" s="339">
        <f t="shared" si="14"/>
        <v>3.5987799403174314E-2</v>
      </c>
      <c r="F161" s="387">
        <v>14578.54</v>
      </c>
      <c r="G161" s="388">
        <f t="shared" si="15"/>
        <v>3.7287016462354883E-2</v>
      </c>
      <c r="H161" s="389">
        <v>7.9948319999999997</v>
      </c>
      <c r="I161" s="390">
        <f t="shared" si="16"/>
        <v>-9.0663848068628372E-4</v>
      </c>
      <c r="J161" s="391">
        <v>84.124015999999997</v>
      </c>
      <c r="K161" s="392">
        <f t="shared" si="17"/>
        <v>5.0382397979706006E-2</v>
      </c>
      <c r="L161" s="393">
        <v>84.265060000000005</v>
      </c>
      <c r="M161" s="394">
        <f t="shared" si="18"/>
        <v>-6.8576270572315745E-2</v>
      </c>
      <c r="N161" s="395">
        <v>23.355436000000001</v>
      </c>
      <c r="O161" s="396">
        <f t="shared" si="19"/>
        <v>3.7657074045613248E-2</v>
      </c>
      <c r="P161" s="180"/>
    </row>
    <row r="162" spans="2:16">
      <c r="B162" s="384">
        <f t="shared" si="20"/>
        <v>159</v>
      </c>
      <c r="C162" s="397">
        <v>41365</v>
      </c>
      <c r="D162" s="386">
        <v>1597.57</v>
      </c>
      <c r="E162" s="339">
        <f t="shared" si="14"/>
        <v>1.8085763992887971E-2</v>
      </c>
      <c r="F162" s="387">
        <v>14839.8</v>
      </c>
      <c r="G162" s="388">
        <f t="shared" si="15"/>
        <v>1.792086175981944E-2</v>
      </c>
      <c r="H162" s="389">
        <v>8.0815739999999998</v>
      </c>
      <c r="I162" s="390">
        <f t="shared" si="16"/>
        <v>1.0849758944277976E-2</v>
      </c>
      <c r="J162" s="391">
        <v>85.963310000000007</v>
      </c>
      <c r="K162" s="392">
        <f t="shared" si="17"/>
        <v>2.1864077435390206E-2</v>
      </c>
      <c r="L162" s="393">
        <v>80.774338</v>
      </c>
      <c r="M162" s="394">
        <f t="shared" si="18"/>
        <v>-4.14254971158865E-2</v>
      </c>
      <c r="N162" s="395">
        <v>27.020803000000001</v>
      </c>
      <c r="O162" s="396">
        <f t="shared" si="19"/>
        <v>0.15693849603150212</v>
      </c>
      <c r="P162" s="180"/>
    </row>
    <row r="163" spans="2:16">
      <c r="B163" s="384">
        <f t="shared" si="20"/>
        <v>160</v>
      </c>
      <c r="C163" s="397">
        <v>41395</v>
      </c>
      <c r="D163" s="386">
        <v>1630.74</v>
      </c>
      <c r="E163" s="339">
        <f t="shared" si="14"/>
        <v>2.0762783477406455E-2</v>
      </c>
      <c r="F163" s="387">
        <v>15115.57</v>
      </c>
      <c r="G163" s="388">
        <f t="shared" si="15"/>
        <v>1.8583134543592283E-2</v>
      </c>
      <c r="H163" s="389">
        <v>7.9427269999999996</v>
      </c>
      <c r="I163" s="390">
        <f t="shared" si="16"/>
        <v>-1.7180687821456542E-2</v>
      </c>
      <c r="J163" s="391">
        <v>86.914635000000004</v>
      </c>
      <c r="K163" s="392">
        <f t="shared" si="17"/>
        <v>1.1066639942086898E-2</v>
      </c>
      <c r="L163" s="393">
        <v>82.776268000000002</v>
      </c>
      <c r="M163" s="394">
        <f t="shared" si="18"/>
        <v>2.4784232833947817E-2</v>
      </c>
      <c r="N163" s="395">
        <v>28.490214999999999</v>
      </c>
      <c r="O163" s="396">
        <f t="shared" si="19"/>
        <v>5.438076729251895E-2</v>
      </c>
      <c r="P163" s="180"/>
    </row>
    <row r="164" spans="2:16">
      <c r="B164" s="384">
        <f t="shared" si="20"/>
        <v>161</v>
      </c>
      <c r="C164" s="397">
        <v>41426</v>
      </c>
      <c r="D164" s="386">
        <v>1606.28</v>
      </c>
      <c r="E164" s="339">
        <f t="shared" si="14"/>
        <v>-1.499932545960736E-2</v>
      </c>
      <c r="F164" s="387">
        <v>14909.6</v>
      </c>
      <c r="G164" s="388">
        <f t="shared" si="15"/>
        <v>-1.3626346872794071E-2</v>
      </c>
      <c r="H164" s="389">
        <v>7.8116680000000001</v>
      </c>
      <c r="I164" s="390">
        <f t="shared" si="16"/>
        <v>-1.6500504171929831E-2</v>
      </c>
      <c r="J164" s="391">
        <v>87.904526000000004</v>
      </c>
      <c r="K164" s="392">
        <f t="shared" si="17"/>
        <v>1.1389232664901661E-2</v>
      </c>
      <c r="L164" s="393">
        <v>84.700905000000006</v>
      </c>
      <c r="M164" s="394">
        <f t="shared" si="18"/>
        <v>2.3251072396740513E-2</v>
      </c>
      <c r="N164" s="395">
        <v>28.394044999999998</v>
      </c>
      <c r="O164" s="396">
        <f t="shared" si="19"/>
        <v>-3.3755449019953199E-3</v>
      </c>
      <c r="P164" s="180"/>
    </row>
    <row r="165" spans="2:16">
      <c r="B165" s="384">
        <f t="shared" si="20"/>
        <v>162</v>
      </c>
      <c r="C165" s="397">
        <v>41456</v>
      </c>
      <c r="D165" s="386">
        <v>1685.73</v>
      </c>
      <c r="E165" s="339">
        <f t="shared" si="14"/>
        <v>4.9462111213487203E-2</v>
      </c>
      <c r="F165" s="387">
        <v>15499.54</v>
      </c>
      <c r="G165" s="388">
        <f t="shared" si="15"/>
        <v>3.9567795246016058E-2</v>
      </c>
      <c r="H165" s="389">
        <v>7.826346</v>
      </c>
      <c r="I165" s="390">
        <f t="shared" si="16"/>
        <v>1.8789841042912148E-3</v>
      </c>
      <c r="J165" s="391">
        <v>93.350364999999996</v>
      </c>
      <c r="K165" s="392">
        <f t="shared" si="17"/>
        <v>6.1951747512977828E-2</v>
      </c>
      <c r="L165" s="393">
        <v>91.216583</v>
      </c>
      <c r="M165" s="394">
        <f t="shared" si="18"/>
        <v>7.6925718798400045E-2</v>
      </c>
      <c r="N165" s="395">
        <v>26.174477</v>
      </c>
      <c r="O165" s="396">
        <f t="shared" si="19"/>
        <v>-7.8170193785351838E-2</v>
      </c>
      <c r="P165" s="180"/>
    </row>
    <row r="166" spans="2:16">
      <c r="B166" s="384">
        <f t="shared" si="20"/>
        <v>163</v>
      </c>
      <c r="C166" s="397">
        <v>41487</v>
      </c>
      <c r="D166" s="386">
        <v>1632.97</v>
      </c>
      <c r="E166" s="339">
        <f t="shared" si="14"/>
        <v>-3.1298013323604601E-2</v>
      </c>
      <c r="F166" s="387">
        <v>14810.31</v>
      </c>
      <c r="G166" s="388">
        <f t="shared" si="15"/>
        <v>-4.4467771301599957E-2</v>
      </c>
      <c r="H166" s="389">
        <v>7.775652</v>
      </c>
      <c r="I166" s="390">
        <f t="shared" si="16"/>
        <v>-6.4773522663066352E-3</v>
      </c>
      <c r="J166" s="391">
        <v>88.938041999999996</v>
      </c>
      <c r="K166" s="392">
        <f t="shared" si="17"/>
        <v>-4.7266264036568084E-2</v>
      </c>
      <c r="L166" s="393">
        <v>92.386939999999996</v>
      </c>
      <c r="M166" s="394">
        <f t="shared" si="18"/>
        <v>1.2830528852412648E-2</v>
      </c>
      <c r="N166" s="395">
        <v>27.456897999999999</v>
      </c>
      <c r="O166" s="396">
        <f t="shared" si="19"/>
        <v>4.8995095489396068E-2</v>
      </c>
      <c r="P166" s="180"/>
    </row>
    <row r="167" spans="2:16">
      <c r="B167" s="384">
        <f t="shared" si="20"/>
        <v>164</v>
      </c>
      <c r="C167" s="397">
        <v>41518</v>
      </c>
      <c r="D167" s="386">
        <v>1681.55</v>
      </c>
      <c r="E167" s="339">
        <f t="shared" si="14"/>
        <v>2.9749474883188354E-2</v>
      </c>
      <c r="F167" s="387">
        <v>15129.67</v>
      </c>
      <c r="G167" s="388">
        <f t="shared" si="15"/>
        <v>2.156335687774269E-2</v>
      </c>
      <c r="H167" s="389">
        <v>7.8507540000000002</v>
      </c>
      <c r="I167" s="390">
        <f t="shared" si="16"/>
        <v>9.6586112650103306E-3</v>
      </c>
      <c r="J167" s="391">
        <v>91.799712999999997</v>
      </c>
      <c r="K167" s="392">
        <f t="shared" si="17"/>
        <v>3.2176006303354487E-2</v>
      </c>
      <c r="L167" s="393">
        <v>98.195541000000006</v>
      </c>
      <c r="M167" s="394">
        <f t="shared" si="18"/>
        <v>6.2872533715263357E-2</v>
      </c>
      <c r="N167" s="395">
        <v>27.551033</v>
      </c>
      <c r="O167" s="396">
        <f t="shared" si="19"/>
        <v>3.4284644973370249E-3</v>
      </c>
      <c r="P167" s="180"/>
    </row>
    <row r="168" spans="2:16">
      <c r="B168" s="384">
        <f t="shared" si="20"/>
        <v>165</v>
      </c>
      <c r="C168" s="397">
        <v>41548</v>
      </c>
      <c r="D168" s="386">
        <v>1756.54</v>
      </c>
      <c r="E168" s="339">
        <f t="shared" si="14"/>
        <v>4.4595759864410889E-2</v>
      </c>
      <c r="F168" s="387">
        <v>15545.75</v>
      </c>
      <c r="G168" s="388">
        <f t="shared" si="15"/>
        <v>2.7500930291275427E-2</v>
      </c>
      <c r="H168" s="389">
        <v>7.9112689999999999</v>
      </c>
      <c r="I168" s="390">
        <f t="shared" si="16"/>
        <v>7.7081768197042599E-3</v>
      </c>
      <c r="J168" s="391">
        <v>94.055473000000006</v>
      </c>
      <c r="K168" s="392">
        <f t="shared" si="17"/>
        <v>2.4572625842523177E-2</v>
      </c>
      <c r="L168" s="393">
        <v>112.885216</v>
      </c>
      <c r="M168" s="394">
        <f t="shared" si="18"/>
        <v>0.14959615121423897</v>
      </c>
      <c r="N168" s="395">
        <v>29.314363</v>
      </c>
      <c r="O168" s="396">
        <f t="shared" si="19"/>
        <v>6.4002318896718036E-2</v>
      </c>
      <c r="P168" s="180"/>
    </row>
    <row r="169" spans="2:16">
      <c r="B169" s="384">
        <f t="shared" si="20"/>
        <v>166</v>
      </c>
      <c r="C169" s="397">
        <v>41579</v>
      </c>
      <c r="D169" s="386">
        <v>1805.81</v>
      </c>
      <c r="E169" s="339">
        <f t="shared" si="14"/>
        <v>2.804946087194149E-2</v>
      </c>
      <c r="F169" s="387">
        <v>16086.41</v>
      </c>
      <c r="G169" s="388">
        <f t="shared" si="15"/>
        <v>3.4778637248122468E-2</v>
      </c>
      <c r="H169" s="389">
        <v>7.8839069999999998</v>
      </c>
      <c r="I169" s="390">
        <f t="shared" si="16"/>
        <v>-3.4586107487939444E-3</v>
      </c>
      <c r="J169" s="391">
        <v>99.977798000000007</v>
      </c>
      <c r="K169" s="392">
        <f t="shared" si="17"/>
        <v>6.2966298622516126E-2</v>
      </c>
      <c r="L169" s="393">
        <v>119.520477</v>
      </c>
      <c r="M169" s="394">
        <f t="shared" si="18"/>
        <v>5.8778830701798901E-2</v>
      </c>
      <c r="N169" s="395">
        <v>31.566140999999998</v>
      </c>
      <c r="O169" s="396">
        <f t="shared" si="19"/>
        <v>7.6814836467706815E-2</v>
      </c>
      <c r="P169" s="180"/>
    </row>
    <row r="170" spans="2:16">
      <c r="B170" s="384">
        <f t="shared" si="20"/>
        <v>167</v>
      </c>
      <c r="C170" s="397">
        <v>41609</v>
      </c>
      <c r="D170" s="386">
        <v>1848.36</v>
      </c>
      <c r="E170" s="339">
        <f t="shared" si="14"/>
        <v>2.3562833299184183E-2</v>
      </c>
      <c r="F170" s="387">
        <v>16576.66</v>
      </c>
      <c r="G170" s="388">
        <f t="shared" si="15"/>
        <v>3.0476035361525655E-2</v>
      </c>
      <c r="H170" s="389">
        <v>7.8268339999999998</v>
      </c>
      <c r="I170" s="390">
        <f t="shared" si="16"/>
        <v>-7.2391772252006215E-3</v>
      </c>
      <c r="J170" s="391">
        <v>95.109268</v>
      </c>
      <c r="K170" s="392">
        <f t="shared" si="17"/>
        <v>-4.8696111510677653E-2</v>
      </c>
      <c r="L170" s="393">
        <v>123.889366</v>
      </c>
      <c r="M170" s="394">
        <f t="shared" si="18"/>
        <v>3.6553476941026508E-2</v>
      </c>
      <c r="N170" s="395">
        <v>31.204941000000002</v>
      </c>
      <c r="O170" s="396">
        <f t="shared" si="19"/>
        <v>-1.1442640391170933E-2</v>
      </c>
      <c r="P170" s="180"/>
    </row>
    <row r="171" spans="2:16">
      <c r="B171" s="384">
        <f t="shared" si="20"/>
        <v>168</v>
      </c>
      <c r="C171" s="397">
        <v>41640</v>
      </c>
      <c r="D171" s="386">
        <v>1782.59</v>
      </c>
      <c r="E171" s="339">
        <f t="shared" si="14"/>
        <v>-3.5582895107013734E-2</v>
      </c>
      <c r="F171" s="387">
        <v>15698.85</v>
      </c>
      <c r="G171" s="388">
        <f t="shared" si="15"/>
        <v>-5.2954575891645206E-2</v>
      </c>
      <c r="H171" s="389">
        <v>7.953875</v>
      </c>
      <c r="I171" s="390">
        <f t="shared" si="16"/>
        <v>1.6231467282939782E-2</v>
      </c>
      <c r="J171" s="391">
        <v>89.787246999999994</v>
      </c>
      <c r="K171" s="392">
        <f t="shared" si="17"/>
        <v>-5.5956912632321054E-2</v>
      </c>
      <c r="L171" s="393">
        <v>115.00778200000001</v>
      </c>
      <c r="M171" s="394">
        <f t="shared" si="18"/>
        <v>-7.1689639609585187E-2</v>
      </c>
      <c r="N171" s="395">
        <v>31.563628999999999</v>
      </c>
      <c r="O171" s="396">
        <f t="shared" si="19"/>
        <v>1.1494589911257957E-2</v>
      </c>
      <c r="P171" s="180"/>
    </row>
    <row r="172" spans="2:16">
      <c r="B172" s="384">
        <f t="shared" si="20"/>
        <v>169</v>
      </c>
      <c r="C172" s="397">
        <v>41671</v>
      </c>
      <c r="D172" s="386">
        <v>1859.45</v>
      </c>
      <c r="E172" s="339">
        <f t="shared" si="14"/>
        <v>4.3117037568930705E-2</v>
      </c>
      <c r="F172" s="387">
        <v>16321.71</v>
      </c>
      <c r="G172" s="388">
        <f t="shared" si="15"/>
        <v>3.9675517633457114E-2</v>
      </c>
      <c r="H172" s="389">
        <v>7.9933690000000004</v>
      </c>
      <c r="I172" s="390">
        <f t="shared" si="16"/>
        <v>4.9653785104744053E-3</v>
      </c>
      <c r="J172" s="391">
        <v>93.335266000000004</v>
      </c>
      <c r="K172" s="392">
        <f t="shared" si="17"/>
        <v>3.9515845719158893E-2</v>
      </c>
      <c r="L172" s="393">
        <v>115.016434</v>
      </c>
      <c r="M172" s="394">
        <f t="shared" si="18"/>
        <v>7.5229691848033298E-5</v>
      </c>
      <c r="N172" s="395">
        <v>31.955666999999998</v>
      </c>
      <c r="O172" s="396">
        <f t="shared" si="19"/>
        <v>1.2420561653414319E-2</v>
      </c>
      <c r="P172" s="180"/>
    </row>
    <row r="173" spans="2:16">
      <c r="B173" s="384">
        <f t="shared" si="20"/>
        <v>170</v>
      </c>
      <c r="C173" s="397">
        <v>41699</v>
      </c>
      <c r="D173" s="386">
        <v>1872.34</v>
      </c>
      <c r="E173" s="339">
        <f t="shared" si="14"/>
        <v>6.9321573583585039E-3</v>
      </c>
      <c r="F173" s="387">
        <v>16457.66</v>
      </c>
      <c r="G173" s="388">
        <f t="shared" si="15"/>
        <v>8.3293968585400613E-3</v>
      </c>
      <c r="H173" s="389">
        <v>7.9791759999999998</v>
      </c>
      <c r="I173" s="390">
        <f t="shared" si="16"/>
        <v>-1.7755967477544043E-3</v>
      </c>
      <c r="J173" s="391">
        <v>89.485100000000003</v>
      </c>
      <c r="K173" s="392">
        <f t="shared" si="17"/>
        <v>-4.1250924382644438E-2</v>
      </c>
      <c r="L173" s="393">
        <v>114.352188</v>
      </c>
      <c r="M173" s="394">
        <f t="shared" si="18"/>
        <v>-5.7752268688838759E-3</v>
      </c>
      <c r="N173" s="395">
        <v>34.447535999999999</v>
      </c>
      <c r="O173" s="396">
        <f t="shared" si="19"/>
        <v>7.7978938759125205E-2</v>
      </c>
      <c r="P173" s="180"/>
    </row>
    <row r="174" spans="2:16">
      <c r="B174" s="384">
        <f t="shared" si="20"/>
        <v>171</v>
      </c>
      <c r="C174" s="397">
        <v>41730</v>
      </c>
      <c r="D174" s="386">
        <v>1883.95</v>
      </c>
      <c r="E174" s="339">
        <f t="shared" si="14"/>
        <v>6.2007968638175814E-3</v>
      </c>
      <c r="F174" s="387">
        <v>16580.84</v>
      </c>
      <c r="G174" s="388">
        <f t="shared" si="15"/>
        <v>7.4846606382681369E-3</v>
      </c>
      <c r="H174" s="389">
        <v>8.0420119999999997</v>
      </c>
      <c r="I174" s="390">
        <f t="shared" si="16"/>
        <v>7.8749986214114998E-3</v>
      </c>
      <c r="J174" s="391">
        <v>92.690124999999995</v>
      </c>
      <c r="K174" s="392">
        <f t="shared" si="17"/>
        <v>3.5816297908813688E-2</v>
      </c>
      <c r="L174" s="393">
        <v>117.66391</v>
      </c>
      <c r="M174" s="394">
        <f t="shared" si="18"/>
        <v>2.8960722640479775E-2</v>
      </c>
      <c r="N174" s="395">
        <v>33.951717000000002</v>
      </c>
      <c r="O174" s="396">
        <f t="shared" si="19"/>
        <v>-1.4393453279212709E-2</v>
      </c>
      <c r="P174" s="180"/>
    </row>
    <row r="175" spans="2:16">
      <c r="B175" s="384">
        <f t="shared" si="20"/>
        <v>172</v>
      </c>
      <c r="C175" s="397">
        <v>41760</v>
      </c>
      <c r="D175" s="386">
        <v>1923.57</v>
      </c>
      <c r="E175" s="339">
        <f t="shared" si="14"/>
        <v>2.1030282120013677E-2</v>
      </c>
      <c r="F175" s="387">
        <v>16717.169999999998</v>
      </c>
      <c r="G175" s="388">
        <f t="shared" si="15"/>
        <v>8.2221407359337473E-3</v>
      </c>
      <c r="H175" s="389">
        <v>8.1267639999999997</v>
      </c>
      <c r="I175" s="390">
        <f t="shared" si="16"/>
        <v>1.0538656246720235E-2</v>
      </c>
      <c r="J175" s="391">
        <v>92.962592999999998</v>
      </c>
      <c r="K175" s="392">
        <f t="shared" si="17"/>
        <v>2.939558016563204E-3</v>
      </c>
      <c r="L175" s="393">
        <v>124.494865</v>
      </c>
      <c r="M175" s="394">
        <f t="shared" si="18"/>
        <v>5.8054802020432561E-2</v>
      </c>
      <c r="N175" s="395">
        <v>34.40551</v>
      </c>
      <c r="O175" s="396">
        <f t="shared" si="19"/>
        <v>1.3365833604232602E-2</v>
      </c>
      <c r="P175" s="180"/>
    </row>
    <row r="176" spans="2:16">
      <c r="B176" s="384">
        <f t="shared" si="20"/>
        <v>173</v>
      </c>
      <c r="C176" s="397">
        <v>41791</v>
      </c>
      <c r="D176" s="386">
        <v>1960.23</v>
      </c>
      <c r="E176" s="339">
        <f t="shared" si="14"/>
        <v>1.9058313448431896E-2</v>
      </c>
      <c r="F176" s="387">
        <v>16826.599999999999</v>
      </c>
      <c r="G176" s="388">
        <f t="shared" si="15"/>
        <v>6.545964418618766E-3</v>
      </c>
      <c r="H176" s="389">
        <v>8.1365149999999993</v>
      </c>
      <c r="I176" s="390">
        <f t="shared" si="16"/>
        <v>1.1998625775277993E-3</v>
      </c>
      <c r="J176" s="391">
        <v>92.556053000000006</v>
      </c>
      <c r="K176" s="392">
        <f t="shared" si="17"/>
        <v>-4.3731568460013692E-3</v>
      </c>
      <c r="L176" s="393">
        <v>130.730042</v>
      </c>
      <c r="M176" s="394">
        <f t="shared" si="18"/>
        <v>5.0083808677570785E-2</v>
      </c>
      <c r="N176" s="395">
        <v>35.291446999999998</v>
      </c>
      <c r="O176" s="396">
        <f t="shared" si="19"/>
        <v>2.5749858089590738E-2</v>
      </c>
      <c r="P176" s="180"/>
    </row>
    <row r="177" spans="2:16">
      <c r="B177" s="384">
        <f t="shared" si="20"/>
        <v>174</v>
      </c>
      <c r="C177" s="397">
        <v>41821</v>
      </c>
      <c r="D177" s="386">
        <v>1930.67</v>
      </c>
      <c r="E177" s="339">
        <f t="shared" si="14"/>
        <v>-1.5079863077291922E-2</v>
      </c>
      <c r="F177" s="387">
        <v>16563.3</v>
      </c>
      <c r="G177" s="388">
        <f t="shared" si="15"/>
        <v>-1.5647843295734098E-2</v>
      </c>
      <c r="H177" s="389">
        <v>8.1154489999999999</v>
      </c>
      <c r="I177" s="390">
        <f t="shared" si="16"/>
        <v>-2.5890691530709997E-3</v>
      </c>
      <c r="J177" s="391">
        <v>94.468902999999997</v>
      </c>
      <c r="K177" s="392">
        <f t="shared" si="17"/>
        <v>2.0666935743251624E-2</v>
      </c>
      <c r="L177" s="393">
        <v>127.026009</v>
      </c>
      <c r="M177" s="394">
        <f t="shared" si="18"/>
        <v>-2.8333449170007907E-2</v>
      </c>
      <c r="N177" s="395">
        <v>36.527061000000003</v>
      </c>
      <c r="O177" s="396">
        <f t="shared" si="19"/>
        <v>3.5011712611273893E-2</v>
      </c>
      <c r="P177" s="180"/>
    </row>
    <row r="178" spans="2:16">
      <c r="B178" s="384">
        <f t="shared" si="20"/>
        <v>175</v>
      </c>
      <c r="C178" s="397">
        <v>41852</v>
      </c>
      <c r="D178" s="386">
        <v>2003.37</v>
      </c>
      <c r="E178" s="339">
        <f t="shared" si="14"/>
        <v>3.7655321727690261E-2</v>
      </c>
      <c r="F178" s="387">
        <v>17098.45</v>
      </c>
      <c r="G178" s="388">
        <f t="shared" si="15"/>
        <v>3.2309382792076624E-2</v>
      </c>
      <c r="H178" s="389">
        <v>8.2074700000000007</v>
      </c>
      <c r="I178" s="390">
        <f t="shared" si="16"/>
        <v>1.1338990609145672E-2</v>
      </c>
      <c r="J178" s="391">
        <v>97.609047000000004</v>
      </c>
      <c r="K178" s="392">
        <f t="shared" si="17"/>
        <v>3.3239975275250133E-2</v>
      </c>
      <c r="L178" s="393">
        <v>127.890869</v>
      </c>
      <c r="M178" s="394">
        <f t="shared" si="18"/>
        <v>6.8085269056985531E-3</v>
      </c>
      <c r="N178" s="395">
        <v>38.448211999999998</v>
      </c>
      <c r="O178" s="396">
        <f t="shared" si="19"/>
        <v>5.2595279976124898E-2</v>
      </c>
      <c r="P178" s="180"/>
    </row>
    <row r="179" spans="2:16">
      <c r="B179" s="384">
        <f t="shared" si="20"/>
        <v>176</v>
      </c>
      <c r="C179" s="397">
        <v>41883</v>
      </c>
      <c r="D179" s="386">
        <v>1972.29</v>
      </c>
      <c r="E179" s="339">
        <f t="shared" si="14"/>
        <v>-1.5513859147336717E-2</v>
      </c>
      <c r="F179" s="387">
        <v>17042.900000000001</v>
      </c>
      <c r="G179" s="388">
        <f t="shared" si="15"/>
        <v>-3.2488324965127546E-3</v>
      </c>
      <c r="H179" s="389">
        <v>8.1485109999999992</v>
      </c>
      <c r="I179" s="390">
        <f t="shared" si="16"/>
        <v>-7.1835778869738798E-3</v>
      </c>
      <c r="J179" s="391">
        <v>101.02712200000001</v>
      </c>
      <c r="K179" s="392">
        <f t="shared" si="17"/>
        <v>3.5018014262550912E-2</v>
      </c>
      <c r="L179" s="393">
        <v>139.62655599999999</v>
      </c>
      <c r="M179" s="394">
        <f t="shared" si="18"/>
        <v>9.1763290778796636E-2</v>
      </c>
      <c r="N179" s="395">
        <v>39.480347000000002</v>
      </c>
      <c r="O179" s="396">
        <f t="shared" si="19"/>
        <v>2.6844811405014157E-2</v>
      </c>
      <c r="P179" s="180"/>
    </row>
    <row r="180" spans="2:16">
      <c r="B180" s="384">
        <f t="shared" si="20"/>
        <v>177</v>
      </c>
      <c r="C180" s="397">
        <v>41913</v>
      </c>
      <c r="D180" s="386">
        <v>2018.05</v>
      </c>
      <c r="E180" s="339">
        <f t="shared" si="14"/>
        <v>2.3201456175308888E-2</v>
      </c>
      <c r="F180" s="387">
        <v>17390.52</v>
      </c>
      <c r="G180" s="388">
        <f t="shared" si="15"/>
        <v>2.039676346161734E-2</v>
      </c>
      <c r="H180" s="389">
        <v>8.2249829999999999</v>
      </c>
      <c r="I180" s="390">
        <f t="shared" si="16"/>
        <v>9.3847820785908365E-3</v>
      </c>
      <c r="J180" s="391">
        <v>107.51664</v>
      </c>
      <c r="K180" s="392">
        <f t="shared" si="17"/>
        <v>6.4235404033384125E-2</v>
      </c>
      <c r="L180" s="393">
        <v>144.961411</v>
      </c>
      <c r="M180" s="394">
        <f t="shared" si="18"/>
        <v>3.8208025413160041E-2</v>
      </c>
      <c r="N180" s="395">
        <v>39.982792000000003</v>
      </c>
      <c r="O180" s="396">
        <f t="shared" si="19"/>
        <v>1.2726458559242149E-2</v>
      </c>
      <c r="P180" s="180"/>
    </row>
    <row r="181" spans="2:16">
      <c r="B181" s="384">
        <f t="shared" si="20"/>
        <v>178</v>
      </c>
      <c r="C181" s="397">
        <v>41944</v>
      </c>
      <c r="D181" s="386">
        <v>2067.56</v>
      </c>
      <c r="E181" s="339">
        <f t="shared" si="14"/>
        <v>2.4533584400783015E-2</v>
      </c>
      <c r="F181" s="387">
        <v>17828.240000000002</v>
      </c>
      <c r="G181" s="388">
        <f t="shared" si="15"/>
        <v>2.517003516858618E-2</v>
      </c>
      <c r="H181" s="389">
        <v>8.2788489999999992</v>
      </c>
      <c r="I181" s="390">
        <f t="shared" si="16"/>
        <v>6.5490712868341294E-3</v>
      </c>
      <c r="J181" s="391">
        <v>114.57049600000001</v>
      </c>
      <c r="K181" s="392">
        <f t="shared" si="17"/>
        <v>6.5607109745989156E-2</v>
      </c>
      <c r="L181" s="393">
        <v>154.296402</v>
      </c>
      <c r="M181" s="394">
        <f t="shared" si="18"/>
        <v>6.4396386152725915E-2</v>
      </c>
      <c r="N181" s="395">
        <v>40.715153000000001</v>
      </c>
      <c r="O181" s="396">
        <f t="shared" si="19"/>
        <v>1.8316904932501821E-2</v>
      </c>
      <c r="P181" s="180"/>
    </row>
    <row r="182" spans="2:16">
      <c r="B182" s="384">
        <f t="shared" si="20"/>
        <v>179</v>
      </c>
      <c r="C182" s="397">
        <v>41974</v>
      </c>
      <c r="D182" s="386">
        <v>2058.9</v>
      </c>
      <c r="E182" s="339">
        <f t="shared" si="14"/>
        <v>-4.1885120625277938E-3</v>
      </c>
      <c r="F182" s="387">
        <v>17823.07</v>
      </c>
      <c r="G182" s="388">
        <f t="shared" si="15"/>
        <v>-2.8998936518698226E-4</v>
      </c>
      <c r="H182" s="389">
        <v>8.2644260000000003</v>
      </c>
      <c r="I182" s="390">
        <f t="shared" si="16"/>
        <v>-1.7421503882966149E-3</v>
      </c>
      <c r="J182" s="391">
        <v>114.569008</v>
      </c>
      <c r="K182" s="392">
        <f t="shared" si="17"/>
        <v>-1.2987636886951925E-5</v>
      </c>
      <c r="L182" s="393">
        <v>150.38232400000001</v>
      </c>
      <c r="M182" s="394">
        <f t="shared" si="18"/>
        <v>-2.5367266827129198E-2</v>
      </c>
      <c r="N182" s="395">
        <v>39.806460999999999</v>
      </c>
      <c r="O182" s="396">
        <f t="shared" si="19"/>
        <v>-2.2318275458770853E-2</v>
      </c>
      <c r="P182" s="180"/>
    </row>
    <row r="183" spans="2:16">
      <c r="B183" s="384">
        <f t="shared" si="20"/>
        <v>180</v>
      </c>
      <c r="C183" s="397">
        <v>42005</v>
      </c>
      <c r="D183" s="386">
        <v>1994.99</v>
      </c>
      <c r="E183" s="339">
        <f t="shared" si="14"/>
        <v>-3.1040847054252363E-2</v>
      </c>
      <c r="F183" s="387">
        <v>17164.95</v>
      </c>
      <c r="G183" s="388">
        <f t="shared" si="15"/>
        <v>-3.6925176190184872E-2</v>
      </c>
      <c r="H183" s="389">
        <v>8.4782340000000005</v>
      </c>
      <c r="I183" s="390">
        <f t="shared" si="16"/>
        <v>2.5870883228913844E-2</v>
      </c>
      <c r="J183" s="391">
        <v>115.571259</v>
      </c>
      <c r="K183" s="392">
        <f t="shared" si="17"/>
        <v>8.7480115041234097E-3</v>
      </c>
      <c r="L183" s="393">
        <v>146.60626199999999</v>
      </c>
      <c r="M183" s="394">
        <f t="shared" si="18"/>
        <v>-2.5109746275765898E-2</v>
      </c>
      <c r="N183" s="395">
        <v>34.621777000000002</v>
      </c>
      <c r="O183" s="396">
        <f t="shared" si="19"/>
        <v>-0.13024729829662574</v>
      </c>
      <c r="P183" s="180"/>
    </row>
    <row r="184" spans="2:16">
      <c r="B184" s="384">
        <f t="shared" si="20"/>
        <v>181</v>
      </c>
      <c r="C184" s="397">
        <v>42036</v>
      </c>
      <c r="D184" s="386">
        <v>2104.5</v>
      </c>
      <c r="E184" s="339">
        <f t="shared" si="14"/>
        <v>5.4892505726845675E-2</v>
      </c>
      <c r="F184" s="387">
        <v>18132.7</v>
      </c>
      <c r="G184" s="388">
        <f t="shared" si="15"/>
        <v>5.6379424350202045E-2</v>
      </c>
      <c r="H184" s="389">
        <v>8.3872389999999992</v>
      </c>
      <c r="I184" s="390">
        <f t="shared" si="16"/>
        <v>-1.0732777604392729E-2</v>
      </c>
      <c r="J184" s="391">
        <v>118.779961</v>
      </c>
      <c r="K184" s="392">
        <f t="shared" si="17"/>
        <v>2.7763840489096081E-2</v>
      </c>
      <c r="L184" s="393">
        <v>153.428955</v>
      </c>
      <c r="M184" s="394">
        <f t="shared" si="18"/>
        <v>4.6537527844479287E-2</v>
      </c>
      <c r="N184" s="395">
        <v>37.578335000000003</v>
      </c>
      <c r="O184" s="396">
        <f t="shared" si="19"/>
        <v>8.5395905588554921E-2</v>
      </c>
      <c r="P184" s="180"/>
    </row>
    <row r="185" spans="2:16">
      <c r="B185" s="384">
        <f t="shared" si="20"/>
        <v>182</v>
      </c>
      <c r="C185" s="397">
        <v>42064</v>
      </c>
      <c r="D185" s="386">
        <v>2067.89</v>
      </c>
      <c r="E185" s="339">
        <f t="shared" si="14"/>
        <v>-1.7396056070325572E-2</v>
      </c>
      <c r="F185" s="387">
        <v>17776.12</v>
      </c>
      <c r="G185" s="388">
        <f t="shared" si="15"/>
        <v>-1.9665025065213726E-2</v>
      </c>
      <c r="H185" s="389">
        <v>8.417942</v>
      </c>
      <c r="I185" s="390">
        <f t="shared" si="16"/>
        <v>3.6606802310035214E-3</v>
      </c>
      <c r="J185" s="391">
        <v>126.80987500000001</v>
      </c>
      <c r="K185" s="392">
        <f t="shared" si="17"/>
        <v>6.760327190206783E-2</v>
      </c>
      <c r="L185" s="393">
        <v>143.433258</v>
      </c>
      <c r="M185" s="394">
        <f t="shared" si="18"/>
        <v>-6.5148700256741021E-2</v>
      </c>
      <c r="N185" s="395">
        <v>35.092559999999999</v>
      </c>
      <c r="O185" s="396">
        <f t="shared" si="19"/>
        <v>-6.6149152164405423E-2</v>
      </c>
      <c r="P185" s="180"/>
    </row>
    <row r="186" spans="2:16">
      <c r="B186" s="384">
        <f t="shared" si="20"/>
        <v>183</v>
      </c>
      <c r="C186" s="397">
        <v>42095</v>
      </c>
      <c r="D186" s="386">
        <v>2085.5100000000002</v>
      </c>
      <c r="E186" s="339">
        <f t="shared" si="14"/>
        <v>8.5207627098153882E-3</v>
      </c>
      <c r="F186" s="387">
        <v>17840.52</v>
      </c>
      <c r="G186" s="388">
        <f t="shared" si="15"/>
        <v>3.6228378296276897E-3</v>
      </c>
      <c r="H186" s="389">
        <v>8.3903060000000007</v>
      </c>
      <c r="I186" s="390">
        <f t="shared" si="16"/>
        <v>-3.28298769461699E-3</v>
      </c>
      <c r="J186" s="391">
        <v>119.737022</v>
      </c>
      <c r="K186" s="392">
        <f t="shared" si="17"/>
        <v>-5.577525409594486E-2</v>
      </c>
      <c r="L186" s="393">
        <v>147.17498800000001</v>
      </c>
      <c r="M186" s="394">
        <f t="shared" si="18"/>
        <v>2.6086906566676671E-2</v>
      </c>
      <c r="N186" s="395">
        <v>41.979885000000003</v>
      </c>
      <c r="O186" s="396">
        <f t="shared" si="19"/>
        <v>0.19626168623776685</v>
      </c>
      <c r="P186" s="180"/>
    </row>
    <row r="187" spans="2:16">
      <c r="B187" s="384">
        <f t="shared" si="20"/>
        <v>184</v>
      </c>
      <c r="C187" s="397">
        <v>42125</v>
      </c>
      <c r="D187" s="386">
        <v>2107.39</v>
      </c>
      <c r="E187" s="339">
        <f t="shared" si="14"/>
        <v>1.0491438545008114E-2</v>
      </c>
      <c r="F187" s="387">
        <v>18010.68</v>
      </c>
      <c r="G187" s="388">
        <f t="shared" si="15"/>
        <v>9.537838583180358E-3</v>
      </c>
      <c r="H187" s="389">
        <v>8.3518129999999999</v>
      </c>
      <c r="I187" s="390">
        <f t="shared" si="16"/>
        <v>-4.5877945333580028E-3</v>
      </c>
      <c r="J187" s="391">
        <v>119.67847399999999</v>
      </c>
      <c r="K187" s="392">
        <f t="shared" si="17"/>
        <v>-4.8897157305283212E-4</v>
      </c>
      <c r="L187" s="393">
        <v>150.34292600000001</v>
      </c>
      <c r="M187" s="394">
        <f t="shared" si="18"/>
        <v>2.1524975425851522E-2</v>
      </c>
      <c r="N187" s="395">
        <v>40.443618999999998</v>
      </c>
      <c r="O187" s="396">
        <f t="shared" si="19"/>
        <v>-3.659528843397275E-2</v>
      </c>
      <c r="P187" s="180"/>
    </row>
    <row r="188" spans="2:16">
      <c r="B188" s="384">
        <f t="shared" si="20"/>
        <v>185</v>
      </c>
      <c r="C188" s="397">
        <v>42156</v>
      </c>
      <c r="D188" s="386">
        <v>2063.11</v>
      </c>
      <c r="E188" s="339">
        <f t="shared" si="14"/>
        <v>-2.10117728564716E-2</v>
      </c>
      <c r="F188" s="387">
        <v>17619.509999999998</v>
      </c>
      <c r="G188" s="388">
        <f t="shared" si="15"/>
        <v>-2.1718780190420506E-2</v>
      </c>
      <c r="H188" s="389">
        <v>8.267754</v>
      </c>
      <c r="I188" s="390">
        <f t="shared" si="16"/>
        <v>-1.0064760789064597E-2</v>
      </c>
      <c r="J188" s="391">
        <v>113.358406</v>
      </c>
      <c r="K188" s="392">
        <f t="shared" si="17"/>
        <v>-5.2808728159418172E-2</v>
      </c>
      <c r="L188" s="393">
        <v>147.89529400000001</v>
      </c>
      <c r="M188" s="394">
        <f t="shared" si="18"/>
        <v>-1.6280327017182072E-2</v>
      </c>
      <c r="N188" s="395">
        <v>38.352333000000002</v>
      </c>
      <c r="O188" s="396">
        <f t="shared" si="19"/>
        <v>-5.1708676219108796E-2</v>
      </c>
      <c r="P188" s="180"/>
    </row>
    <row r="189" spans="2:16">
      <c r="B189" s="384">
        <f t="shared" si="20"/>
        <v>186</v>
      </c>
      <c r="C189" s="397">
        <v>42186</v>
      </c>
      <c r="D189" s="386">
        <v>2103.84</v>
      </c>
      <c r="E189" s="339">
        <f t="shared" si="14"/>
        <v>1.9742039930008559E-2</v>
      </c>
      <c r="F189" s="387">
        <v>17689.86</v>
      </c>
      <c r="G189" s="388">
        <f t="shared" si="15"/>
        <v>3.9927330555731277E-3</v>
      </c>
      <c r="H189" s="389">
        <v>8.3303239999999992</v>
      </c>
      <c r="I189" s="390">
        <f t="shared" si="16"/>
        <v>7.5679561825374719E-3</v>
      </c>
      <c r="J189" s="391">
        <v>121.953018</v>
      </c>
      <c r="K189" s="392">
        <f t="shared" si="17"/>
        <v>7.5818038584628544E-2</v>
      </c>
      <c r="L189" s="393">
        <v>148.98455799999999</v>
      </c>
      <c r="M189" s="394">
        <f t="shared" si="18"/>
        <v>7.3651025028558248E-3</v>
      </c>
      <c r="N189" s="395">
        <v>40.567467000000001</v>
      </c>
      <c r="O189" s="396">
        <f t="shared" si="19"/>
        <v>5.7757477230915732E-2</v>
      </c>
      <c r="P189" s="180"/>
    </row>
    <row r="190" spans="2:16">
      <c r="B190" s="384">
        <f t="shared" si="20"/>
        <v>187</v>
      </c>
      <c r="C190" s="397">
        <v>42217</v>
      </c>
      <c r="D190" s="386">
        <v>1972.18</v>
      </c>
      <c r="E190" s="339">
        <f t="shared" si="14"/>
        <v>-6.258080462392579E-2</v>
      </c>
      <c r="F190" s="387">
        <v>16528.03</v>
      </c>
      <c r="G190" s="388">
        <f t="shared" si="15"/>
        <v>-6.5677738546263353E-2</v>
      </c>
      <c r="H190" s="389">
        <v>8.3009540000000008</v>
      </c>
      <c r="I190" s="390">
        <f t="shared" si="16"/>
        <v>-3.5256731911025296E-3</v>
      </c>
      <c r="J190" s="391">
        <v>117.54660800000001</v>
      </c>
      <c r="K190" s="392">
        <f t="shared" si="17"/>
        <v>-3.6132029139287036E-2</v>
      </c>
      <c r="L190" s="393">
        <v>130.89819299999999</v>
      </c>
      <c r="M190" s="394">
        <f t="shared" si="18"/>
        <v>-0.12139758135202172</v>
      </c>
      <c r="N190" s="395">
        <v>37.805058000000002</v>
      </c>
      <c r="O190" s="396">
        <f t="shared" si="19"/>
        <v>-6.8094194789139695E-2</v>
      </c>
      <c r="P190" s="180"/>
    </row>
    <row r="191" spans="2:16">
      <c r="B191" s="384">
        <f t="shared" si="20"/>
        <v>188</v>
      </c>
      <c r="C191" s="397">
        <v>42248</v>
      </c>
      <c r="D191" s="386">
        <v>1920.03</v>
      </c>
      <c r="E191" s="339">
        <f t="shared" si="14"/>
        <v>-2.6442819620927094E-2</v>
      </c>
      <c r="F191" s="387">
        <v>16284.7</v>
      </c>
      <c r="G191" s="388">
        <f t="shared" si="15"/>
        <v>-1.4722262725805679E-2</v>
      </c>
      <c r="H191" s="389">
        <v>8.3645479999999992</v>
      </c>
      <c r="I191" s="390">
        <f t="shared" si="16"/>
        <v>7.6610471519296119E-3</v>
      </c>
      <c r="J191" s="391">
        <v>121.67394299999999</v>
      </c>
      <c r="K191" s="392">
        <f t="shared" si="17"/>
        <v>3.5112327528838527E-2</v>
      </c>
      <c r="L191" s="393">
        <v>125.135887</v>
      </c>
      <c r="M191" s="394">
        <f t="shared" si="18"/>
        <v>-4.4021279957623172E-2</v>
      </c>
      <c r="N191" s="395">
        <v>38.701424000000003</v>
      </c>
      <c r="O191" s="396">
        <f t="shared" si="19"/>
        <v>2.3710213590996121E-2</v>
      </c>
      <c r="P191" s="180"/>
    </row>
    <row r="192" spans="2:16">
      <c r="B192" s="384">
        <f t="shared" si="20"/>
        <v>189</v>
      </c>
      <c r="C192" s="397">
        <v>42278</v>
      </c>
      <c r="D192" s="386">
        <v>2079.36</v>
      </c>
      <c r="E192" s="339">
        <f t="shared" si="14"/>
        <v>8.2983078389400333E-2</v>
      </c>
      <c r="F192" s="387">
        <v>17663.54</v>
      </c>
      <c r="G192" s="388">
        <f t="shared" si="15"/>
        <v>8.467088739737294E-2</v>
      </c>
      <c r="H192" s="389">
        <v>8.3653049999999993</v>
      </c>
      <c r="I192" s="390">
        <f t="shared" si="16"/>
        <v>9.0501004955667597E-5</v>
      </c>
      <c r="J192" s="391">
        <v>133.07797199999999</v>
      </c>
      <c r="K192" s="392">
        <f t="shared" si="17"/>
        <v>9.3726139868747449E-2</v>
      </c>
      <c r="L192" s="393">
        <v>135.85470599999999</v>
      </c>
      <c r="M192" s="394">
        <f t="shared" si="18"/>
        <v>8.5657434145969713E-2</v>
      </c>
      <c r="N192" s="395">
        <v>46.028979999999997</v>
      </c>
      <c r="O192" s="396">
        <f t="shared" si="19"/>
        <v>0.18933556553371256</v>
      </c>
      <c r="P192" s="180"/>
    </row>
    <row r="193" spans="2:16">
      <c r="B193" s="384">
        <f t="shared" si="20"/>
        <v>190</v>
      </c>
      <c r="C193" s="397">
        <v>42309</v>
      </c>
      <c r="D193" s="386">
        <v>2080.41</v>
      </c>
      <c r="E193" s="339">
        <f t="shared" si="14"/>
        <v>5.0496306555847248E-4</v>
      </c>
      <c r="F193" s="387">
        <v>17719.919999999998</v>
      </c>
      <c r="G193" s="388">
        <f t="shared" si="15"/>
        <v>3.1918856582540123E-3</v>
      </c>
      <c r="H193" s="389">
        <v>8.3427340000000001</v>
      </c>
      <c r="I193" s="390">
        <f t="shared" si="16"/>
        <v>-2.698168207853624E-3</v>
      </c>
      <c r="J193" s="391">
        <v>135.85534699999999</v>
      </c>
      <c r="K193" s="392">
        <f t="shared" si="17"/>
        <v>2.087028347561537E-2</v>
      </c>
      <c r="L193" s="393">
        <v>138.02247600000001</v>
      </c>
      <c r="M193" s="394">
        <f t="shared" si="18"/>
        <v>1.5956532267642043E-2</v>
      </c>
      <c r="N193" s="395">
        <v>47.524222999999999</v>
      </c>
      <c r="O193" s="396">
        <f t="shared" si="19"/>
        <v>3.2484817173876079E-2</v>
      </c>
      <c r="P193" s="180"/>
    </row>
    <row r="194" spans="2:16">
      <c r="B194" s="384">
        <f t="shared" si="20"/>
        <v>191</v>
      </c>
      <c r="C194" s="397">
        <v>42339</v>
      </c>
      <c r="D194" s="386">
        <v>2043.94</v>
      </c>
      <c r="E194" s="339">
        <f t="shared" si="14"/>
        <v>-1.7530198374358763E-2</v>
      </c>
      <c r="F194" s="387">
        <v>17425.03</v>
      </c>
      <c r="G194" s="388">
        <f t="shared" si="15"/>
        <v>-1.6641722987462693E-2</v>
      </c>
      <c r="H194" s="389">
        <v>8.3044879999999992</v>
      </c>
      <c r="I194" s="390">
        <f t="shared" si="16"/>
        <v>-4.5843484881575858E-3</v>
      </c>
      <c r="J194" s="391">
        <v>136.27397199999999</v>
      </c>
      <c r="K194" s="392">
        <f t="shared" si="17"/>
        <v>3.0814024566878651E-3</v>
      </c>
      <c r="L194" s="393">
        <v>129.708359</v>
      </c>
      <c r="M194" s="394">
        <f t="shared" si="18"/>
        <v>-6.0237413796286443E-2</v>
      </c>
      <c r="N194" s="395">
        <v>48.839302000000004</v>
      </c>
      <c r="O194" s="396">
        <f t="shared" si="19"/>
        <v>2.7671762250589538E-2</v>
      </c>
      <c r="P194" s="180"/>
    </row>
    <row r="195" spans="2:16">
      <c r="B195" s="384">
        <f t="shared" si="20"/>
        <v>192</v>
      </c>
      <c r="C195" s="397">
        <v>42370</v>
      </c>
      <c r="D195" s="386">
        <v>1940.24</v>
      </c>
      <c r="E195" s="339">
        <f t="shared" si="14"/>
        <v>-5.0735344481736222E-2</v>
      </c>
      <c r="F195" s="387">
        <v>16466.3</v>
      </c>
      <c r="G195" s="388">
        <f t="shared" si="15"/>
        <v>-5.5020278300812131E-2</v>
      </c>
      <c r="H195" s="389">
        <v>8.4289199999999997</v>
      </c>
      <c r="I195" s="390">
        <f t="shared" si="16"/>
        <v>1.4983705196515595E-2</v>
      </c>
      <c r="J195" s="391">
        <v>127.515343</v>
      </c>
      <c r="K195" s="392">
        <f t="shared" si="17"/>
        <v>-6.4272207461597897E-2</v>
      </c>
      <c r="L195" s="393">
        <v>115.880287</v>
      </c>
      <c r="M195" s="394">
        <f t="shared" si="18"/>
        <v>-0.10660895031445128</v>
      </c>
      <c r="N195" s="395">
        <v>48.495990999999997</v>
      </c>
      <c r="O195" s="396">
        <f t="shared" si="19"/>
        <v>-7.0294002154249746E-3</v>
      </c>
      <c r="P195" s="180"/>
    </row>
    <row r="196" spans="2:16">
      <c r="B196" s="384">
        <f t="shared" si="20"/>
        <v>193</v>
      </c>
      <c r="C196" s="397">
        <v>42401</v>
      </c>
      <c r="D196" s="386">
        <v>1932.23</v>
      </c>
      <c r="E196" s="339">
        <f t="shared" si="14"/>
        <v>-4.1283552550199776E-3</v>
      </c>
      <c r="F196" s="387">
        <v>16516.5</v>
      </c>
      <c r="G196" s="388">
        <f t="shared" si="15"/>
        <v>3.0486508808900137E-3</v>
      </c>
      <c r="H196" s="389">
        <v>8.4854350000000007</v>
      </c>
      <c r="I196" s="390">
        <f t="shared" si="16"/>
        <v>6.7048922044581349E-3</v>
      </c>
      <c r="J196" s="391">
        <v>126.59556600000001</v>
      </c>
      <c r="K196" s="392">
        <f t="shared" si="17"/>
        <v>-7.2130692539484897E-3</v>
      </c>
      <c r="L196" s="393">
        <v>119.368568</v>
      </c>
      <c r="M196" s="394">
        <f t="shared" si="18"/>
        <v>3.0102453922986827E-2</v>
      </c>
      <c r="N196" s="395">
        <v>44.789901999999998</v>
      </c>
      <c r="O196" s="396">
        <f t="shared" si="19"/>
        <v>-7.6420523090248826E-2</v>
      </c>
      <c r="P196" s="180"/>
    </row>
    <row r="197" spans="2:16">
      <c r="B197" s="384">
        <f t="shared" si="20"/>
        <v>194</v>
      </c>
      <c r="C197" s="397">
        <v>42430</v>
      </c>
      <c r="D197" s="386">
        <v>2059.7399999999998</v>
      </c>
      <c r="E197" s="339">
        <f t="shared" ref="E197:E260" si="21">(D197/D196)-1</f>
        <v>6.5991108718941094E-2</v>
      </c>
      <c r="F197" s="387">
        <v>17685.09</v>
      </c>
      <c r="G197" s="388">
        <f t="shared" ref="G197:G260" si="22">(F197/F196)-1</f>
        <v>7.0752883480156292E-2</v>
      </c>
      <c r="H197" s="389">
        <v>8.5648090000000003</v>
      </c>
      <c r="I197" s="390">
        <f t="shared" ref="I197:I260" si="23">(H197/H196)-1</f>
        <v>9.354146251783213E-3</v>
      </c>
      <c r="J197" s="391">
        <v>133.32678200000001</v>
      </c>
      <c r="K197" s="392">
        <f t="shared" ref="K197:K260" si="24">(J197/J196)-1</f>
        <v>5.3171024963070135E-2</v>
      </c>
      <c r="L197" s="393">
        <v>141.902771</v>
      </c>
      <c r="M197" s="394">
        <f t="shared" ref="M197:M260" si="25">(L197/L196)-1</f>
        <v>0.18877836416702265</v>
      </c>
      <c r="N197" s="395">
        <v>48.968296000000002</v>
      </c>
      <c r="O197" s="396">
        <f t="shared" ref="O197:O260" si="26">(N197/N196)-1</f>
        <v>9.3288750665272868E-2</v>
      </c>
      <c r="P197" s="180"/>
    </row>
    <row r="198" spans="2:16">
      <c r="B198" s="384">
        <f t="shared" ref="B198:B261" si="27">B197+1</f>
        <v>195</v>
      </c>
      <c r="C198" s="397">
        <v>42461</v>
      </c>
      <c r="D198" s="386">
        <v>2065.3000000000002</v>
      </c>
      <c r="E198" s="339">
        <f t="shared" si="21"/>
        <v>2.69936982337593E-3</v>
      </c>
      <c r="F198" s="387">
        <v>17773.64</v>
      </c>
      <c r="G198" s="388">
        <f t="shared" si="22"/>
        <v>5.0070426557060621E-3</v>
      </c>
      <c r="H198" s="389">
        <v>8.5979139999999994</v>
      </c>
      <c r="I198" s="390">
        <f t="shared" si="23"/>
        <v>3.8652350566135141E-3</v>
      </c>
      <c r="J198" s="391">
        <v>125.33120700000001</v>
      </c>
      <c r="K198" s="392">
        <f t="shared" si="24"/>
        <v>-5.9969759114114063E-2</v>
      </c>
      <c r="L198" s="393">
        <v>144.24099699999999</v>
      </c>
      <c r="M198" s="394">
        <f t="shared" si="25"/>
        <v>1.6477662723020314E-2</v>
      </c>
      <c r="N198" s="395">
        <v>44.216003000000001</v>
      </c>
      <c r="O198" s="396">
        <f t="shared" si="26"/>
        <v>-9.7048363700464546E-2</v>
      </c>
      <c r="P198" s="180"/>
    </row>
    <row r="199" spans="2:16">
      <c r="B199" s="384">
        <f t="shared" si="27"/>
        <v>196</v>
      </c>
      <c r="C199" s="397">
        <v>42491</v>
      </c>
      <c r="D199" s="386">
        <v>2096.9499999999998</v>
      </c>
      <c r="E199" s="339">
        <f t="shared" si="21"/>
        <v>1.5324650171887777E-2</v>
      </c>
      <c r="F199" s="387">
        <v>17787.2</v>
      </c>
      <c r="G199" s="388">
        <f t="shared" si="22"/>
        <v>7.6292757139229117E-4</v>
      </c>
      <c r="H199" s="389">
        <v>8.5986989999999999</v>
      </c>
      <c r="I199" s="390">
        <f t="shared" si="23"/>
        <v>9.1301215620509524E-5</v>
      </c>
      <c r="J199" s="391">
        <v>126.245041</v>
      </c>
      <c r="K199" s="392">
        <f t="shared" si="24"/>
        <v>7.2913524243007899E-3</v>
      </c>
      <c r="L199" s="393">
        <v>144.11869799999999</v>
      </c>
      <c r="M199" s="394">
        <f t="shared" si="25"/>
        <v>-8.4787960804233453E-4</v>
      </c>
      <c r="N199" s="395">
        <v>46.991126999999999</v>
      </c>
      <c r="O199" s="396">
        <f t="shared" si="26"/>
        <v>6.2762887002699053E-2</v>
      </c>
      <c r="P199" s="180"/>
    </row>
    <row r="200" spans="2:16">
      <c r="B200" s="384">
        <f t="shared" si="27"/>
        <v>197</v>
      </c>
      <c r="C200" s="397">
        <v>42522</v>
      </c>
      <c r="D200" s="386">
        <v>2098.86</v>
      </c>
      <c r="E200" s="339">
        <f t="shared" si="21"/>
        <v>9.1084670593022388E-4</v>
      </c>
      <c r="F200" s="387">
        <v>17929.990000000002</v>
      </c>
      <c r="G200" s="388">
        <f t="shared" si="22"/>
        <v>8.0276828281011792E-3</v>
      </c>
      <c r="H200" s="389">
        <v>8.7663089999999997</v>
      </c>
      <c r="I200" s="390">
        <f t="shared" si="23"/>
        <v>1.9492483688520856E-2</v>
      </c>
      <c r="J200" s="391">
        <v>133.262878</v>
      </c>
      <c r="K200" s="392">
        <f t="shared" si="24"/>
        <v>5.5589011215101847E-2</v>
      </c>
      <c r="L200" s="393">
        <v>132.59584000000001</v>
      </c>
      <c r="M200" s="394">
        <f t="shared" si="25"/>
        <v>-7.9953941854234545E-2</v>
      </c>
      <c r="N200" s="395">
        <v>45.685940000000002</v>
      </c>
      <c r="O200" s="396">
        <f t="shared" si="26"/>
        <v>-2.7775179769576441E-2</v>
      </c>
      <c r="P200" s="180"/>
    </row>
    <row r="201" spans="2:16">
      <c r="B201" s="384">
        <f t="shared" si="27"/>
        <v>198</v>
      </c>
      <c r="C201" s="397">
        <v>42552</v>
      </c>
      <c r="D201" s="386">
        <v>2173.6</v>
      </c>
      <c r="E201" s="339">
        <f t="shared" si="21"/>
        <v>3.5609807228685897E-2</v>
      </c>
      <c r="F201" s="387">
        <v>18432.240000000002</v>
      </c>
      <c r="G201" s="388">
        <f t="shared" si="22"/>
        <v>2.8011727836992684E-2</v>
      </c>
      <c r="H201" s="389">
        <v>8.8225770000000008</v>
      </c>
      <c r="I201" s="390">
        <f t="shared" si="23"/>
        <v>6.4186649135915541E-3</v>
      </c>
      <c r="J201" s="391">
        <v>141.90152</v>
      </c>
      <c r="K201" s="392">
        <f t="shared" si="24"/>
        <v>6.4824069010426255E-2</v>
      </c>
      <c r="L201" s="393">
        <v>141.79025300000001</v>
      </c>
      <c r="M201" s="394">
        <f t="shared" si="25"/>
        <v>6.9341639979052072E-2</v>
      </c>
      <c r="N201" s="395">
        <v>50.605415000000001</v>
      </c>
      <c r="O201" s="396">
        <f t="shared" si="26"/>
        <v>0.10768028413117903</v>
      </c>
      <c r="P201" s="180"/>
    </row>
    <row r="202" spans="2:16">
      <c r="B202" s="384">
        <f t="shared" si="27"/>
        <v>199</v>
      </c>
      <c r="C202" s="397">
        <v>42583</v>
      </c>
      <c r="D202" s="386">
        <v>2170.9499999999998</v>
      </c>
      <c r="E202" s="339">
        <f t="shared" si="21"/>
        <v>-1.2191755612808164E-3</v>
      </c>
      <c r="F202" s="387">
        <v>18400.88</v>
      </c>
      <c r="G202" s="388">
        <f t="shared" si="22"/>
        <v>-1.7013667356762241E-3</v>
      </c>
      <c r="H202" s="389">
        <v>8.8075410000000005</v>
      </c>
      <c r="I202" s="390">
        <f t="shared" si="23"/>
        <v>-1.7042639582517394E-3</v>
      </c>
      <c r="J202" s="391">
        <v>137.54827900000001</v>
      </c>
      <c r="K202" s="392">
        <f t="shared" si="24"/>
        <v>-3.0677902534095414E-2</v>
      </c>
      <c r="L202" s="393">
        <v>144.44387800000001</v>
      </c>
      <c r="M202" s="394">
        <f t="shared" si="25"/>
        <v>1.8715143981018256E-2</v>
      </c>
      <c r="N202" s="395">
        <v>51.301814999999998</v>
      </c>
      <c r="O202" s="396">
        <f t="shared" si="26"/>
        <v>1.3761373165302571E-2</v>
      </c>
      <c r="P202" s="180"/>
    </row>
    <row r="203" spans="2:16">
      <c r="B203" s="384">
        <f t="shared" si="27"/>
        <v>200</v>
      </c>
      <c r="C203" s="397">
        <v>42614</v>
      </c>
      <c r="D203" s="386">
        <v>2168.27</v>
      </c>
      <c r="E203" s="339">
        <f t="shared" si="21"/>
        <v>-1.2344825997834263E-3</v>
      </c>
      <c r="F203" s="387">
        <v>18308.150000000001</v>
      </c>
      <c r="G203" s="388">
        <f t="shared" si="22"/>
        <v>-5.0394328966875124E-3</v>
      </c>
      <c r="H203" s="389">
        <v>8.8003859999999996</v>
      </c>
      <c r="I203" s="390">
        <f t="shared" si="23"/>
        <v>-8.1237203437378724E-4</v>
      </c>
      <c r="J203" s="391">
        <v>129.76664700000001</v>
      </c>
      <c r="K203" s="392">
        <f t="shared" si="24"/>
        <v>-5.6573823071970231E-2</v>
      </c>
      <c r="L203" s="393">
        <v>152.98286400000001</v>
      </c>
      <c r="M203" s="394">
        <f t="shared" si="25"/>
        <v>5.9116288749876844E-2</v>
      </c>
      <c r="N203" s="395">
        <v>51.747334000000002</v>
      </c>
      <c r="O203" s="396">
        <f t="shared" si="26"/>
        <v>8.6842736460690517E-3</v>
      </c>
      <c r="P203" s="180"/>
    </row>
    <row r="204" spans="2:16">
      <c r="B204" s="384">
        <f t="shared" si="27"/>
        <v>201</v>
      </c>
      <c r="C204" s="397">
        <v>42644</v>
      </c>
      <c r="D204" s="386">
        <v>2126.15</v>
      </c>
      <c r="E204" s="339">
        <f t="shared" si="21"/>
        <v>-1.9425625037472249E-2</v>
      </c>
      <c r="F204" s="387">
        <v>18142.419999999998</v>
      </c>
      <c r="G204" s="388">
        <f t="shared" si="22"/>
        <v>-9.0522526852796492E-3</v>
      </c>
      <c r="H204" s="389">
        <v>8.7294549999999997</v>
      </c>
      <c r="I204" s="390">
        <f t="shared" si="23"/>
        <v>-8.0599873687358103E-3</v>
      </c>
      <c r="J204" s="391">
        <v>125.81858099999999</v>
      </c>
      <c r="K204" s="392">
        <f t="shared" si="24"/>
        <v>-3.0424350873456851E-2</v>
      </c>
      <c r="L204" s="393">
        <v>153.03814700000001</v>
      </c>
      <c r="M204" s="394">
        <f t="shared" si="25"/>
        <v>3.6136727051983009E-4</v>
      </c>
      <c r="N204" s="395">
        <v>53.831600000000002</v>
      </c>
      <c r="O204" s="396">
        <f t="shared" si="26"/>
        <v>4.0277746482553001E-2</v>
      </c>
      <c r="P204" s="180"/>
    </row>
    <row r="205" spans="2:16">
      <c r="B205" s="384">
        <f t="shared" si="27"/>
        <v>202</v>
      </c>
      <c r="C205" s="397">
        <v>42675</v>
      </c>
      <c r="D205" s="386">
        <v>2198.81</v>
      </c>
      <c r="E205" s="339">
        <f t="shared" si="21"/>
        <v>3.4174446769983158E-2</v>
      </c>
      <c r="F205" s="387">
        <v>19123.580000000002</v>
      </c>
      <c r="G205" s="388">
        <f t="shared" si="22"/>
        <v>5.4080988093099025E-2</v>
      </c>
      <c r="H205" s="389">
        <v>8.4988469999999996</v>
      </c>
      <c r="I205" s="390">
        <f t="shared" si="23"/>
        <v>-2.6417227650523456E-2</v>
      </c>
      <c r="J205" s="391">
        <v>127.724541</v>
      </c>
      <c r="K205" s="392">
        <f t="shared" si="24"/>
        <v>1.5148477950168715E-2</v>
      </c>
      <c r="L205" s="393">
        <v>168.26989699999999</v>
      </c>
      <c r="M205" s="394">
        <f t="shared" si="25"/>
        <v>9.952910629530809E-2</v>
      </c>
      <c r="N205" s="395">
        <v>54.137047000000003</v>
      </c>
      <c r="O205" s="396">
        <f t="shared" si="26"/>
        <v>5.6741207766441981E-3</v>
      </c>
      <c r="P205" s="180"/>
    </row>
    <row r="206" spans="2:16">
      <c r="B206" s="384">
        <f t="shared" si="27"/>
        <v>203</v>
      </c>
      <c r="C206" s="397">
        <v>42705</v>
      </c>
      <c r="D206" s="386">
        <v>2238.83</v>
      </c>
      <c r="E206" s="339">
        <f t="shared" si="21"/>
        <v>1.8200754044233047E-2</v>
      </c>
      <c r="F206" s="387">
        <v>19762.599999999999</v>
      </c>
      <c r="G206" s="388">
        <f t="shared" si="22"/>
        <v>3.3415291488309018E-2</v>
      </c>
      <c r="H206" s="389">
        <v>8.5147619999999993</v>
      </c>
      <c r="I206" s="390">
        <f t="shared" si="23"/>
        <v>1.8726069548022917E-3</v>
      </c>
      <c r="J206" s="391">
        <v>136.65257299999999</v>
      </c>
      <c r="K206" s="392">
        <f t="shared" si="24"/>
        <v>6.9900677897131613E-2</v>
      </c>
      <c r="L206" s="393">
        <v>163.46772799999999</v>
      </c>
      <c r="M206" s="394">
        <f t="shared" si="25"/>
        <v>-2.8538491350000639E-2</v>
      </c>
      <c r="N206" s="395">
        <v>56.203175000000002</v>
      </c>
      <c r="O206" s="396">
        <f t="shared" si="26"/>
        <v>3.8164770974671081E-2</v>
      </c>
      <c r="P206" s="180"/>
    </row>
    <row r="207" spans="2:16">
      <c r="B207" s="384">
        <f t="shared" si="27"/>
        <v>204</v>
      </c>
      <c r="C207" s="397">
        <v>42736</v>
      </c>
      <c r="D207" s="386">
        <v>2278.87</v>
      </c>
      <c r="E207" s="339">
        <f t="shared" si="21"/>
        <v>1.7884341374735824E-2</v>
      </c>
      <c r="F207" s="387">
        <v>19864.09</v>
      </c>
      <c r="G207" s="388">
        <f t="shared" si="22"/>
        <v>5.135457885096173E-3</v>
      </c>
      <c r="H207" s="389">
        <v>8.543666</v>
      </c>
      <c r="I207" s="390">
        <f t="shared" si="23"/>
        <v>3.3945752095010384E-3</v>
      </c>
      <c r="J207" s="391">
        <v>139.92997700000001</v>
      </c>
      <c r="K207" s="392">
        <f t="shared" si="24"/>
        <v>2.3983478159609994E-2</v>
      </c>
      <c r="L207" s="393">
        <v>166.361099</v>
      </c>
      <c r="M207" s="394">
        <f t="shared" si="25"/>
        <v>1.7699952372250527E-2</v>
      </c>
      <c r="N207" s="395">
        <v>58.473370000000003</v>
      </c>
      <c r="O207" s="396">
        <f t="shared" si="26"/>
        <v>4.0392646856694414E-2</v>
      </c>
      <c r="P207" s="180"/>
    </row>
    <row r="208" spans="2:16">
      <c r="B208" s="384">
        <f t="shared" si="27"/>
        <v>205</v>
      </c>
      <c r="C208" s="397">
        <v>42767</v>
      </c>
      <c r="D208" s="398">
        <v>2363.64</v>
      </c>
      <c r="E208" s="339">
        <f t="shared" si="21"/>
        <v>3.7198260541408734E-2</v>
      </c>
      <c r="F208" s="387">
        <v>20812.240000000002</v>
      </c>
      <c r="G208" s="388">
        <f t="shared" si="22"/>
        <v>4.7731861867319481E-2</v>
      </c>
      <c r="H208" s="389">
        <v>8.600714</v>
      </c>
      <c r="I208" s="390">
        <f t="shared" si="23"/>
        <v>6.6772273167046148E-3</v>
      </c>
      <c r="J208" s="391">
        <v>151.22164900000001</v>
      </c>
      <c r="K208" s="392">
        <f t="shared" si="24"/>
        <v>8.069516083748085E-2</v>
      </c>
      <c r="L208" s="393">
        <v>169.76551799999999</v>
      </c>
      <c r="M208" s="394">
        <f t="shared" si="25"/>
        <v>2.046403288066756E-2</v>
      </c>
      <c r="N208" s="395">
        <v>57.867370999999999</v>
      </c>
      <c r="O208" s="396">
        <f t="shared" si="26"/>
        <v>-1.0363674951520685E-2</v>
      </c>
      <c r="P208" s="180"/>
    </row>
    <row r="209" spans="2:16">
      <c r="B209" s="384">
        <f t="shared" si="27"/>
        <v>206</v>
      </c>
      <c r="C209" s="397">
        <v>42795</v>
      </c>
      <c r="D209" s="398">
        <v>2362.7199999999998</v>
      </c>
      <c r="E209" s="339">
        <f t="shared" si="21"/>
        <v>-3.8923017041514463E-4</v>
      </c>
      <c r="F209" s="387">
        <v>20663.22</v>
      </c>
      <c r="G209" s="388">
        <f t="shared" si="22"/>
        <v>-7.1602095689844436E-3</v>
      </c>
      <c r="H209" s="389">
        <v>8.5926829999999992</v>
      </c>
      <c r="I209" s="390">
        <f t="shared" si="23"/>
        <v>-9.3375968553321975E-4</v>
      </c>
      <c r="J209" s="391">
        <v>143.507553</v>
      </c>
      <c r="K209" s="392">
        <f t="shared" si="24"/>
        <v>-5.1011849500464113E-2</v>
      </c>
      <c r="L209" s="393">
        <v>171.67449999999999</v>
      </c>
      <c r="M209" s="394">
        <f t="shared" si="25"/>
        <v>1.1244815923101781E-2</v>
      </c>
      <c r="N209" s="395">
        <v>59.928885999999999</v>
      </c>
      <c r="O209" s="396">
        <f t="shared" si="26"/>
        <v>3.562482560336111E-2</v>
      </c>
      <c r="P209" s="180"/>
    </row>
    <row r="210" spans="2:16">
      <c r="B210" s="384">
        <f t="shared" si="27"/>
        <v>207</v>
      </c>
      <c r="C210" s="397">
        <v>42826</v>
      </c>
      <c r="D210" s="398">
        <v>2384.1999999999998</v>
      </c>
      <c r="E210" s="339">
        <f t="shared" si="21"/>
        <v>9.0912169025529899E-3</v>
      </c>
      <c r="F210" s="387">
        <v>20940.509999999998</v>
      </c>
      <c r="G210" s="388">
        <f t="shared" si="22"/>
        <v>1.3419496090154359E-2</v>
      </c>
      <c r="H210" s="389">
        <v>8.6588250000000002</v>
      </c>
      <c r="I210" s="390">
        <f t="shared" si="23"/>
        <v>7.6974793554005494E-3</v>
      </c>
      <c r="J210" s="391">
        <v>151.91996800000001</v>
      </c>
      <c r="K210" s="392">
        <f t="shared" si="24"/>
        <v>5.8620015630814981E-2</v>
      </c>
      <c r="L210" s="393">
        <v>167.22683699999999</v>
      </c>
      <c r="M210" s="394">
        <f t="shared" si="25"/>
        <v>-2.5907534316395253E-2</v>
      </c>
      <c r="N210" s="395">
        <v>62.294735000000003</v>
      </c>
      <c r="O210" s="396">
        <f t="shared" si="26"/>
        <v>3.9477606842216462E-2</v>
      </c>
      <c r="P210" s="180"/>
    </row>
    <row r="211" spans="2:16">
      <c r="B211" s="384">
        <f t="shared" si="27"/>
        <v>208</v>
      </c>
      <c r="C211" s="397">
        <v>42856</v>
      </c>
      <c r="D211" s="398">
        <v>2411.8000000000002</v>
      </c>
      <c r="E211" s="339">
        <f t="shared" si="21"/>
        <v>1.1576210049492719E-2</v>
      </c>
      <c r="F211" s="387">
        <v>21008.65</v>
      </c>
      <c r="G211" s="388">
        <f t="shared" si="22"/>
        <v>3.2539799651489787E-3</v>
      </c>
      <c r="H211" s="389">
        <v>8.7161919999999995</v>
      </c>
      <c r="I211" s="390">
        <f t="shared" si="23"/>
        <v>6.625263820437377E-3</v>
      </c>
      <c r="J211" s="391">
        <v>154.410324</v>
      </c>
      <c r="K211" s="392">
        <f t="shared" si="24"/>
        <v>1.6392552162728169E-2</v>
      </c>
      <c r="L211" s="393">
        <v>170.87640400000001</v>
      </c>
      <c r="M211" s="394">
        <f t="shared" si="25"/>
        <v>2.1824050884847068E-2</v>
      </c>
      <c r="N211" s="395">
        <v>63.550465000000003</v>
      </c>
      <c r="O211" s="396">
        <f t="shared" si="26"/>
        <v>2.0157883326737069E-2</v>
      </c>
      <c r="P211" s="180"/>
    </row>
    <row r="212" spans="2:16">
      <c r="B212" s="384">
        <f t="shared" si="27"/>
        <v>209</v>
      </c>
      <c r="C212" s="397">
        <v>42887</v>
      </c>
      <c r="D212" s="398">
        <v>2423.41</v>
      </c>
      <c r="E212" s="339">
        <f t="shared" si="21"/>
        <v>4.8138319927024664E-3</v>
      </c>
      <c r="F212" s="387">
        <v>21349.63</v>
      </c>
      <c r="G212" s="388">
        <f t="shared" si="22"/>
        <v>1.6230457454429414E-2</v>
      </c>
      <c r="H212" s="389">
        <v>8.7178149999999999</v>
      </c>
      <c r="I212" s="390">
        <f t="shared" si="23"/>
        <v>1.8620516849554569E-4</v>
      </c>
      <c r="J212" s="391">
        <v>142.8116</v>
      </c>
      <c r="K212" s="392">
        <f t="shared" si="24"/>
        <v>-7.5116246760805971E-2</v>
      </c>
      <c r="L212" s="393">
        <v>191.58363299999999</v>
      </c>
      <c r="M212" s="394">
        <f t="shared" si="25"/>
        <v>0.12118249515597235</v>
      </c>
      <c r="N212" s="395">
        <v>63.081935999999999</v>
      </c>
      <c r="O212" s="396">
        <f t="shared" si="26"/>
        <v>-7.3725503031332185E-3</v>
      </c>
      <c r="P212" s="180"/>
    </row>
    <row r="213" spans="2:16">
      <c r="B213" s="384">
        <f t="shared" si="27"/>
        <v>210</v>
      </c>
      <c r="C213" s="397">
        <v>42917</v>
      </c>
      <c r="D213" s="398">
        <v>2470.3000000000002</v>
      </c>
      <c r="E213" s="339">
        <f t="shared" si="21"/>
        <v>1.9348768883515444E-2</v>
      </c>
      <c r="F213" s="387">
        <v>21891.119999999999</v>
      </c>
      <c r="G213" s="388">
        <f t="shared" si="22"/>
        <v>2.5362968819599985E-2</v>
      </c>
      <c r="H213" s="389">
        <v>8.7518630000000002</v>
      </c>
      <c r="I213" s="390">
        <f t="shared" si="23"/>
        <v>3.9055657868398708E-3</v>
      </c>
      <c r="J213" s="391">
        <v>141.54364000000001</v>
      </c>
      <c r="K213" s="392">
        <f t="shared" si="24"/>
        <v>-8.8785504818935657E-3</v>
      </c>
      <c r="L213" s="393">
        <v>183.82103000000001</v>
      </c>
      <c r="M213" s="394">
        <f t="shared" si="25"/>
        <v>-4.0518090603282264E-2</v>
      </c>
      <c r="N213" s="395">
        <v>66.532082000000003</v>
      </c>
      <c r="O213" s="396">
        <f t="shared" si="26"/>
        <v>5.4693089952090324E-2</v>
      </c>
      <c r="P213" s="180"/>
    </row>
    <row r="214" spans="2:16">
      <c r="B214" s="384">
        <f t="shared" si="27"/>
        <v>211</v>
      </c>
      <c r="C214" s="397">
        <v>42948</v>
      </c>
      <c r="D214" s="398">
        <v>2471.65</v>
      </c>
      <c r="E214" s="339">
        <f t="shared" si="21"/>
        <v>5.4649232886694321E-4</v>
      </c>
      <c r="F214" s="387">
        <v>21948.1</v>
      </c>
      <c r="G214" s="388">
        <f t="shared" si="22"/>
        <v>2.6028818991443714E-3</v>
      </c>
      <c r="H214" s="389">
        <v>8.8266410000000004</v>
      </c>
      <c r="I214" s="390">
        <f t="shared" si="23"/>
        <v>8.5442379525364487E-3</v>
      </c>
      <c r="J214" s="391">
        <v>139.96310399999999</v>
      </c>
      <c r="K214" s="392">
        <f t="shared" si="24"/>
        <v>-1.1166421889390654E-2</v>
      </c>
      <c r="L214" s="393">
        <v>189.43206799999999</v>
      </c>
      <c r="M214" s="394">
        <f t="shared" si="25"/>
        <v>3.0524461755001564E-2</v>
      </c>
      <c r="N214" s="395">
        <v>68.426468</v>
      </c>
      <c r="O214" s="396">
        <f t="shared" si="26"/>
        <v>2.8473270985266863E-2</v>
      </c>
      <c r="P214" s="180"/>
    </row>
    <row r="215" spans="2:16">
      <c r="B215" s="384">
        <f t="shared" si="27"/>
        <v>212</v>
      </c>
      <c r="C215" s="397">
        <v>42979</v>
      </c>
      <c r="D215" s="398">
        <v>2519.36</v>
      </c>
      <c r="E215" s="339">
        <f t="shared" si="21"/>
        <v>1.9302894827342154E-2</v>
      </c>
      <c r="F215" s="387">
        <v>22405.09</v>
      </c>
      <c r="G215" s="388">
        <f t="shared" si="22"/>
        <v>2.0821392284525952E-2</v>
      </c>
      <c r="H215" s="389">
        <v>8.77942</v>
      </c>
      <c r="I215" s="390">
        <f t="shared" si="23"/>
        <v>-5.3498267347681372E-3</v>
      </c>
      <c r="J215" s="391">
        <v>147.174026</v>
      </c>
      <c r="K215" s="392">
        <f t="shared" si="24"/>
        <v>5.1520163485371251E-2</v>
      </c>
      <c r="L215" s="393">
        <v>199.32870500000001</v>
      </c>
      <c r="M215" s="394">
        <f t="shared" si="25"/>
        <v>5.2243725703295496E-2</v>
      </c>
      <c r="N215" s="395">
        <v>68.533417</v>
      </c>
      <c r="O215" s="396">
        <f t="shared" si="26"/>
        <v>1.5629770632030748E-3</v>
      </c>
      <c r="P215" s="180"/>
    </row>
    <row r="216" spans="2:16">
      <c r="B216" s="384">
        <f t="shared" si="27"/>
        <v>213</v>
      </c>
      <c r="C216" s="397">
        <v>43009</v>
      </c>
      <c r="D216" s="398">
        <v>2575.2600000000002</v>
      </c>
      <c r="E216" s="339">
        <f t="shared" si="21"/>
        <v>2.2188174774546043E-2</v>
      </c>
      <c r="F216" s="387">
        <v>23377.24</v>
      </c>
      <c r="G216" s="388">
        <f t="shared" si="22"/>
        <v>4.3389694038274307E-2</v>
      </c>
      <c r="H216" s="389">
        <v>8.7891949999999994</v>
      </c>
      <c r="I216" s="390">
        <f t="shared" si="23"/>
        <v>1.1133992906136037E-3</v>
      </c>
      <c r="J216" s="391">
        <v>144.298416</v>
      </c>
      <c r="K216" s="392">
        <f t="shared" si="24"/>
        <v>-1.9538841724694E-2</v>
      </c>
      <c r="L216" s="393">
        <v>199.999954</v>
      </c>
      <c r="M216" s="394">
        <f t="shared" si="25"/>
        <v>3.3675480909787225E-3</v>
      </c>
      <c r="N216" s="395">
        <v>76.528519000000003</v>
      </c>
      <c r="O216" s="396">
        <f t="shared" si="26"/>
        <v>0.1166599062177216</v>
      </c>
      <c r="P216" s="180"/>
    </row>
    <row r="217" spans="2:16">
      <c r="B217" s="384">
        <f t="shared" si="27"/>
        <v>214</v>
      </c>
      <c r="C217" s="397">
        <v>43040</v>
      </c>
      <c r="D217" s="398">
        <v>2647.58</v>
      </c>
      <c r="E217" s="339">
        <f t="shared" si="21"/>
        <v>2.8082601368405458E-2</v>
      </c>
      <c r="F217" s="387">
        <v>24272.35</v>
      </c>
      <c r="G217" s="388">
        <f t="shared" si="22"/>
        <v>3.8289806666655046E-2</v>
      </c>
      <c r="H217" s="389">
        <v>8.7744730000000004</v>
      </c>
      <c r="I217" s="390">
        <f t="shared" si="23"/>
        <v>-1.6750111927200662E-3</v>
      </c>
      <c r="J217" s="391">
        <v>165.21585099999999</v>
      </c>
      <c r="K217" s="392">
        <f t="shared" si="24"/>
        <v>0.14495956074805405</v>
      </c>
      <c r="L217" s="393">
        <v>205.004166</v>
      </c>
      <c r="M217" s="394">
        <f t="shared" si="25"/>
        <v>2.5021065754845084E-2</v>
      </c>
      <c r="N217" s="395">
        <v>77.439376999999993</v>
      </c>
      <c r="O217" s="396">
        <f t="shared" si="26"/>
        <v>1.190220341256043E-2</v>
      </c>
      <c r="P217" s="180"/>
    </row>
    <row r="218" spans="2:16">
      <c r="B218" s="384">
        <f t="shared" si="27"/>
        <v>215</v>
      </c>
      <c r="C218" s="397">
        <v>43070</v>
      </c>
      <c r="D218" s="398">
        <v>2673.61</v>
      </c>
      <c r="E218" s="339">
        <f t="shared" si="21"/>
        <v>9.8316198188534987E-3</v>
      </c>
      <c r="F218" s="387">
        <v>24719.22</v>
      </c>
      <c r="G218" s="388">
        <f t="shared" si="22"/>
        <v>1.8410660690044489E-2</v>
      </c>
      <c r="H218" s="389">
        <v>8.8088610000000003</v>
      </c>
      <c r="I218" s="390">
        <f t="shared" si="23"/>
        <v>3.9190957679167138E-3</v>
      </c>
      <c r="J218" s="391">
        <v>167.22453300000001</v>
      </c>
      <c r="K218" s="392">
        <f t="shared" si="24"/>
        <v>1.2157925452322527E-2</v>
      </c>
      <c r="L218" s="393">
        <v>221.01762400000001</v>
      </c>
      <c r="M218" s="394">
        <f t="shared" si="25"/>
        <v>7.8112841862930882E-2</v>
      </c>
      <c r="N218" s="395">
        <v>79.095039</v>
      </c>
      <c r="O218" s="396">
        <f t="shared" si="26"/>
        <v>2.1380104852858128E-2</v>
      </c>
      <c r="P218" s="180"/>
    </row>
    <row r="219" spans="2:16">
      <c r="B219" s="384">
        <f t="shared" si="27"/>
        <v>216</v>
      </c>
      <c r="C219" s="397">
        <v>43101</v>
      </c>
      <c r="D219" s="398">
        <v>2823.81</v>
      </c>
      <c r="E219" s="339">
        <f t="shared" si="21"/>
        <v>5.6178724645703726E-2</v>
      </c>
      <c r="F219" s="387">
        <v>26149.39</v>
      </c>
      <c r="G219" s="388">
        <f t="shared" si="22"/>
        <v>5.7856599035082779E-2</v>
      </c>
      <c r="H219" s="389">
        <v>8.7168670000000006</v>
      </c>
      <c r="I219" s="390">
        <f t="shared" si="23"/>
        <v>-1.0443347897077682E-2</v>
      </c>
      <c r="J219" s="391">
        <v>175.08616599999999</v>
      </c>
      <c r="K219" s="392">
        <f t="shared" si="24"/>
        <v>4.7012438061345918E-2</v>
      </c>
      <c r="L219" s="393">
        <v>232.965439</v>
      </c>
      <c r="M219" s="394">
        <f t="shared" si="25"/>
        <v>5.4058200354194286E-2</v>
      </c>
      <c r="N219" s="395">
        <v>87.851546999999997</v>
      </c>
      <c r="O219" s="396">
        <f t="shared" si="26"/>
        <v>0.11070868806322975</v>
      </c>
      <c r="P219" s="180"/>
    </row>
    <row r="220" spans="2:16">
      <c r="B220" s="384">
        <f t="shared" si="27"/>
        <v>217</v>
      </c>
      <c r="C220" s="397">
        <v>43132</v>
      </c>
      <c r="D220" s="398">
        <v>2713.83</v>
      </c>
      <c r="E220" s="339">
        <f t="shared" si="21"/>
        <v>-3.8947379604151844E-2</v>
      </c>
      <c r="F220" s="387">
        <v>25029.200000000001</v>
      </c>
      <c r="G220" s="388">
        <f t="shared" si="22"/>
        <v>-4.283809297272323E-2</v>
      </c>
      <c r="H220" s="389">
        <v>8.6279710000000005</v>
      </c>
      <c r="I220" s="390">
        <f t="shared" si="23"/>
        <v>-1.0198159499278825E-2</v>
      </c>
      <c r="J220" s="391">
        <v>171.51919599999999</v>
      </c>
      <c r="K220" s="392">
        <f t="shared" si="24"/>
        <v>-2.0372654684779556E-2</v>
      </c>
      <c r="L220" s="393">
        <v>218.70237700000001</v>
      </c>
      <c r="M220" s="394">
        <f t="shared" si="25"/>
        <v>-6.1223939744985079E-2</v>
      </c>
      <c r="N220" s="395">
        <v>86.704964000000004</v>
      </c>
      <c r="O220" s="396">
        <f t="shared" si="26"/>
        <v>-1.3051369488120579E-2</v>
      </c>
      <c r="P220" s="180"/>
    </row>
    <row r="221" spans="2:16">
      <c r="B221" s="384">
        <f t="shared" si="27"/>
        <v>218</v>
      </c>
      <c r="C221" s="397">
        <v>43160</v>
      </c>
      <c r="D221" s="398">
        <v>2640.87</v>
      </c>
      <c r="E221" s="339">
        <f t="shared" si="21"/>
        <v>-2.6884513768364315E-2</v>
      </c>
      <c r="F221" s="387">
        <v>24103.11</v>
      </c>
      <c r="G221" s="388">
        <f t="shared" si="22"/>
        <v>-3.7000383552011296E-2</v>
      </c>
      <c r="H221" s="389">
        <v>8.6783079999999995</v>
      </c>
      <c r="I221" s="390">
        <f t="shared" si="23"/>
        <v>5.8341642548402906E-3</v>
      </c>
      <c r="J221" s="391">
        <v>169.753006</v>
      </c>
      <c r="K221" s="392">
        <f t="shared" si="24"/>
        <v>-1.0297331384412467E-2</v>
      </c>
      <c r="L221" s="393">
        <v>213.11077900000001</v>
      </c>
      <c r="M221" s="394">
        <f t="shared" si="25"/>
        <v>-2.5567156958701043E-2</v>
      </c>
      <c r="N221" s="395">
        <v>84.789749</v>
      </c>
      <c r="O221" s="396">
        <f t="shared" si="26"/>
        <v>-2.2088873712005741E-2</v>
      </c>
      <c r="P221" s="180"/>
    </row>
    <row r="222" spans="2:16">
      <c r="B222" s="384">
        <f t="shared" si="27"/>
        <v>219</v>
      </c>
      <c r="C222" s="397">
        <v>43191</v>
      </c>
      <c r="D222" s="398">
        <v>2648.05</v>
      </c>
      <c r="E222" s="339">
        <f t="shared" si="21"/>
        <v>2.718801001185378E-3</v>
      </c>
      <c r="F222" s="387">
        <v>24163.15</v>
      </c>
      <c r="G222" s="388">
        <f t="shared" si="22"/>
        <v>2.4909648588917754E-3</v>
      </c>
      <c r="H222" s="389">
        <v>8.6088839999999998</v>
      </c>
      <c r="I222" s="390">
        <f t="shared" si="23"/>
        <v>-7.9997160736862138E-3</v>
      </c>
      <c r="J222" s="391">
        <v>177.61773700000001</v>
      </c>
      <c r="K222" s="392">
        <f t="shared" si="24"/>
        <v>4.6330437294288762E-2</v>
      </c>
      <c r="L222" s="393">
        <v>219.860657</v>
      </c>
      <c r="M222" s="394">
        <f t="shared" si="25"/>
        <v>3.1673095240292826E-2</v>
      </c>
      <c r="N222" s="395">
        <v>86.880013000000005</v>
      </c>
      <c r="O222" s="396">
        <f t="shared" si="26"/>
        <v>2.4652319704354886E-2</v>
      </c>
      <c r="P222" s="180"/>
    </row>
    <row r="223" spans="2:16">
      <c r="B223" s="384">
        <f t="shared" si="27"/>
        <v>220</v>
      </c>
      <c r="C223" s="397">
        <v>43221</v>
      </c>
      <c r="D223" s="398">
        <v>2705.27</v>
      </c>
      <c r="E223" s="339">
        <f t="shared" si="21"/>
        <v>2.1608353316591389E-2</v>
      </c>
      <c r="F223" s="387">
        <v>24415.84</v>
      </c>
      <c r="G223" s="388">
        <f t="shared" si="22"/>
        <v>1.0457659700825461E-2</v>
      </c>
      <c r="H223" s="389">
        <v>8.6610949999999995</v>
      </c>
      <c r="I223" s="390">
        <f t="shared" si="23"/>
        <v>6.0647814513472564E-3</v>
      </c>
      <c r="J223" s="391">
        <v>178.590698</v>
      </c>
      <c r="K223" s="392">
        <f t="shared" si="24"/>
        <v>5.4778369347201483E-3</v>
      </c>
      <c r="L223" s="393">
        <v>221.56832900000001</v>
      </c>
      <c r="M223" s="394">
        <f t="shared" si="25"/>
        <v>7.7670649369523392E-3</v>
      </c>
      <c r="N223" s="395">
        <v>91.822281000000004</v>
      </c>
      <c r="O223" s="396">
        <f t="shared" si="26"/>
        <v>5.6886133292820773E-2</v>
      </c>
      <c r="P223" s="180"/>
    </row>
    <row r="224" spans="2:16">
      <c r="B224" s="384">
        <f t="shared" si="27"/>
        <v>221</v>
      </c>
      <c r="C224" s="397">
        <v>43252</v>
      </c>
      <c r="D224" s="398">
        <v>2718.37</v>
      </c>
      <c r="E224" s="339">
        <f t="shared" si="21"/>
        <v>4.8424002040461378E-3</v>
      </c>
      <c r="F224" s="387">
        <v>24271.41</v>
      </c>
      <c r="G224" s="388">
        <f t="shared" si="22"/>
        <v>-5.9154221194109846E-3</v>
      </c>
      <c r="H224" s="389">
        <v>8.6635670000000005</v>
      </c>
      <c r="I224" s="390">
        <f t="shared" si="23"/>
        <v>2.8541425766603901E-4</v>
      </c>
      <c r="J224" s="391">
        <v>188.81510900000001</v>
      </c>
      <c r="K224" s="392">
        <f t="shared" si="24"/>
        <v>5.7250523764681205E-2</v>
      </c>
      <c r="L224" s="393">
        <v>201.948059</v>
      </c>
      <c r="M224" s="394">
        <f t="shared" si="25"/>
        <v>-8.8551780340411446E-2</v>
      </c>
      <c r="N224" s="395">
        <v>92.005684000000002</v>
      </c>
      <c r="O224" s="396">
        <f t="shared" si="26"/>
        <v>1.9973692441814794E-3</v>
      </c>
      <c r="P224" s="180"/>
    </row>
    <row r="225" spans="2:16">
      <c r="B225" s="384">
        <f t="shared" si="27"/>
        <v>222</v>
      </c>
      <c r="C225" s="397">
        <v>43282</v>
      </c>
      <c r="D225" s="398">
        <v>2816.29</v>
      </c>
      <c r="E225" s="339">
        <f t="shared" si="21"/>
        <v>3.6021586465418753E-2</v>
      </c>
      <c r="F225" s="387">
        <v>25415.19</v>
      </c>
      <c r="G225" s="388">
        <f t="shared" si="22"/>
        <v>4.7124579906976827E-2</v>
      </c>
      <c r="H225" s="389">
        <v>8.6660719999999998</v>
      </c>
      <c r="I225" s="390">
        <f t="shared" si="23"/>
        <v>2.8914187424189386E-4</v>
      </c>
      <c r="J225" s="391">
        <v>197.60623200000001</v>
      </c>
      <c r="K225" s="392">
        <f t="shared" si="24"/>
        <v>4.6559425495975582E-2</v>
      </c>
      <c r="L225" s="393">
        <v>219.25541699999999</v>
      </c>
      <c r="M225" s="394">
        <f t="shared" si="25"/>
        <v>8.5702026975163825E-2</v>
      </c>
      <c r="N225" s="395">
        <v>98.975403</v>
      </c>
      <c r="O225" s="396">
        <f t="shared" si="26"/>
        <v>7.5753134991094706E-2</v>
      </c>
      <c r="P225" s="180"/>
    </row>
    <row r="226" spans="2:16">
      <c r="B226" s="384">
        <f t="shared" si="27"/>
        <v>223</v>
      </c>
      <c r="C226" s="397">
        <v>43313</v>
      </c>
      <c r="D226" s="398">
        <v>2901.52</v>
      </c>
      <c r="E226" s="339">
        <f t="shared" si="21"/>
        <v>3.0263218631604083E-2</v>
      </c>
      <c r="F226" s="387">
        <v>25964.82</v>
      </c>
      <c r="G226" s="388">
        <f t="shared" si="22"/>
        <v>2.1626043322910515E-2</v>
      </c>
      <c r="H226" s="389">
        <v>8.7111429999999999</v>
      </c>
      <c r="I226" s="390">
        <f t="shared" si="23"/>
        <v>5.2008568587937898E-3</v>
      </c>
      <c r="J226" s="391">
        <v>210.63484199999999</v>
      </c>
      <c r="K226" s="392">
        <f t="shared" si="24"/>
        <v>6.5932181734025486E-2</v>
      </c>
      <c r="L226" s="393">
        <v>217.54325900000001</v>
      </c>
      <c r="M226" s="394">
        <f t="shared" si="25"/>
        <v>-7.8089655591040419E-3</v>
      </c>
      <c r="N226" s="395">
        <v>104.806786</v>
      </c>
      <c r="O226" s="396">
        <f t="shared" si="26"/>
        <v>5.8917496905771749E-2</v>
      </c>
      <c r="P226" s="180"/>
    </row>
    <row r="227" spans="2:16">
      <c r="B227" s="384">
        <f t="shared" si="27"/>
        <v>224</v>
      </c>
      <c r="C227" s="397">
        <v>43344</v>
      </c>
      <c r="D227" s="398">
        <v>2913.98</v>
      </c>
      <c r="E227" s="339">
        <f t="shared" si="21"/>
        <v>4.2943009181395375E-3</v>
      </c>
      <c r="F227" s="387">
        <v>26458.31</v>
      </c>
      <c r="G227" s="388">
        <f t="shared" si="22"/>
        <v>1.9006101332495362E-2</v>
      </c>
      <c r="H227" s="389">
        <v>8.6642890000000001</v>
      </c>
      <c r="I227" s="390">
        <f t="shared" si="23"/>
        <v>-5.3786282695622578E-3</v>
      </c>
      <c r="J227" s="391">
        <v>212.74279799999999</v>
      </c>
      <c r="K227" s="392">
        <f t="shared" si="24"/>
        <v>1.0007632070671457E-2</v>
      </c>
      <c r="L227" s="393">
        <v>214.725281</v>
      </c>
      <c r="M227" s="394">
        <f t="shared" si="25"/>
        <v>-1.2953644314025903E-2</v>
      </c>
      <c r="N227" s="395">
        <v>107.120842</v>
      </c>
      <c r="O227" s="396">
        <f t="shared" si="26"/>
        <v>2.20792573488513E-2</v>
      </c>
      <c r="P227" s="180"/>
    </row>
    <row r="228" spans="2:16">
      <c r="B228" s="384">
        <f t="shared" si="27"/>
        <v>225</v>
      </c>
      <c r="C228" s="397">
        <v>43374</v>
      </c>
      <c r="D228" s="398">
        <v>2711.74</v>
      </c>
      <c r="E228" s="339">
        <f t="shared" si="21"/>
        <v>-6.9403358979814644E-2</v>
      </c>
      <c r="F228" s="387">
        <v>25115.759999999998</v>
      </c>
      <c r="G228" s="388">
        <f t="shared" si="22"/>
        <v>-5.074209199302615E-2</v>
      </c>
      <c r="H228" s="389">
        <v>8.5997479999999999</v>
      </c>
      <c r="I228" s="390">
        <f t="shared" si="23"/>
        <v>-7.4490820885592113E-3</v>
      </c>
      <c r="J228" s="391">
        <v>207.08183299999999</v>
      </c>
      <c r="K228" s="392">
        <f t="shared" si="24"/>
        <v>-2.6609431920698978E-2</v>
      </c>
      <c r="L228" s="393">
        <v>197.009109</v>
      </c>
      <c r="M228" s="394">
        <f t="shared" si="25"/>
        <v>-8.2506223382238786E-2</v>
      </c>
      <c r="N228" s="395">
        <v>100.039978</v>
      </c>
      <c r="O228" s="396">
        <f t="shared" si="26"/>
        <v>-6.6101646213721832E-2</v>
      </c>
      <c r="P228" s="180"/>
    </row>
    <row r="229" spans="2:16">
      <c r="B229" s="384">
        <f t="shared" si="27"/>
        <v>226</v>
      </c>
      <c r="C229" s="397">
        <v>43405</v>
      </c>
      <c r="D229" s="398">
        <v>2760.17</v>
      </c>
      <c r="E229" s="339">
        <f t="shared" si="21"/>
        <v>1.785938179914015E-2</v>
      </c>
      <c r="F229" s="387">
        <v>25538.46</v>
      </c>
      <c r="G229" s="388">
        <f t="shared" si="22"/>
        <v>1.6830070043669876E-2</v>
      </c>
      <c r="H229" s="389">
        <v>8.6450990000000001</v>
      </c>
      <c r="I229" s="390">
        <f t="shared" si="23"/>
        <v>5.2735266196173303E-3</v>
      </c>
      <c r="J229" s="391">
        <v>209.48207099999999</v>
      </c>
      <c r="K229" s="392">
        <f t="shared" si="24"/>
        <v>1.1590770495063074E-2</v>
      </c>
      <c r="L229" s="393">
        <v>204.75213600000001</v>
      </c>
      <c r="M229" s="394">
        <f t="shared" si="25"/>
        <v>3.9302888274064696E-2</v>
      </c>
      <c r="N229" s="395">
        <v>103.86138200000001</v>
      </c>
      <c r="O229" s="396">
        <f t="shared" si="26"/>
        <v>3.8198768896170687E-2</v>
      </c>
      <c r="P229" s="180"/>
    </row>
    <row r="230" spans="2:16">
      <c r="B230" s="384">
        <f t="shared" si="27"/>
        <v>227</v>
      </c>
      <c r="C230" s="397">
        <v>43435</v>
      </c>
      <c r="D230" s="398">
        <v>2506.85</v>
      </c>
      <c r="E230" s="339">
        <f t="shared" si="21"/>
        <v>-9.1776955767217339E-2</v>
      </c>
      <c r="F230" s="387">
        <v>23327.46</v>
      </c>
      <c r="G230" s="388">
        <f t="shared" si="22"/>
        <v>-8.6575306420199172E-2</v>
      </c>
      <c r="H230" s="389">
        <v>8.8000699999999998</v>
      </c>
      <c r="I230" s="390">
        <f t="shared" si="23"/>
        <v>1.7925879159972569E-2</v>
      </c>
      <c r="J230" s="391">
        <v>184.94914199999999</v>
      </c>
      <c r="K230" s="392">
        <f t="shared" si="24"/>
        <v>-0.11711230886198365</v>
      </c>
      <c r="L230" s="393">
        <v>144.247421</v>
      </c>
      <c r="M230" s="394">
        <f t="shared" si="25"/>
        <v>-0.29550224081667209</v>
      </c>
      <c r="N230" s="395">
        <v>95.543120999999999</v>
      </c>
      <c r="O230" s="396">
        <f t="shared" si="26"/>
        <v>-8.0090028072224206E-2</v>
      </c>
      <c r="P230" s="180"/>
    </row>
    <row r="231" spans="2:16">
      <c r="B231" s="384">
        <f t="shared" si="27"/>
        <v>228</v>
      </c>
      <c r="C231" s="397">
        <v>43466</v>
      </c>
      <c r="D231" s="398">
        <v>2704.1</v>
      </c>
      <c r="E231" s="339">
        <f t="shared" si="21"/>
        <v>7.8684404731036883E-2</v>
      </c>
      <c r="F231" s="387">
        <v>24999.67</v>
      </c>
      <c r="G231" s="388">
        <f t="shared" si="22"/>
        <v>7.1684186791017845E-2</v>
      </c>
      <c r="H231" s="389">
        <v>8.8887429999999998</v>
      </c>
      <c r="I231" s="390">
        <f t="shared" si="23"/>
        <v>1.0076397119568314E-2</v>
      </c>
      <c r="J231" s="391">
        <v>194.86341899999999</v>
      </c>
      <c r="K231" s="392">
        <f t="shared" si="24"/>
        <v>5.3605423051922063E-2</v>
      </c>
      <c r="L231" s="393">
        <v>159.24916099999999</v>
      </c>
      <c r="M231" s="394">
        <f t="shared" si="25"/>
        <v>0.10400005695769066</v>
      </c>
      <c r="N231" s="395">
        <v>98.233421000000007</v>
      </c>
      <c r="O231" s="396">
        <f t="shared" si="26"/>
        <v>2.815796649556801E-2</v>
      </c>
      <c r="P231" s="180"/>
    </row>
    <row r="232" spans="2:16">
      <c r="B232" s="384">
        <f t="shared" si="27"/>
        <v>229</v>
      </c>
      <c r="C232" s="397">
        <v>43497</v>
      </c>
      <c r="D232" s="398">
        <v>2784.49</v>
      </c>
      <c r="E232" s="339">
        <f t="shared" si="21"/>
        <v>2.9728930143116061E-2</v>
      </c>
      <c r="F232" s="387">
        <v>25916</v>
      </c>
      <c r="G232" s="388">
        <f t="shared" si="22"/>
        <v>3.665368382862666E-2</v>
      </c>
      <c r="H232" s="389">
        <v>8.8845910000000003</v>
      </c>
      <c r="I232" s="390">
        <f t="shared" si="23"/>
        <v>-4.671076664045648E-4</v>
      </c>
      <c r="J232" s="391">
        <v>198.59491</v>
      </c>
      <c r="K232" s="392">
        <f t="shared" si="24"/>
        <v>1.9149263720965592E-2</v>
      </c>
      <c r="L232" s="393">
        <v>162.32527200000001</v>
      </c>
      <c r="M232" s="394">
        <f t="shared" si="25"/>
        <v>1.9316340385617581E-2</v>
      </c>
      <c r="N232" s="395">
        <v>105.382446</v>
      </c>
      <c r="O232" s="396">
        <f t="shared" si="26"/>
        <v>7.2775893654360102E-2</v>
      </c>
      <c r="P232" s="180"/>
    </row>
    <row r="233" spans="2:16">
      <c r="B233" s="384">
        <f t="shared" si="27"/>
        <v>230</v>
      </c>
      <c r="C233" s="397">
        <v>43525</v>
      </c>
      <c r="D233" s="398">
        <v>2834.4</v>
      </c>
      <c r="E233" s="339">
        <f t="shared" si="21"/>
        <v>1.7924287751078349E-2</v>
      </c>
      <c r="F233" s="387">
        <v>25928.68</v>
      </c>
      <c r="G233" s="388">
        <f t="shared" si="22"/>
        <v>4.8927303596224547E-4</v>
      </c>
      <c r="H233" s="389">
        <v>9.0575849999999996</v>
      </c>
      <c r="I233" s="390">
        <f t="shared" si="23"/>
        <v>1.9471239587731004E-2</v>
      </c>
      <c r="J233" s="391">
        <v>220.43362400000001</v>
      </c>
      <c r="K233" s="392">
        <f t="shared" si="24"/>
        <v>0.10996613155896084</v>
      </c>
      <c r="L233" s="393">
        <v>162.69296299999999</v>
      </c>
      <c r="M233" s="394">
        <f t="shared" si="25"/>
        <v>2.265149446353476E-3</v>
      </c>
      <c r="N233" s="395">
        <v>111.415581</v>
      </c>
      <c r="O233" s="396">
        <f t="shared" si="26"/>
        <v>5.7249904789645978E-2</v>
      </c>
      <c r="P233" s="180"/>
    </row>
    <row r="234" spans="2:16">
      <c r="B234" s="384">
        <f t="shared" si="27"/>
        <v>231</v>
      </c>
      <c r="C234" s="397">
        <v>43556</v>
      </c>
      <c r="D234" s="398">
        <v>2945.83</v>
      </c>
      <c r="E234" s="339">
        <f t="shared" si="21"/>
        <v>3.9313434942139347E-2</v>
      </c>
      <c r="F234" s="387">
        <v>26592.91</v>
      </c>
      <c r="G234" s="388">
        <f t="shared" si="22"/>
        <v>2.5617578681213171E-2</v>
      </c>
      <c r="H234" s="389">
        <v>9.0618160000000003</v>
      </c>
      <c r="I234" s="390">
        <f t="shared" si="23"/>
        <v>4.6712230688439327E-4</v>
      </c>
      <c r="J234" s="391">
        <v>223.51975999999999</v>
      </c>
      <c r="K234" s="392">
        <f t="shared" si="24"/>
        <v>1.4000296070984186E-2</v>
      </c>
      <c r="L234" s="393">
        <v>170.55371099999999</v>
      </c>
      <c r="M234" s="394">
        <f t="shared" si="25"/>
        <v>4.831645975984844E-2</v>
      </c>
      <c r="N234" s="395">
        <v>123.375229</v>
      </c>
      <c r="O234" s="396">
        <f t="shared" si="26"/>
        <v>0.10734268845216532</v>
      </c>
      <c r="P234" s="180"/>
    </row>
    <row r="235" spans="2:16">
      <c r="B235" s="384">
        <f t="shared" si="27"/>
        <v>232</v>
      </c>
      <c r="C235" s="397">
        <v>43586</v>
      </c>
      <c r="D235" s="398">
        <v>2752.06</v>
      </c>
      <c r="E235" s="339">
        <f t="shared" si="21"/>
        <v>-6.5777726481161536E-2</v>
      </c>
      <c r="F235" s="387">
        <v>24815.040000000001</v>
      </c>
      <c r="G235" s="388">
        <f t="shared" si="22"/>
        <v>-6.6855037677335805E-2</v>
      </c>
      <c r="H235" s="389">
        <v>9.2280080000000009</v>
      </c>
      <c r="I235" s="390">
        <f t="shared" si="23"/>
        <v>1.8339811799312766E-2</v>
      </c>
      <c r="J235" s="391">
        <v>218.103149</v>
      </c>
      <c r="K235" s="392">
        <f t="shared" si="24"/>
        <v>-2.4233253471639293E-2</v>
      </c>
      <c r="L235" s="393">
        <v>138.884354</v>
      </c>
      <c r="M235" s="394">
        <f t="shared" si="25"/>
        <v>-0.18568553457039694</v>
      </c>
      <c r="N235" s="395">
        <v>116.83802799999999</v>
      </c>
      <c r="O235" s="396">
        <f t="shared" si="26"/>
        <v>-5.2986333261436203E-2</v>
      </c>
      <c r="P235" s="180"/>
    </row>
    <row r="236" spans="2:16">
      <c r="B236" s="384">
        <f t="shared" si="27"/>
        <v>233</v>
      </c>
      <c r="C236" s="397">
        <v>43617</v>
      </c>
      <c r="D236" s="398">
        <v>2941.76</v>
      </c>
      <c r="E236" s="339">
        <f t="shared" si="21"/>
        <v>6.8930183208214979E-2</v>
      </c>
      <c r="F236" s="387">
        <v>26599.96</v>
      </c>
      <c r="G236" s="388">
        <f t="shared" si="22"/>
        <v>7.1928959211832844E-2</v>
      </c>
      <c r="H236" s="389">
        <v>9.3348669999999991</v>
      </c>
      <c r="I236" s="390">
        <f t="shared" si="23"/>
        <v>1.1579855587467769E-2</v>
      </c>
      <c r="J236" s="391">
        <v>241.22045900000001</v>
      </c>
      <c r="K236" s="392">
        <f t="shared" si="24"/>
        <v>0.10599255492638493</v>
      </c>
      <c r="L236" s="393">
        <v>147.805466</v>
      </c>
      <c r="M236" s="394">
        <f t="shared" si="25"/>
        <v>6.423410372056737E-2</v>
      </c>
      <c r="N236" s="395">
        <v>127.017769</v>
      </c>
      <c r="O236" s="396">
        <f t="shared" si="26"/>
        <v>8.7126949797543762E-2</v>
      </c>
      <c r="P236" s="180"/>
    </row>
    <row r="237" spans="2:16">
      <c r="B237" s="384">
        <f t="shared" si="27"/>
        <v>234</v>
      </c>
      <c r="C237" s="397">
        <v>43647</v>
      </c>
      <c r="D237" s="398">
        <v>2980.38</v>
      </c>
      <c r="E237" s="339">
        <f t="shared" si="21"/>
        <v>1.3128195366039375E-2</v>
      </c>
      <c r="F237" s="387">
        <v>26864.27</v>
      </c>
      <c r="G237" s="388">
        <f t="shared" si="22"/>
        <v>9.936481107490458E-3</v>
      </c>
      <c r="H237" s="389">
        <v>9.356268</v>
      </c>
      <c r="I237" s="390">
        <f t="shared" si="23"/>
        <v>2.29258756445061E-3</v>
      </c>
      <c r="J237" s="391">
        <v>251.59910600000001</v>
      </c>
      <c r="K237" s="392">
        <f t="shared" si="24"/>
        <v>4.3025566915118052E-2</v>
      </c>
      <c r="L237" s="393">
        <v>154.107224</v>
      </c>
      <c r="M237" s="394">
        <f t="shared" si="25"/>
        <v>4.2635486836461123E-2</v>
      </c>
      <c r="N237" s="395">
        <v>129.208054</v>
      </c>
      <c r="O237" s="396">
        <f t="shared" si="26"/>
        <v>1.7243925926615944E-2</v>
      </c>
      <c r="P237" s="180"/>
    </row>
    <row r="238" spans="2:16">
      <c r="B238" s="384">
        <f t="shared" si="27"/>
        <v>235</v>
      </c>
      <c r="C238" s="397">
        <v>43678</v>
      </c>
      <c r="D238" s="398">
        <v>2926.46</v>
      </c>
      <c r="E238" s="339">
        <f t="shared" si="21"/>
        <v>-1.8091652742267761E-2</v>
      </c>
      <c r="F238" s="387">
        <v>26403.279999999999</v>
      </c>
      <c r="G238" s="388">
        <f t="shared" si="22"/>
        <v>-1.7159967495859796E-2</v>
      </c>
      <c r="H238" s="389">
        <v>9.6179699999999997</v>
      </c>
      <c r="I238" s="390">
        <f t="shared" si="23"/>
        <v>2.7970767831789312E-2</v>
      </c>
      <c r="J238" s="391">
        <v>269.06124899999998</v>
      </c>
      <c r="K238" s="392">
        <f t="shared" si="24"/>
        <v>6.9404630555404134E-2</v>
      </c>
      <c r="L238" s="393">
        <v>143.33517499999999</v>
      </c>
      <c r="M238" s="394">
        <f t="shared" si="25"/>
        <v>-6.9899701781663492E-2</v>
      </c>
      <c r="N238" s="395">
        <v>130.71568300000001</v>
      </c>
      <c r="O238" s="396">
        <f t="shared" si="26"/>
        <v>1.1668227740663895E-2</v>
      </c>
      <c r="P238" s="180"/>
    </row>
    <row r="239" spans="2:16">
      <c r="B239" s="384">
        <f t="shared" si="27"/>
        <v>236</v>
      </c>
      <c r="C239" s="397">
        <v>43709</v>
      </c>
      <c r="D239" s="398">
        <v>2976.74</v>
      </c>
      <c r="E239" s="339">
        <f t="shared" si="21"/>
        <v>1.7181167690656807E-2</v>
      </c>
      <c r="F239" s="387">
        <v>26916.83</v>
      </c>
      <c r="G239" s="388">
        <f t="shared" si="22"/>
        <v>1.9450234970806779E-2</v>
      </c>
      <c r="H239" s="389">
        <v>9.5612429999999993</v>
      </c>
      <c r="I239" s="390">
        <f t="shared" si="23"/>
        <v>-5.8980221398070576E-3</v>
      </c>
      <c r="J239" s="391">
        <v>263.57278400000001</v>
      </c>
      <c r="K239" s="392">
        <f t="shared" si="24"/>
        <v>-2.039857103317011E-2</v>
      </c>
      <c r="L239" s="393">
        <v>131.550995</v>
      </c>
      <c r="M239" s="394">
        <f t="shared" si="25"/>
        <v>-8.221415294605805E-2</v>
      </c>
      <c r="N239" s="395">
        <v>132.26397700000001</v>
      </c>
      <c r="O239" s="396">
        <f t="shared" si="26"/>
        <v>1.1844745515348754E-2</v>
      </c>
      <c r="P239" s="180"/>
    </row>
    <row r="240" spans="2:16">
      <c r="B240" s="384">
        <f t="shared" si="27"/>
        <v>237</v>
      </c>
      <c r="C240" s="397">
        <v>43739</v>
      </c>
      <c r="D240" s="398">
        <v>3037.56</v>
      </c>
      <c r="E240" s="339">
        <f t="shared" si="21"/>
        <v>2.0431747482144935E-2</v>
      </c>
      <c r="F240" s="387">
        <v>27046.23</v>
      </c>
      <c r="G240" s="388">
        <f t="shared" si="22"/>
        <v>4.8074011687111451E-3</v>
      </c>
      <c r="H240" s="389">
        <v>9.5810790000000008</v>
      </c>
      <c r="I240" s="390">
        <f t="shared" si="23"/>
        <v>2.0746256527526263E-3</v>
      </c>
      <c r="J240" s="391">
        <v>271.80630500000001</v>
      </c>
      <c r="K240" s="392">
        <f t="shared" si="24"/>
        <v>3.1238130413343335E-2</v>
      </c>
      <c r="L240" s="393">
        <v>138.505875</v>
      </c>
      <c r="M240" s="394">
        <f t="shared" si="25"/>
        <v>5.2868319240002792E-2</v>
      </c>
      <c r="N240" s="395">
        <v>136.39279199999999</v>
      </c>
      <c r="O240" s="396">
        <f t="shared" si="26"/>
        <v>3.121647400637273E-2</v>
      </c>
      <c r="P240" s="180"/>
    </row>
    <row r="241" spans="2:16">
      <c r="B241" s="384">
        <f t="shared" si="27"/>
        <v>238</v>
      </c>
      <c r="C241" s="397">
        <v>43770</v>
      </c>
      <c r="D241" s="398">
        <v>3140.98</v>
      </c>
      <c r="E241" s="339">
        <f t="shared" si="21"/>
        <v>3.404706409091518E-2</v>
      </c>
      <c r="F241" s="387">
        <v>28051.41</v>
      </c>
      <c r="G241" s="388">
        <f t="shared" si="22"/>
        <v>3.7165253715582658E-2</v>
      </c>
      <c r="H241" s="389">
        <v>9.5759699999999999</v>
      </c>
      <c r="I241" s="390">
        <f t="shared" si="23"/>
        <v>-5.3323847971620264E-4</v>
      </c>
      <c r="J241" s="391">
        <v>274.87213100000002</v>
      </c>
      <c r="K241" s="392">
        <f t="shared" si="24"/>
        <v>1.1279451372550042E-2</v>
      </c>
      <c r="L241" s="393">
        <v>145.210724</v>
      </c>
      <c r="M241" s="394">
        <f t="shared" si="25"/>
        <v>4.8408408668585423E-2</v>
      </c>
      <c r="N241" s="395">
        <v>144.01300000000001</v>
      </c>
      <c r="O241" s="396">
        <f t="shared" si="26"/>
        <v>5.5869579970179162E-2</v>
      </c>
      <c r="P241" s="180"/>
    </row>
    <row r="242" spans="2:16">
      <c r="B242" s="384">
        <f t="shared" si="27"/>
        <v>239</v>
      </c>
      <c r="C242" s="397">
        <v>43800</v>
      </c>
      <c r="D242" s="398">
        <v>3230.78</v>
      </c>
      <c r="E242" s="339">
        <f t="shared" si="21"/>
        <v>2.8589803182446305E-2</v>
      </c>
      <c r="F242" s="387">
        <v>28538.44</v>
      </c>
      <c r="G242" s="388">
        <f t="shared" si="22"/>
        <v>1.7362050606368751E-2</v>
      </c>
      <c r="H242" s="389">
        <v>9.5612560000000002</v>
      </c>
      <c r="I242" s="390">
        <f t="shared" si="23"/>
        <v>-1.5365545213695819E-3</v>
      </c>
      <c r="J242" s="391">
        <v>269.47213699999998</v>
      </c>
      <c r="K242" s="392">
        <f t="shared" si="24"/>
        <v>-1.9645476536142681E-2</v>
      </c>
      <c r="L242" s="393">
        <v>137.19035299999999</v>
      </c>
      <c r="M242" s="394">
        <f t="shared" si="25"/>
        <v>-5.5232635573113864E-2</v>
      </c>
      <c r="N242" s="395">
        <v>150.53590399999999</v>
      </c>
      <c r="O242" s="396">
        <f t="shared" si="26"/>
        <v>4.529385541583042E-2</v>
      </c>
      <c r="P242" s="180"/>
    </row>
    <row r="243" spans="2:16">
      <c r="B243" s="384">
        <f t="shared" si="27"/>
        <v>240</v>
      </c>
      <c r="C243" s="397">
        <v>43831</v>
      </c>
      <c r="D243" s="398">
        <v>3225.52</v>
      </c>
      <c r="E243" s="339">
        <f t="shared" si="21"/>
        <v>-1.6280898111292741E-3</v>
      </c>
      <c r="F243" s="387">
        <v>28256.03</v>
      </c>
      <c r="G243" s="388">
        <f t="shared" si="22"/>
        <v>-9.8957756625800419E-3</v>
      </c>
      <c r="H243" s="389">
        <v>9.7641349999999996</v>
      </c>
      <c r="I243" s="390">
        <f t="shared" si="23"/>
        <v>2.1218864969204887E-2</v>
      </c>
      <c r="J243" s="391">
        <v>280.10726899999997</v>
      </c>
      <c r="K243" s="392">
        <f t="shared" si="24"/>
        <v>3.9466536757379211E-2</v>
      </c>
      <c r="L243" s="393">
        <v>131.785934</v>
      </c>
      <c r="M243" s="394">
        <f t="shared" si="25"/>
        <v>-3.9393578934810325E-2</v>
      </c>
      <c r="N243" s="395">
        <v>162.49670399999999</v>
      </c>
      <c r="O243" s="396">
        <f t="shared" si="26"/>
        <v>7.9454799035850066E-2</v>
      </c>
      <c r="P243" s="180"/>
    </row>
    <row r="244" spans="2:16">
      <c r="B244" s="384">
        <f t="shared" si="27"/>
        <v>241</v>
      </c>
      <c r="C244" s="397">
        <v>43862</v>
      </c>
      <c r="D244" s="398">
        <v>2954.22</v>
      </c>
      <c r="E244" s="339">
        <f t="shared" si="21"/>
        <v>-8.4110469009648137E-2</v>
      </c>
      <c r="F244" s="387">
        <v>25409.360000000001</v>
      </c>
      <c r="G244" s="388">
        <f t="shared" si="22"/>
        <v>-0.10074557536922202</v>
      </c>
      <c r="H244" s="389">
        <v>9.9327760000000005</v>
      </c>
      <c r="I244" s="390">
        <f t="shared" si="23"/>
        <v>1.7271473612358035E-2</v>
      </c>
      <c r="J244" s="391">
        <v>257.75521900000001</v>
      </c>
      <c r="K244" s="392">
        <f t="shared" si="24"/>
        <v>-7.9798179032618988E-2</v>
      </c>
      <c r="L244" s="393">
        <v>128.62432899999999</v>
      </c>
      <c r="M244" s="394">
        <f t="shared" si="25"/>
        <v>-2.3990458647885848E-2</v>
      </c>
      <c r="N244" s="395">
        <v>154.65010100000001</v>
      </c>
      <c r="O244" s="396">
        <f t="shared" si="26"/>
        <v>-4.8287767116802494E-2</v>
      </c>
      <c r="P244" s="180"/>
    </row>
    <row r="245" spans="2:16">
      <c r="B245" s="384">
        <f t="shared" si="27"/>
        <v>242</v>
      </c>
      <c r="C245" s="397">
        <v>43891</v>
      </c>
      <c r="D245" s="398">
        <v>2584.59</v>
      </c>
      <c r="E245" s="339">
        <f t="shared" si="21"/>
        <v>-0.12511932083595656</v>
      </c>
      <c r="F245" s="387">
        <v>21917.16</v>
      </c>
      <c r="G245" s="388">
        <f t="shared" si="22"/>
        <v>-0.1374375427008</v>
      </c>
      <c r="H245" s="389">
        <v>9.8736719999999991</v>
      </c>
      <c r="I245" s="390">
        <f t="shared" si="23"/>
        <v>-5.950400975517911E-3</v>
      </c>
      <c r="J245" s="391">
        <v>261.96441700000003</v>
      </c>
      <c r="K245" s="392">
        <f t="shared" si="24"/>
        <v>1.6330214442719093E-2</v>
      </c>
      <c r="L245" s="393">
        <v>110.483704</v>
      </c>
      <c r="M245" s="394">
        <f t="shared" si="25"/>
        <v>-0.14103572116593888</v>
      </c>
      <c r="N245" s="395">
        <v>150.95669599999999</v>
      </c>
      <c r="O245" s="396">
        <f t="shared" si="26"/>
        <v>-2.3882331638438559E-2</v>
      </c>
      <c r="P245" s="180"/>
    </row>
    <row r="246" spans="2:16">
      <c r="B246" s="384">
        <f t="shared" si="27"/>
        <v>243</v>
      </c>
      <c r="C246" s="397">
        <v>43922</v>
      </c>
      <c r="D246" s="398">
        <v>2912.43</v>
      </c>
      <c r="E246" s="339">
        <f t="shared" si="21"/>
        <v>0.12684410293315374</v>
      </c>
      <c r="F246" s="387">
        <v>24345.72</v>
      </c>
      <c r="G246" s="388">
        <f t="shared" si="22"/>
        <v>0.11080632709712401</v>
      </c>
      <c r="H246" s="389">
        <v>10.042078999999999</v>
      </c>
      <c r="I246" s="390">
        <f t="shared" si="23"/>
        <v>1.7056167148351786E-2</v>
      </c>
      <c r="J246" s="391">
        <v>278.38259900000003</v>
      </c>
      <c r="K246" s="392">
        <f t="shared" si="24"/>
        <v>6.2673328645241222E-2</v>
      </c>
      <c r="L246" s="393">
        <v>116.084755</v>
      </c>
      <c r="M246" s="394">
        <f t="shared" si="25"/>
        <v>5.0695720701036562E-2</v>
      </c>
      <c r="N246" s="395">
        <v>171.53599500000001</v>
      </c>
      <c r="O246" s="396">
        <f t="shared" si="26"/>
        <v>0.13632584406855353</v>
      </c>
      <c r="P246" s="180"/>
    </row>
    <row r="247" spans="2:16">
      <c r="B247" s="384">
        <f t="shared" si="27"/>
        <v>244</v>
      </c>
      <c r="C247" s="397">
        <v>43952</v>
      </c>
      <c r="D247" s="398">
        <v>3044.31</v>
      </c>
      <c r="E247" s="339">
        <f t="shared" si="21"/>
        <v>4.528177501261843E-2</v>
      </c>
      <c r="F247" s="387">
        <v>25383.11</v>
      </c>
      <c r="G247" s="388">
        <f t="shared" si="22"/>
        <v>4.2610775117762012E-2</v>
      </c>
      <c r="H247" s="389">
        <v>10.096239000000001</v>
      </c>
      <c r="I247" s="390">
        <f t="shared" si="23"/>
        <v>5.393305509745705E-3</v>
      </c>
      <c r="J247" s="391">
        <v>284.055634</v>
      </c>
      <c r="K247" s="392">
        <f t="shared" si="24"/>
        <v>2.0378554623667222E-2</v>
      </c>
      <c r="L247" s="393">
        <v>119.555305</v>
      </c>
      <c r="M247" s="394">
        <f t="shared" si="25"/>
        <v>2.9896690568886441E-2</v>
      </c>
      <c r="N247" s="395">
        <v>175.40295399999999</v>
      </c>
      <c r="O247" s="396">
        <f t="shared" si="26"/>
        <v>2.2543134459913183E-2</v>
      </c>
      <c r="P247" s="180"/>
    </row>
    <row r="248" spans="2:16">
      <c r="B248" s="384">
        <f t="shared" si="27"/>
        <v>245</v>
      </c>
      <c r="C248" s="397">
        <v>43983</v>
      </c>
      <c r="D248" s="398">
        <v>3100.29</v>
      </c>
      <c r="E248" s="339">
        <f t="shared" si="21"/>
        <v>1.8388403283502663E-2</v>
      </c>
      <c r="F248" s="387">
        <v>25812.880000000001</v>
      </c>
      <c r="G248" s="388">
        <f t="shared" si="22"/>
        <v>1.6931337412948944E-2</v>
      </c>
      <c r="H248" s="389">
        <v>10.168106</v>
      </c>
      <c r="I248" s="390">
        <f t="shared" si="23"/>
        <v>7.1181952012031591E-3</v>
      </c>
      <c r="J248" s="391">
        <v>279.21200599999997</v>
      </c>
      <c r="K248" s="392">
        <f t="shared" si="24"/>
        <v>-1.7051687839432228E-2</v>
      </c>
      <c r="L248" s="393">
        <v>128.401062</v>
      </c>
      <c r="M248" s="394">
        <f t="shared" si="25"/>
        <v>7.3988828852052935E-2</v>
      </c>
      <c r="N248" s="395">
        <v>195.337952</v>
      </c>
      <c r="O248" s="396">
        <f t="shared" si="26"/>
        <v>0.11365257850788546</v>
      </c>
      <c r="P248" s="180"/>
    </row>
    <row r="249" spans="2:16">
      <c r="B249" s="384">
        <f t="shared" si="27"/>
        <v>246</v>
      </c>
      <c r="C249" s="397">
        <v>44013</v>
      </c>
      <c r="D249" s="398">
        <v>3271.12</v>
      </c>
      <c r="E249" s="339">
        <f t="shared" si="21"/>
        <v>5.5101296975444303E-2</v>
      </c>
      <c r="F249" s="387">
        <v>26428.32</v>
      </c>
      <c r="G249" s="388">
        <f t="shared" si="22"/>
        <v>2.3842360867907697E-2</v>
      </c>
      <c r="H249" s="389">
        <v>10.326915</v>
      </c>
      <c r="I249" s="390">
        <f t="shared" si="23"/>
        <v>1.5618346228884583E-2</v>
      </c>
      <c r="J249" s="391">
        <v>299.76544200000001</v>
      </c>
      <c r="K249" s="392">
        <f t="shared" si="24"/>
        <v>7.3612293018660679E-2</v>
      </c>
      <c r="L249" s="393">
        <v>154.945786</v>
      </c>
      <c r="M249" s="394">
        <f t="shared" si="25"/>
        <v>0.20673290069828232</v>
      </c>
      <c r="N249" s="395">
        <v>196.77771000000001</v>
      </c>
      <c r="O249" s="396">
        <f t="shared" si="26"/>
        <v>7.3706004658020685E-3</v>
      </c>
      <c r="P249" s="180"/>
    </row>
    <row r="250" spans="2:16">
      <c r="B250" s="384">
        <f t="shared" si="27"/>
        <v>247</v>
      </c>
      <c r="C250" s="397">
        <v>44044</v>
      </c>
      <c r="D250" s="398">
        <v>3500.31</v>
      </c>
      <c r="E250" s="339">
        <f t="shared" si="21"/>
        <v>7.0064687324219221E-2</v>
      </c>
      <c r="F250" s="387">
        <v>28430.05</v>
      </c>
      <c r="G250" s="388">
        <f t="shared" si="22"/>
        <v>7.5741855706302985E-2</v>
      </c>
      <c r="H250" s="389">
        <v>10.22146</v>
      </c>
      <c r="I250" s="390">
        <f t="shared" si="23"/>
        <v>-1.0211665342456988E-2</v>
      </c>
      <c r="J250" s="391">
        <v>320.83255000000003</v>
      </c>
      <c r="K250" s="392">
        <f t="shared" si="24"/>
        <v>7.0278641391892105E-2</v>
      </c>
      <c r="L250" s="393">
        <v>202.27603099999999</v>
      </c>
      <c r="M250" s="394">
        <f t="shared" si="25"/>
        <v>0.30546326054972539</v>
      </c>
      <c r="N250" s="395">
        <v>216.47373999999999</v>
      </c>
      <c r="O250" s="396">
        <f t="shared" si="26"/>
        <v>0.10009278998114146</v>
      </c>
      <c r="P250" s="180"/>
    </row>
    <row r="251" spans="2:16">
      <c r="B251" s="384">
        <f t="shared" si="27"/>
        <v>248</v>
      </c>
      <c r="C251" s="397">
        <v>44075</v>
      </c>
      <c r="D251" s="398">
        <v>3363</v>
      </c>
      <c r="E251" s="339">
        <f t="shared" si="21"/>
        <v>-3.9227954095494399E-2</v>
      </c>
      <c r="F251" s="387">
        <v>27781.7</v>
      </c>
      <c r="G251" s="388">
        <f t="shared" si="22"/>
        <v>-2.2805095312881885E-2</v>
      </c>
      <c r="H251" s="389">
        <v>10.230297</v>
      </c>
      <c r="I251" s="390">
        <f t="shared" si="23"/>
        <v>8.6455359606163462E-4</v>
      </c>
      <c r="J251" s="391">
        <v>327.60607900000002</v>
      </c>
      <c r="K251" s="392">
        <f t="shared" si="24"/>
        <v>2.1112349728853896E-2</v>
      </c>
      <c r="L251" s="393">
        <v>231.42494199999999</v>
      </c>
      <c r="M251" s="394">
        <f t="shared" si="25"/>
        <v>0.14410462206468733</v>
      </c>
      <c r="N251" s="395">
        <v>202.37214700000001</v>
      </c>
      <c r="O251" s="396">
        <f t="shared" si="26"/>
        <v>-6.5142280075172088E-2</v>
      </c>
      <c r="P251" s="180"/>
    </row>
    <row r="252" spans="2:16">
      <c r="B252" s="384">
        <f t="shared" si="27"/>
        <v>249</v>
      </c>
      <c r="C252" s="397">
        <v>44105</v>
      </c>
      <c r="D252" s="398">
        <v>3269.96</v>
      </c>
      <c r="E252" s="339">
        <f t="shared" si="21"/>
        <v>-2.7665774606006499E-2</v>
      </c>
      <c r="F252" s="387">
        <v>26501.599999999999</v>
      </c>
      <c r="G252" s="388">
        <f t="shared" si="22"/>
        <v>-4.607709391433934E-2</v>
      </c>
      <c r="H252" s="389">
        <v>10.167655</v>
      </c>
      <c r="I252" s="390">
        <f t="shared" si="23"/>
        <v>-6.123184888962685E-3</v>
      </c>
      <c r="J252" s="391">
        <v>330.02392600000002</v>
      </c>
      <c r="K252" s="392">
        <f t="shared" si="24"/>
        <v>7.3803483970149575E-3</v>
      </c>
      <c r="L252" s="393">
        <v>239.42262299999999</v>
      </c>
      <c r="M252" s="394">
        <f t="shared" si="25"/>
        <v>3.455842283413002E-2</v>
      </c>
      <c r="N252" s="395">
        <v>194.80947900000001</v>
      </c>
      <c r="O252" s="396">
        <f t="shared" si="26"/>
        <v>-3.7370103110088593E-2</v>
      </c>
      <c r="P252" s="180"/>
    </row>
    <row r="253" spans="2:16">
      <c r="B253" s="384">
        <f t="shared" si="27"/>
        <v>250</v>
      </c>
      <c r="C253" s="397">
        <v>44136</v>
      </c>
      <c r="D253" s="398">
        <v>3621.63</v>
      </c>
      <c r="E253" s="339">
        <f t="shared" si="21"/>
        <v>0.10754565805086314</v>
      </c>
      <c r="F253" s="387">
        <v>29638.639999999999</v>
      </c>
      <c r="G253" s="388">
        <f t="shared" si="22"/>
        <v>0.11837172095269732</v>
      </c>
      <c r="H253" s="389">
        <v>10.281559</v>
      </c>
      <c r="I253" s="390">
        <f t="shared" si="23"/>
        <v>1.1202583093151697E-2</v>
      </c>
      <c r="J253" s="391">
        <v>362.233521</v>
      </c>
      <c r="K253" s="392">
        <f t="shared" si="24"/>
        <v>9.7597757200185375E-2</v>
      </c>
      <c r="L253" s="393">
        <v>264.43804899999998</v>
      </c>
      <c r="M253" s="394">
        <f t="shared" si="25"/>
        <v>0.10448229865061665</v>
      </c>
      <c r="N253" s="395">
        <v>205.97062700000001</v>
      </c>
      <c r="O253" s="396">
        <f t="shared" si="26"/>
        <v>5.7292633075621602E-2</v>
      </c>
      <c r="P253" s="180"/>
    </row>
    <row r="254" spans="2:16">
      <c r="B254" s="384">
        <f t="shared" si="27"/>
        <v>251</v>
      </c>
      <c r="C254" s="397">
        <v>44166</v>
      </c>
      <c r="D254" s="398">
        <v>3756.07</v>
      </c>
      <c r="E254" s="339">
        <f t="shared" si="21"/>
        <v>3.712140665943231E-2</v>
      </c>
      <c r="F254" s="387">
        <v>30606.48</v>
      </c>
      <c r="G254" s="388">
        <f t="shared" si="22"/>
        <v>3.2654669714939688E-2</v>
      </c>
      <c r="H254" s="389">
        <v>10.27979</v>
      </c>
      <c r="I254" s="390">
        <f t="shared" si="23"/>
        <v>-1.7205561919153567E-4</v>
      </c>
      <c r="J254" s="391">
        <v>348.373627</v>
      </c>
      <c r="K254" s="392">
        <f t="shared" si="24"/>
        <v>-3.8262317528586776E-2</v>
      </c>
      <c r="L254" s="393">
        <v>239.561081</v>
      </c>
      <c r="M254" s="394">
        <f t="shared" si="25"/>
        <v>-9.407484321592452E-2</v>
      </c>
      <c r="N254" s="395">
        <v>214.564941</v>
      </c>
      <c r="O254" s="396">
        <f t="shared" si="26"/>
        <v>4.1725920463406618E-2</v>
      </c>
      <c r="P254" s="180"/>
    </row>
    <row r="255" spans="2:16">
      <c r="B255" s="384">
        <f t="shared" si="27"/>
        <v>252</v>
      </c>
      <c r="C255" s="397">
        <v>44197</v>
      </c>
      <c r="D255" s="398">
        <v>3714.24</v>
      </c>
      <c r="E255" s="339">
        <f t="shared" si="21"/>
        <v>-1.1136640158463607E-2</v>
      </c>
      <c r="F255" s="387">
        <v>29982.62</v>
      </c>
      <c r="G255" s="388">
        <f t="shared" si="22"/>
        <v>-2.038326524317724E-2</v>
      </c>
      <c r="H255" s="389">
        <v>10.215888</v>
      </c>
      <c r="I255" s="390">
        <f t="shared" si="23"/>
        <v>-6.2162748460815598E-3</v>
      </c>
      <c r="J255" s="391">
        <v>334.39486699999998</v>
      </c>
      <c r="K255" s="392">
        <f t="shared" si="24"/>
        <v>-4.0125769910820508E-2</v>
      </c>
      <c r="L255" s="393">
        <v>217.643326</v>
      </c>
      <c r="M255" s="394">
        <f t="shared" si="25"/>
        <v>-9.1491301126663371E-2</v>
      </c>
      <c r="N255" s="395">
        <v>223.76808199999999</v>
      </c>
      <c r="O255" s="396">
        <f t="shared" si="26"/>
        <v>4.2892100438719716E-2</v>
      </c>
      <c r="P255" s="180"/>
    </row>
    <row r="256" spans="2:16">
      <c r="B256" s="384">
        <f t="shared" si="27"/>
        <v>253</v>
      </c>
      <c r="C256" s="397">
        <v>44228</v>
      </c>
      <c r="D256" s="398">
        <v>3811.15</v>
      </c>
      <c r="E256" s="339">
        <f t="shared" si="21"/>
        <v>2.6091474971999817E-2</v>
      </c>
      <c r="F256" s="387">
        <v>30932.37</v>
      </c>
      <c r="G256" s="388">
        <f t="shared" si="22"/>
        <v>3.1676684692665269E-2</v>
      </c>
      <c r="H256" s="389">
        <v>10.062955000000001</v>
      </c>
      <c r="I256" s="390">
        <f t="shared" si="23"/>
        <v>-1.497011321972197E-2</v>
      </c>
      <c r="J256" s="391">
        <v>314.06152300000002</v>
      </c>
      <c r="K256" s="392">
        <f t="shared" si="24"/>
        <v>-6.0806387916235383E-2</v>
      </c>
      <c r="L256" s="393">
        <v>235.36253400000001</v>
      </c>
      <c r="M256" s="394">
        <f t="shared" si="25"/>
        <v>8.1413973612956214E-2</v>
      </c>
      <c r="N256" s="395">
        <v>224.173248</v>
      </c>
      <c r="O256" s="396">
        <f t="shared" si="26"/>
        <v>1.8106514404498952E-3</v>
      </c>
      <c r="P256" s="180"/>
    </row>
    <row r="257" spans="2:16">
      <c r="B257" s="384">
        <f t="shared" si="27"/>
        <v>254</v>
      </c>
      <c r="C257" s="397">
        <v>44256</v>
      </c>
      <c r="D257" s="398">
        <v>3972.89</v>
      </c>
      <c r="E257" s="339">
        <f t="shared" si="21"/>
        <v>4.2438634008107767E-2</v>
      </c>
      <c r="F257" s="387">
        <v>32981.550000000003</v>
      </c>
      <c r="G257" s="388">
        <f t="shared" si="22"/>
        <v>6.6247106186819948E-2</v>
      </c>
      <c r="H257" s="389">
        <v>9.9170759999999998</v>
      </c>
      <c r="I257" s="390">
        <f t="shared" si="23"/>
        <v>-1.4496636425384124E-2</v>
      </c>
      <c r="J257" s="391">
        <v>335.10275300000001</v>
      </c>
      <c r="K257" s="392">
        <f t="shared" si="24"/>
        <v>6.6997159661611905E-2</v>
      </c>
      <c r="L257" s="393">
        <v>262.68121300000001</v>
      </c>
      <c r="M257" s="394">
        <f t="shared" si="25"/>
        <v>0.11607063594922029</v>
      </c>
      <c r="N257" s="395">
        <v>227.96734599999999</v>
      </c>
      <c r="O257" s="396">
        <f t="shared" si="26"/>
        <v>1.6924847339500504E-2</v>
      </c>
      <c r="P257" s="180"/>
    </row>
    <row r="258" spans="2:16">
      <c r="B258" s="384">
        <f t="shared" si="27"/>
        <v>255</v>
      </c>
      <c r="C258" s="397">
        <v>44287</v>
      </c>
      <c r="D258" s="398">
        <v>4181.17</v>
      </c>
      <c r="E258" s="339">
        <f t="shared" si="21"/>
        <v>5.242531255584737E-2</v>
      </c>
      <c r="F258" s="387">
        <v>33874.85</v>
      </c>
      <c r="G258" s="388">
        <f t="shared" si="22"/>
        <v>2.7084839857435261E-2</v>
      </c>
      <c r="H258" s="389">
        <v>10.018762000000001</v>
      </c>
      <c r="I258" s="390">
        <f t="shared" si="23"/>
        <v>1.0253627178010927E-2</v>
      </c>
      <c r="J258" s="391">
        <v>353.74600199999998</v>
      </c>
      <c r="K258" s="392">
        <f t="shared" si="24"/>
        <v>5.5634425062452308E-2</v>
      </c>
      <c r="L258" s="393">
        <v>269.178741</v>
      </c>
      <c r="M258" s="394">
        <f t="shared" si="25"/>
        <v>2.4735411892589321E-2</v>
      </c>
      <c r="N258" s="395">
        <v>243.83427399999999</v>
      </c>
      <c r="O258" s="396">
        <f t="shared" si="26"/>
        <v>6.9601757788591456E-2</v>
      </c>
      <c r="P258" s="180"/>
    </row>
    <row r="259" spans="2:16">
      <c r="B259" s="384">
        <f t="shared" si="27"/>
        <v>256</v>
      </c>
      <c r="C259" s="397">
        <v>44317</v>
      </c>
      <c r="D259" s="398">
        <v>4204.1099999999997</v>
      </c>
      <c r="E259" s="339">
        <f t="shared" si="21"/>
        <v>5.4865025818131574E-3</v>
      </c>
      <c r="F259" s="387">
        <v>34529.449999999997</v>
      </c>
      <c r="G259" s="388">
        <f t="shared" si="22"/>
        <v>1.9324070807693605E-2</v>
      </c>
      <c r="H259" s="389">
        <v>10.041998</v>
      </c>
      <c r="I259" s="390">
        <f t="shared" si="23"/>
        <v>2.3192486257284095E-3</v>
      </c>
      <c r="J259" s="391">
        <v>360.391571</v>
      </c>
      <c r="K259" s="392">
        <f t="shared" si="24"/>
        <v>1.8786273095462436E-2</v>
      </c>
      <c r="L259" s="393">
        <v>291.89544699999999</v>
      </c>
      <c r="M259" s="394">
        <f t="shared" si="25"/>
        <v>8.4392645257227006E-2</v>
      </c>
      <c r="N259" s="395">
        <v>241.41696200000001</v>
      </c>
      <c r="O259" s="396">
        <f t="shared" si="26"/>
        <v>-9.9137498611043817E-3</v>
      </c>
      <c r="P259" s="180"/>
    </row>
    <row r="260" spans="2:16">
      <c r="B260" s="384">
        <f t="shared" si="27"/>
        <v>257</v>
      </c>
      <c r="C260" s="397">
        <v>44348</v>
      </c>
      <c r="D260" s="398">
        <v>4297.5</v>
      </c>
      <c r="E260" s="339">
        <f t="shared" si="21"/>
        <v>2.221397632316946E-2</v>
      </c>
      <c r="F260" s="387">
        <v>34502.51</v>
      </c>
      <c r="G260" s="388">
        <f t="shared" si="22"/>
        <v>-7.8020356536212532E-4</v>
      </c>
      <c r="H260" s="389">
        <v>10.119859</v>
      </c>
      <c r="I260" s="390">
        <f t="shared" si="23"/>
        <v>7.753536696581742E-3</v>
      </c>
      <c r="J260" s="391">
        <v>376.96923800000002</v>
      </c>
      <c r="K260" s="392">
        <f t="shared" si="24"/>
        <v>4.5999041969824628E-2</v>
      </c>
      <c r="L260" s="393">
        <v>276.61498999999998</v>
      </c>
      <c r="M260" s="394">
        <f t="shared" si="25"/>
        <v>-5.2349076208783818E-2</v>
      </c>
      <c r="N260" s="395">
        <v>262.53955100000002</v>
      </c>
      <c r="O260" s="396">
        <f t="shared" si="26"/>
        <v>8.7494220890742547E-2</v>
      </c>
      <c r="P260" s="180"/>
    </row>
    <row r="261" spans="2:16">
      <c r="B261" s="384">
        <f t="shared" si="27"/>
        <v>258</v>
      </c>
      <c r="C261" s="397">
        <v>44378</v>
      </c>
      <c r="D261" s="398">
        <v>4395.26</v>
      </c>
      <c r="E261" s="339">
        <f t="shared" ref="E261:E308" si="28">(D261/D260)-1</f>
        <v>2.274810936591054E-2</v>
      </c>
      <c r="F261" s="387">
        <v>34935.47</v>
      </c>
      <c r="G261" s="388">
        <f t="shared" ref="G261:G308" si="29">(F261/F260)-1</f>
        <v>1.2548652257473369E-2</v>
      </c>
      <c r="H261" s="389">
        <v>10.242628</v>
      </c>
      <c r="I261" s="390">
        <f t="shared" ref="I261:I308" si="30">(H261/H260)-1</f>
        <v>1.213149313641626E-2</v>
      </c>
      <c r="J261" s="391">
        <v>409.40991200000002</v>
      </c>
      <c r="K261" s="392">
        <f t="shared" ref="K261:K308" si="31">(J261/J260)-1</f>
        <v>8.6056555097474563E-2</v>
      </c>
      <c r="L261" s="393">
        <v>260.215485</v>
      </c>
      <c r="M261" s="394">
        <f t="shared" ref="M261:M308" si="32">(L261/L260)-1</f>
        <v>-5.9286392975304691E-2</v>
      </c>
      <c r="N261" s="395">
        <v>276.11715700000002</v>
      </c>
      <c r="O261" s="396">
        <f t="shared" ref="O261:O308" si="33">(N261/N260)-1</f>
        <v>5.1716421195524998E-2</v>
      </c>
      <c r="P261" s="180"/>
    </row>
    <row r="262" spans="2:16">
      <c r="B262" s="384">
        <f t="shared" ref="B262:B308" si="34">B261+1</f>
        <v>259</v>
      </c>
      <c r="C262" s="397">
        <v>44409</v>
      </c>
      <c r="D262" s="398">
        <v>4522.68</v>
      </c>
      <c r="E262" s="339">
        <f t="shared" si="28"/>
        <v>2.8990321391681118E-2</v>
      </c>
      <c r="F262" s="387">
        <v>35360.730000000003</v>
      </c>
      <c r="G262" s="388">
        <f t="shared" si="29"/>
        <v>1.2172728748174988E-2</v>
      </c>
      <c r="H262" s="389">
        <v>10.222011999999999</v>
      </c>
      <c r="I262" s="390">
        <f t="shared" si="30"/>
        <v>-2.0127646928113085E-3</v>
      </c>
      <c r="J262" s="391">
        <v>434.77542099999999</v>
      </c>
      <c r="K262" s="392">
        <f t="shared" si="31"/>
        <v>6.1956264996339439E-2</v>
      </c>
      <c r="L262" s="393">
        <v>246.96070900000001</v>
      </c>
      <c r="M262" s="394">
        <f t="shared" si="32"/>
        <v>-5.0937691121648587E-2</v>
      </c>
      <c r="N262" s="395">
        <v>292.56347699999998</v>
      </c>
      <c r="O262" s="396">
        <f t="shared" si="33"/>
        <v>5.9562832598627491E-2</v>
      </c>
      <c r="P262" s="180"/>
    </row>
    <row r="263" spans="2:16">
      <c r="B263" s="384">
        <f t="shared" si="34"/>
        <v>260</v>
      </c>
      <c r="C263" s="397">
        <v>44440</v>
      </c>
      <c r="D263" s="398">
        <v>4307.54</v>
      </c>
      <c r="E263" s="339">
        <f t="shared" si="28"/>
        <v>-4.7569140421166334E-2</v>
      </c>
      <c r="F263" s="387">
        <v>33843.919999999998</v>
      </c>
      <c r="G263" s="388">
        <f t="shared" si="29"/>
        <v>-4.2895324841992988E-2</v>
      </c>
      <c r="H263" s="389">
        <v>10.129422999999999</v>
      </c>
      <c r="I263" s="390">
        <f t="shared" si="30"/>
        <v>-9.0578058409636064E-3</v>
      </c>
      <c r="J263" s="391">
        <v>428.91464200000001</v>
      </c>
      <c r="K263" s="392">
        <f t="shared" si="31"/>
        <v>-1.3480014547556429E-2</v>
      </c>
      <c r="L263" s="393">
        <v>203.831604</v>
      </c>
      <c r="M263" s="394">
        <f t="shared" si="32"/>
        <v>-0.17463954154747752</v>
      </c>
      <c r="N263" s="395">
        <v>273.74258400000002</v>
      </c>
      <c r="O263" s="396">
        <f t="shared" si="33"/>
        <v>-6.433097252258857E-2</v>
      </c>
      <c r="P263" s="180"/>
    </row>
    <row r="264" spans="2:16">
      <c r="B264" s="384">
        <f t="shared" si="34"/>
        <v>261</v>
      </c>
      <c r="C264" s="397">
        <v>44470</v>
      </c>
      <c r="D264" s="398">
        <v>4605.38</v>
      </c>
      <c r="E264" s="339">
        <f t="shared" si="28"/>
        <v>6.9143873301234615E-2</v>
      </c>
      <c r="F264" s="387">
        <v>35819.56</v>
      </c>
      <c r="G264" s="388">
        <f t="shared" si="29"/>
        <v>5.8375034570463447E-2</v>
      </c>
      <c r="H264" s="389">
        <v>10.125823</v>
      </c>
      <c r="I264" s="390">
        <f t="shared" si="30"/>
        <v>-3.5540030266267841E-4</v>
      </c>
      <c r="J264" s="391">
        <v>469.18600500000002</v>
      </c>
      <c r="K264" s="392">
        <f t="shared" si="31"/>
        <v>9.3891322553637524E-2</v>
      </c>
      <c r="L264" s="393">
        <v>219.545975</v>
      </c>
      <c r="M264" s="394">
        <f t="shared" si="32"/>
        <v>7.7094869939795974E-2</v>
      </c>
      <c r="N264" s="395">
        <v>322.00088499999998</v>
      </c>
      <c r="O264" s="396">
        <f t="shared" si="33"/>
        <v>0.1762908068406337</v>
      </c>
      <c r="P264" s="180"/>
    </row>
    <row r="265" spans="2:16">
      <c r="B265" s="384">
        <f t="shared" si="34"/>
        <v>262</v>
      </c>
      <c r="C265" s="397">
        <v>44501</v>
      </c>
      <c r="D265" s="398">
        <v>4567</v>
      </c>
      <c r="E265" s="339">
        <f t="shared" si="28"/>
        <v>-8.3337314184714906E-3</v>
      </c>
      <c r="F265" s="387">
        <v>34483.72</v>
      </c>
      <c r="G265" s="388">
        <f t="shared" si="29"/>
        <v>-3.7293590429363088E-2</v>
      </c>
      <c r="H265" s="389">
        <v>10.159190000000001</v>
      </c>
      <c r="I265" s="390">
        <f t="shared" si="30"/>
        <v>3.2952383228503912E-3</v>
      </c>
      <c r="J265" s="391">
        <v>515.68322799999999</v>
      </c>
      <c r="K265" s="392">
        <f t="shared" si="31"/>
        <v>9.9101896698730263E-2</v>
      </c>
      <c r="L265" s="393">
        <v>214.736176</v>
      </c>
      <c r="M265" s="394">
        <f t="shared" si="32"/>
        <v>-2.1907935228600794E-2</v>
      </c>
      <c r="N265" s="395">
        <v>321.00076300000001</v>
      </c>
      <c r="O265" s="396">
        <f t="shared" si="33"/>
        <v>-3.1059604075310832E-3</v>
      </c>
      <c r="P265" s="180"/>
    </row>
    <row r="266" spans="2:16">
      <c r="B266" s="384">
        <f t="shared" si="34"/>
        <v>263</v>
      </c>
      <c r="C266" s="397">
        <v>44531</v>
      </c>
      <c r="D266" s="398">
        <v>4766.18</v>
      </c>
      <c r="E266" s="339">
        <f t="shared" si="28"/>
        <v>4.3612874972629889E-2</v>
      </c>
      <c r="F266" s="387">
        <v>36338.300000000003</v>
      </c>
      <c r="G266" s="388">
        <f t="shared" si="29"/>
        <v>5.378132057678231E-2</v>
      </c>
      <c r="H266" s="389">
        <v>10.102365000000001</v>
      </c>
      <c r="I266" s="390">
        <f t="shared" si="30"/>
        <v>-5.5934577461391743E-3</v>
      </c>
      <c r="J266" s="391">
        <v>542.75903300000004</v>
      </c>
      <c r="K266" s="392">
        <f t="shared" si="31"/>
        <v>5.2504722918776059E-2</v>
      </c>
      <c r="L266" s="393">
        <v>241.08766199999999</v>
      </c>
      <c r="M266" s="394">
        <f t="shared" si="32"/>
        <v>0.12271563409045716</v>
      </c>
      <c r="N266" s="395">
        <v>327.16198700000001</v>
      </c>
      <c r="O266" s="396">
        <f t="shared" si="33"/>
        <v>1.9193798614117297E-2</v>
      </c>
      <c r="P266" s="180"/>
    </row>
    <row r="267" spans="2:16">
      <c r="B267" s="384">
        <f t="shared" si="34"/>
        <v>264</v>
      </c>
      <c r="C267" s="397">
        <v>44562</v>
      </c>
      <c r="D267" s="398">
        <v>4515.55</v>
      </c>
      <c r="E267" s="339">
        <f t="shared" si="28"/>
        <v>-5.2585089106999772E-2</v>
      </c>
      <c r="F267" s="387">
        <v>35131.86</v>
      </c>
      <c r="G267" s="388">
        <f t="shared" si="29"/>
        <v>-3.3200232261828444E-2</v>
      </c>
      <c r="H267" s="389">
        <v>9.8976760000000006</v>
      </c>
      <c r="I267" s="390">
        <f t="shared" si="30"/>
        <v>-2.0261493224606353E-2</v>
      </c>
      <c r="J267" s="391">
        <v>482.93789700000002</v>
      </c>
      <c r="K267" s="392">
        <f t="shared" si="31"/>
        <v>-0.11021674880167309</v>
      </c>
      <c r="L267" s="393">
        <v>229.87794500000001</v>
      </c>
      <c r="M267" s="394">
        <f t="shared" si="32"/>
        <v>-4.6496435806822722E-2</v>
      </c>
      <c r="N267" s="395">
        <v>302.512024</v>
      </c>
      <c r="O267" s="396">
        <f t="shared" si="33"/>
        <v>-7.5344826047899049E-2</v>
      </c>
      <c r="P267" s="180"/>
    </row>
    <row r="268" spans="2:16">
      <c r="B268" s="384">
        <f t="shared" si="34"/>
        <v>265</v>
      </c>
      <c r="C268" s="397">
        <v>44593</v>
      </c>
      <c r="D268" s="398">
        <v>4373.9399999999996</v>
      </c>
      <c r="E268" s="339">
        <f t="shared" si="28"/>
        <v>-3.1360520866782648E-2</v>
      </c>
      <c r="F268" s="387">
        <v>33892.6</v>
      </c>
      <c r="G268" s="388">
        <f t="shared" si="29"/>
        <v>-3.5274534283126546E-2</v>
      </c>
      <c r="H268" s="389">
        <v>9.7861089999999997</v>
      </c>
      <c r="I268" s="390">
        <f t="shared" si="30"/>
        <v>-1.1272040022324514E-2</v>
      </c>
      <c r="J268" s="391">
        <v>496.43762199999998</v>
      </c>
      <c r="K268" s="392">
        <f t="shared" si="31"/>
        <v>2.7953335374713673E-2</v>
      </c>
      <c r="L268" s="393">
        <v>207.821381</v>
      </c>
      <c r="M268" s="394">
        <f t="shared" si="32"/>
        <v>-9.5949021990778705E-2</v>
      </c>
      <c r="N268" s="395">
        <v>290.65390000000002</v>
      </c>
      <c r="O268" s="396">
        <f t="shared" si="33"/>
        <v>-3.9198851811589441E-2</v>
      </c>
      <c r="P268" s="180"/>
    </row>
    <row r="269" spans="2:16">
      <c r="B269" s="384">
        <f t="shared" si="34"/>
        <v>266</v>
      </c>
      <c r="C269" s="397">
        <v>44621</v>
      </c>
      <c r="D269" s="398">
        <v>4530.41</v>
      </c>
      <c r="E269" s="339">
        <f t="shared" si="28"/>
        <v>3.5773238773280092E-2</v>
      </c>
      <c r="F269" s="387">
        <v>34678.35</v>
      </c>
      <c r="G269" s="388">
        <f t="shared" si="29"/>
        <v>2.3183526787558417E-2</v>
      </c>
      <c r="H269" s="389">
        <v>9.5009999999999994</v>
      </c>
      <c r="I269" s="390">
        <f t="shared" si="30"/>
        <v>-2.9134051133090866E-2</v>
      </c>
      <c r="J269" s="391">
        <v>551.38537599999995</v>
      </c>
      <c r="K269" s="392">
        <f t="shared" si="31"/>
        <v>0.11068410524293415</v>
      </c>
      <c r="L269" s="393">
        <v>216.34854100000001</v>
      </c>
      <c r="M269" s="394">
        <f t="shared" si="32"/>
        <v>4.1031196881518239E-2</v>
      </c>
      <c r="N269" s="395">
        <v>300.53488199999998</v>
      </c>
      <c r="O269" s="396">
        <f t="shared" si="33"/>
        <v>3.3995697288080384E-2</v>
      </c>
      <c r="P269" s="180"/>
    </row>
    <row r="270" spans="2:16">
      <c r="B270" s="384">
        <f t="shared" si="34"/>
        <v>267</v>
      </c>
      <c r="C270" s="397">
        <v>44652</v>
      </c>
      <c r="D270" s="398">
        <v>4131.93</v>
      </c>
      <c r="E270" s="339">
        <f t="shared" si="28"/>
        <v>-8.7956719149039353E-2</v>
      </c>
      <c r="F270" s="387">
        <v>32977.21</v>
      </c>
      <c r="G270" s="388">
        <f t="shared" si="29"/>
        <v>-4.9054813738254599E-2</v>
      </c>
      <c r="H270" s="389">
        <v>9.1422360000000005</v>
      </c>
      <c r="I270" s="390">
        <f t="shared" si="30"/>
        <v>-3.7760656772971135E-2</v>
      </c>
      <c r="J270" s="391">
        <v>509.13021900000001</v>
      </c>
      <c r="K270" s="392">
        <f t="shared" si="31"/>
        <v>-7.6634526121345581E-2</v>
      </c>
      <c r="L270" s="393">
        <v>186.45283499999999</v>
      </c>
      <c r="M270" s="394">
        <f t="shared" si="32"/>
        <v>-0.13818307191634827</v>
      </c>
      <c r="N270" s="395">
        <v>270.52130099999999</v>
      </c>
      <c r="O270" s="396">
        <f t="shared" si="33"/>
        <v>-9.986721275169641E-2</v>
      </c>
      <c r="P270" s="180"/>
    </row>
    <row r="271" spans="2:16">
      <c r="B271" s="384">
        <f t="shared" si="34"/>
        <v>268</v>
      </c>
      <c r="C271" s="397">
        <v>44682</v>
      </c>
      <c r="D271" s="399">
        <v>4132.1499999999996</v>
      </c>
      <c r="E271" s="339">
        <f t="shared" si="28"/>
        <v>5.3243883608722342E-5</v>
      </c>
      <c r="F271" s="387">
        <v>32990.120000000003</v>
      </c>
      <c r="G271" s="388">
        <f t="shared" si="29"/>
        <v>3.9148248138642927E-4</v>
      </c>
      <c r="H271" s="389">
        <v>9.1950459999999996</v>
      </c>
      <c r="I271" s="390">
        <f t="shared" si="30"/>
        <v>5.7764861900304609E-3</v>
      </c>
      <c r="J271" s="391">
        <v>447.139343</v>
      </c>
      <c r="K271" s="392">
        <f t="shared" si="31"/>
        <v>-0.1217583904600249</v>
      </c>
      <c r="L271" s="393">
        <v>210.69525100000001</v>
      </c>
      <c r="M271" s="394">
        <f t="shared" si="32"/>
        <v>0.13001902599121129</v>
      </c>
      <c r="N271" s="395">
        <v>265.013824</v>
      </c>
      <c r="O271" s="396">
        <f t="shared" si="33"/>
        <v>-2.0358755409061069E-2</v>
      </c>
      <c r="P271" s="180"/>
    </row>
    <row r="272" spans="2:16">
      <c r="B272" s="384">
        <f t="shared" si="34"/>
        <v>269</v>
      </c>
      <c r="C272" s="397">
        <v>44713</v>
      </c>
      <c r="D272" s="398">
        <v>3785.38</v>
      </c>
      <c r="E272" s="339">
        <f t="shared" si="28"/>
        <v>-8.3919993223866451E-2</v>
      </c>
      <c r="F272" s="387">
        <v>30775.43</v>
      </c>
      <c r="G272" s="388">
        <f t="shared" si="29"/>
        <v>-6.7131917070929137E-2</v>
      </c>
      <c r="H272" s="389">
        <v>9.0560460000000003</v>
      </c>
      <c r="I272" s="390">
        <f t="shared" si="30"/>
        <v>-1.5116835739592771E-2</v>
      </c>
      <c r="J272" s="391">
        <v>459.66473400000001</v>
      </c>
      <c r="K272" s="392">
        <f t="shared" si="31"/>
        <v>2.801227670095674E-2</v>
      </c>
      <c r="L272" s="393">
        <v>212.69357299999999</v>
      </c>
      <c r="M272" s="394">
        <f t="shared" si="32"/>
        <v>9.4844188016367514E-3</v>
      </c>
      <c r="N272" s="395">
        <v>250.936249</v>
      </c>
      <c r="O272" s="396">
        <f t="shared" si="33"/>
        <v>-5.3120153460371911E-2</v>
      </c>
      <c r="P272" s="180"/>
    </row>
    <row r="273" spans="2:16">
      <c r="B273" s="384">
        <f t="shared" si="34"/>
        <v>270</v>
      </c>
      <c r="C273" s="397">
        <v>44743</v>
      </c>
      <c r="D273" s="398">
        <v>4130.29</v>
      </c>
      <c r="E273" s="339">
        <f t="shared" si="28"/>
        <v>9.1116347632205885E-2</v>
      </c>
      <c r="F273" s="387">
        <v>32845.129999999997</v>
      </c>
      <c r="G273" s="388">
        <f t="shared" si="29"/>
        <v>6.7251700463649033E-2</v>
      </c>
      <c r="H273" s="389">
        <v>9.2657860000000003</v>
      </c>
      <c r="I273" s="390">
        <f t="shared" si="30"/>
        <v>2.3160218046595515E-2</v>
      </c>
      <c r="J273" s="391">
        <v>519.14648399999999</v>
      </c>
      <c r="K273" s="392">
        <f t="shared" si="31"/>
        <v>0.12940246575452963</v>
      </c>
      <c r="L273" s="393">
        <v>219.78706399999999</v>
      </c>
      <c r="M273" s="394">
        <f t="shared" si="32"/>
        <v>3.335075385658226E-2</v>
      </c>
      <c r="N273" s="395">
        <v>274.29754600000001</v>
      </c>
      <c r="O273" s="396">
        <f t="shared" si="33"/>
        <v>9.3096541823258105E-2</v>
      </c>
      <c r="P273" s="180"/>
    </row>
    <row r="274" spans="2:16">
      <c r="B274" s="384">
        <f t="shared" si="34"/>
        <v>271</v>
      </c>
      <c r="C274" s="397">
        <v>44774</v>
      </c>
      <c r="D274" s="398">
        <v>3955</v>
      </c>
      <c r="E274" s="339">
        <f t="shared" si="28"/>
        <v>-4.2440119216810457E-2</v>
      </c>
      <c r="F274" s="387">
        <v>31510.43</v>
      </c>
      <c r="G274" s="388">
        <f t="shared" si="29"/>
        <v>-4.0636161281748517E-2</v>
      </c>
      <c r="H274" s="389">
        <v>9.0080369999999998</v>
      </c>
      <c r="I274" s="390">
        <f t="shared" si="30"/>
        <v>-2.7817283930364978E-2</v>
      </c>
      <c r="J274" s="391">
        <v>501.596588</v>
      </c>
      <c r="K274" s="392">
        <f t="shared" si="31"/>
        <v>-3.3805287218318103E-2</v>
      </c>
      <c r="L274" s="393">
        <v>198.77860999999999</v>
      </c>
      <c r="M274" s="394">
        <f t="shared" si="32"/>
        <v>-9.5585489053168327E-2</v>
      </c>
      <c r="N274" s="395">
        <v>255.469742</v>
      </c>
      <c r="O274" s="396">
        <f t="shared" si="33"/>
        <v>-6.8640074526951866E-2</v>
      </c>
      <c r="P274" s="180"/>
    </row>
    <row r="275" spans="2:16">
      <c r="B275" s="384">
        <f t="shared" si="34"/>
        <v>272</v>
      </c>
      <c r="C275" s="397">
        <v>44805</v>
      </c>
      <c r="D275" s="398">
        <v>3585.62</v>
      </c>
      <c r="E275" s="339">
        <f t="shared" si="28"/>
        <v>-9.3395701643489315E-2</v>
      </c>
      <c r="F275" s="387">
        <v>28725.51</v>
      </c>
      <c r="G275" s="388">
        <f t="shared" si="29"/>
        <v>-8.838089483386935E-2</v>
      </c>
      <c r="H275" s="389">
        <v>8.6311</v>
      </c>
      <c r="I275" s="390">
        <f t="shared" si="30"/>
        <v>-4.1844521730983075E-2</v>
      </c>
      <c r="J275" s="391">
        <v>453.72351099999997</v>
      </c>
      <c r="K275" s="392">
        <f t="shared" si="31"/>
        <v>-9.5441392834992755E-2</v>
      </c>
      <c r="L275" s="393">
        <v>139.99653599999999</v>
      </c>
      <c r="M275" s="394">
        <f t="shared" si="32"/>
        <v>-0.29571629462546301</v>
      </c>
      <c r="N275" s="395">
        <v>228.03839099999999</v>
      </c>
      <c r="O275" s="396">
        <f t="shared" si="33"/>
        <v>-0.10737612519293971</v>
      </c>
      <c r="P275" s="180"/>
    </row>
    <row r="276" spans="2:16">
      <c r="B276" s="384">
        <f t="shared" si="34"/>
        <v>273</v>
      </c>
      <c r="C276" s="397">
        <v>44835</v>
      </c>
      <c r="D276" s="398">
        <v>3871.98</v>
      </c>
      <c r="E276" s="339">
        <f t="shared" si="28"/>
        <v>7.9863454576893256E-2</v>
      </c>
      <c r="F276" s="387">
        <v>32732.95</v>
      </c>
      <c r="G276" s="388">
        <f t="shared" si="29"/>
        <v>0.1395080539910345</v>
      </c>
      <c r="H276" s="389">
        <v>8.5113140000000005</v>
      </c>
      <c r="I276" s="390">
        <f t="shared" si="30"/>
        <v>-1.3878416424325968E-2</v>
      </c>
      <c r="J276" s="391">
        <v>481.80557299999998</v>
      </c>
      <c r="K276" s="392">
        <f t="shared" si="31"/>
        <v>6.1892455028630833E-2</v>
      </c>
      <c r="L276" s="393">
        <v>151.96144100000001</v>
      </c>
      <c r="M276" s="394">
        <f t="shared" si="32"/>
        <v>8.5465721809002693E-2</v>
      </c>
      <c r="N276" s="395">
        <v>227.28445400000001</v>
      </c>
      <c r="O276" s="396">
        <f t="shared" si="33"/>
        <v>-3.3061845274990898E-3</v>
      </c>
      <c r="P276" s="180"/>
    </row>
    <row r="277" spans="2:16">
      <c r="B277" s="384">
        <f t="shared" si="34"/>
        <v>274</v>
      </c>
      <c r="C277" s="397">
        <v>44866</v>
      </c>
      <c r="D277" s="398">
        <v>4080.11</v>
      </c>
      <c r="E277" s="339">
        <f t="shared" si="28"/>
        <v>5.3752860293699856E-2</v>
      </c>
      <c r="F277" s="387">
        <v>34589.769999999997</v>
      </c>
      <c r="G277" s="388">
        <f t="shared" si="29"/>
        <v>5.6726326224797896E-2</v>
      </c>
      <c r="H277" s="389">
        <v>8.8260500000000004</v>
      </c>
      <c r="I277" s="390">
        <f t="shared" si="30"/>
        <v>3.6978544088491994E-2</v>
      </c>
      <c r="J277" s="391">
        <v>519.00830099999996</v>
      </c>
      <c r="K277" s="392">
        <f t="shared" si="31"/>
        <v>7.72152297208899E-2</v>
      </c>
      <c r="L277" s="393">
        <v>172.762756</v>
      </c>
      <c r="M277" s="394">
        <f t="shared" si="32"/>
        <v>0.13688548136365708</v>
      </c>
      <c r="N277" s="395">
        <v>249.81410199999999</v>
      </c>
      <c r="O277" s="396">
        <f t="shared" si="33"/>
        <v>9.9125336570533573E-2</v>
      </c>
      <c r="P277" s="180"/>
    </row>
    <row r="278" spans="2:16">
      <c r="B278" s="384">
        <f t="shared" si="34"/>
        <v>275</v>
      </c>
      <c r="C278" s="397">
        <v>44896</v>
      </c>
      <c r="D278" s="398">
        <v>3839.5</v>
      </c>
      <c r="E278" s="339">
        <f t="shared" si="28"/>
        <v>-5.8971449299161094E-2</v>
      </c>
      <c r="F278" s="387">
        <v>33147.25</v>
      </c>
      <c r="G278" s="388">
        <f t="shared" si="29"/>
        <v>-4.1703659781490265E-2</v>
      </c>
      <c r="H278" s="389">
        <v>8.7715809999999994</v>
      </c>
      <c r="I278" s="390">
        <f t="shared" si="30"/>
        <v>-6.1713903728169983E-3</v>
      </c>
      <c r="J278" s="391">
        <v>439.364532</v>
      </c>
      <c r="K278" s="392">
        <f t="shared" si="31"/>
        <v>-0.15345374793918753</v>
      </c>
      <c r="L278" s="393">
        <v>164.210892</v>
      </c>
      <c r="M278" s="394">
        <f t="shared" si="32"/>
        <v>-4.9500622692080665E-2</v>
      </c>
      <c r="N278" s="395">
        <v>235.475662</v>
      </c>
      <c r="O278" s="396">
        <f t="shared" si="33"/>
        <v>-5.7396439533265342E-2</v>
      </c>
      <c r="P278" s="180"/>
    </row>
    <row r="279" spans="2:16">
      <c r="B279" s="384">
        <f t="shared" si="34"/>
        <v>276</v>
      </c>
      <c r="C279" s="397">
        <v>44927</v>
      </c>
      <c r="D279" s="398">
        <v>4076.6</v>
      </c>
      <c r="E279" s="339">
        <f t="shared" si="28"/>
        <v>6.1752832400052027E-2</v>
      </c>
      <c r="F279" s="387">
        <v>34086.04</v>
      </c>
      <c r="G279" s="388">
        <f t="shared" si="29"/>
        <v>2.832180648470084E-2</v>
      </c>
      <c r="H279" s="389">
        <v>9.0515969999999992</v>
      </c>
      <c r="I279" s="390">
        <f t="shared" si="30"/>
        <v>3.192309345373423E-2</v>
      </c>
      <c r="J279" s="391">
        <v>491.953461</v>
      </c>
      <c r="K279" s="392">
        <f t="shared" si="31"/>
        <v>0.11969315948334214</v>
      </c>
      <c r="L279" s="393">
        <v>185.03646900000001</v>
      </c>
      <c r="M279" s="394">
        <f t="shared" si="32"/>
        <v>0.12682214161530769</v>
      </c>
      <c r="N279" s="395">
        <v>243.320953</v>
      </c>
      <c r="O279" s="396">
        <f t="shared" si="33"/>
        <v>3.3316780738045004E-2</v>
      </c>
      <c r="P279" s="180"/>
    </row>
    <row r="280" spans="2:16">
      <c r="B280" s="384">
        <f t="shared" si="34"/>
        <v>277</v>
      </c>
      <c r="C280" s="397">
        <v>44958</v>
      </c>
      <c r="D280" s="398">
        <v>3970.15</v>
      </c>
      <c r="E280" s="339">
        <f t="shared" si="28"/>
        <v>-2.6112446646715304E-2</v>
      </c>
      <c r="F280" s="387">
        <v>32656.7</v>
      </c>
      <c r="G280" s="388">
        <f t="shared" si="29"/>
        <v>-4.1933295859536646E-2</v>
      </c>
      <c r="H280" s="389">
        <v>8.821161</v>
      </c>
      <c r="I280" s="390">
        <f t="shared" si="30"/>
        <v>-2.5458049005053884E-2</v>
      </c>
      <c r="J280" s="391">
        <v>466.00546300000002</v>
      </c>
      <c r="K280" s="392">
        <f t="shared" si="31"/>
        <v>-5.2744822543285164E-2</v>
      </c>
      <c r="L280" s="393">
        <v>193.97045900000001</v>
      </c>
      <c r="M280" s="394">
        <f t="shared" si="32"/>
        <v>4.8282319957153819E-2</v>
      </c>
      <c r="N280" s="395">
        <v>244.90176400000001</v>
      </c>
      <c r="O280" s="396">
        <f t="shared" si="33"/>
        <v>6.4968141070860241E-3</v>
      </c>
      <c r="P280" s="180"/>
    </row>
    <row r="281" spans="2:16">
      <c r="B281" s="384">
        <f t="shared" si="34"/>
        <v>278</v>
      </c>
      <c r="C281" s="397">
        <v>44986</v>
      </c>
      <c r="D281" s="398">
        <v>4109.3100000000004</v>
      </c>
      <c r="E281" s="339">
        <f t="shared" si="28"/>
        <v>3.5051572358727023E-2</v>
      </c>
      <c r="F281" s="387">
        <v>33274.15</v>
      </c>
      <c r="G281" s="388">
        <f t="shared" si="29"/>
        <v>1.8907299267837852E-2</v>
      </c>
      <c r="H281" s="389">
        <v>9.0456939999999992</v>
      </c>
      <c r="I281" s="390">
        <f t="shared" si="30"/>
        <v>2.5453905670693278E-2</v>
      </c>
      <c r="J281" s="391">
        <v>479.051605</v>
      </c>
      <c r="K281" s="392">
        <f t="shared" si="31"/>
        <v>2.7995684677198707E-2</v>
      </c>
      <c r="L281" s="393">
        <v>218.09028599999999</v>
      </c>
      <c r="M281" s="394">
        <f t="shared" si="32"/>
        <v>0.12434794001286553</v>
      </c>
      <c r="N281" s="395">
        <v>283.78646900000001</v>
      </c>
      <c r="O281" s="396">
        <f t="shared" si="33"/>
        <v>0.15877674527489316</v>
      </c>
      <c r="P281" s="180"/>
    </row>
    <row r="282" spans="2:16">
      <c r="B282" s="384">
        <f t="shared" si="34"/>
        <v>279</v>
      </c>
      <c r="C282" s="397">
        <v>45017</v>
      </c>
      <c r="D282" s="398">
        <v>4169.4799999999996</v>
      </c>
      <c r="E282" s="339">
        <f t="shared" si="28"/>
        <v>1.464236088297044E-2</v>
      </c>
      <c r="F282" s="387">
        <v>34098.160000000003</v>
      </c>
      <c r="G282" s="388">
        <f t="shared" si="29"/>
        <v>2.4764268959537761E-2</v>
      </c>
      <c r="H282" s="389">
        <v>9.0952959999999994</v>
      </c>
      <c r="I282" s="390">
        <f t="shared" si="30"/>
        <v>5.4834930299432205E-3</v>
      </c>
      <c r="J282" s="391">
        <v>485.17388899999997</v>
      </c>
      <c r="K282" s="392">
        <f t="shared" si="31"/>
        <v>1.2780009368719147E-2</v>
      </c>
      <c r="L282" s="393">
        <v>218.62233000000001</v>
      </c>
      <c r="M282" s="394">
        <f t="shared" si="32"/>
        <v>2.4395584496597067E-3</v>
      </c>
      <c r="N282" s="395">
        <v>302.44967700000001</v>
      </c>
      <c r="O282" s="396">
        <f t="shared" si="33"/>
        <v>6.5764967814585962E-2</v>
      </c>
      <c r="P282" s="180"/>
    </row>
    <row r="283" spans="2:16">
      <c r="B283" s="384">
        <f t="shared" si="34"/>
        <v>280</v>
      </c>
      <c r="C283" s="397">
        <v>45047</v>
      </c>
      <c r="D283" s="398">
        <v>4179.83</v>
      </c>
      <c r="E283" s="339">
        <f t="shared" si="28"/>
        <v>2.4823239348792381E-3</v>
      </c>
      <c r="F283" s="387">
        <v>32908.269999999997</v>
      </c>
      <c r="G283" s="388">
        <f t="shared" si="29"/>
        <v>-3.489601784964369E-2</v>
      </c>
      <c r="H283" s="389">
        <v>8.9952520000000007</v>
      </c>
      <c r="I283" s="390">
        <f t="shared" si="30"/>
        <v>-1.0999532065806172E-2</v>
      </c>
      <c r="J283" s="391">
        <v>493.21484400000003</v>
      </c>
      <c r="K283" s="392">
        <f t="shared" si="31"/>
        <v>1.6573346551219892E-2</v>
      </c>
      <c r="L283" s="393">
        <v>209.21632399999999</v>
      </c>
      <c r="M283" s="394">
        <f t="shared" si="32"/>
        <v>-4.3023994849931468E-2</v>
      </c>
      <c r="N283" s="395">
        <v>323.24883999999997</v>
      </c>
      <c r="O283" s="396">
        <f t="shared" si="33"/>
        <v>6.8769003843240917E-2</v>
      </c>
      <c r="P283" s="180"/>
    </row>
    <row r="284" spans="2:16">
      <c r="B284" s="384">
        <f t="shared" si="34"/>
        <v>281</v>
      </c>
      <c r="C284" s="397">
        <v>45078</v>
      </c>
      <c r="D284" s="398">
        <v>4450.38</v>
      </c>
      <c r="E284" s="339">
        <f t="shared" si="28"/>
        <v>6.4727512841431301E-2</v>
      </c>
      <c r="F284" s="387">
        <v>34407.599999999999</v>
      </c>
      <c r="G284" s="388">
        <f t="shared" si="29"/>
        <v>4.5560887886236578E-2</v>
      </c>
      <c r="H284" s="389">
        <v>8.961544</v>
      </c>
      <c r="I284" s="390">
        <f t="shared" si="30"/>
        <v>-3.7473102476729414E-3</v>
      </c>
      <c r="J284" s="391">
        <v>520.15563999999995</v>
      </c>
      <c r="K284" s="392">
        <f t="shared" si="31"/>
        <v>5.4622840994623223E-2</v>
      </c>
      <c r="L284" s="393">
        <v>237.93341100000001</v>
      </c>
      <c r="M284" s="394">
        <f t="shared" si="32"/>
        <v>0.13726025986385282</v>
      </c>
      <c r="N284" s="395">
        <v>335.94140599999997</v>
      </c>
      <c r="O284" s="396">
        <f t="shared" si="33"/>
        <v>3.9265619638418459E-2</v>
      </c>
      <c r="P284" s="180"/>
    </row>
    <row r="285" spans="2:16">
      <c r="B285" s="384">
        <f t="shared" si="34"/>
        <v>282</v>
      </c>
      <c r="C285" s="397">
        <v>45108</v>
      </c>
      <c r="D285" s="398">
        <v>4588.96</v>
      </c>
      <c r="E285" s="339">
        <f t="shared" si="28"/>
        <v>3.1138913980379268E-2</v>
      </c>
      <c r="F285" s="387">
        <v>35559.53</v>
      </c>
      <c r="G285" s="388">
        <f t="shared" si="29"/>
        <v>3.3478940699147808E-2</v>
      </c>
      <c r="H285" s="389">
        <v>8.9559429999999995</v>
      </c>
      <c r="I285" s="390">
        <f t="shared" si="30"/>
        <v>-6.2500390557707064E-4</v>
      </c>
      <c r="J285" s="391">
        <v>541.691101</v>
      </c>
      <c r="K285" s="392">
        <f t="shared" si="31"/>
        <v>4.1401956152969932E-2</v>
      </c>
      <c r="L285" s="393">
        <v>260.555969</v>
      </c>
      <c r="M285" s="394">
        <f t="shared" si="32"/>
        <v>9.5079366554367661E-2</v>
      </c>
      <c r="N285" s="395">
        <v>331.38382000000001</v>
      </c>
      <c r="O285" s="396">
        <f t="shared" si="33"/>
        <v>-1.3566609886725201E-2</v>
      </c>
      <c r="P285" s="180"/>
    </row>
    <row r="286" spans="2:16">
      <c r="B286" s="384">
        <f t="shared" si="34"/>
        <v>283</v>
      </c>
      <c r="C286" s="397">
        <v>45139</v>
      </c>
      <c r="D286" s="398">
        <v>4507.66</v>
      </c>
      <c r="E286" s="339">
        <f t="shared" si="28"/>
        <v>-1.771643248143373E-2</v>
      </c>
      <c r="F286" s="387">
        <v>34721.910000000003</v>
      </c>
      <c r="G286" s="388">
        <f t="shared" si="29"/>
        <v>-2.3555429444652276E-2</v>
      </c>
      <c r="H286" s="389">
        <v>8.9040920000000003</v>
      </c>
      <c r="I286" s="390">
        <f t="shared" si="30"/>
        <v>-5.7895634217411951E-3</v>
      </c>
      <c r="J286" s="391">
        <v>530.68676800000003</v>
      </c>
      <c r="K286" s="392">
        <f t="shared" si="31"/>
        <v>-2.0314775302169852E-2</v>
      </c>
      <c r="L286" s="393">
        <v>251.93666099999999</v>
      </c>
      <c r="M286" s="394">
        <f t="shared" si="32"/>
        <v>-3.3080447295375626E-2</v>
      </c>
      <c r="N286" s="395">
        <v>323.33398399999999</v>
      </c>
      <c r="O286" s="396">
        <f t="shared" si="33"/>
        <v>-2.4291578267158664E-2</v>
      </c>
      <c r="P286" s="180"/>
    </row>
    <row r="287" spans="2:16">
      <c r="B287" s="384">
        <f t="shared" si="34"/>
        <v>284</v>
      </c>
      <c r="C287" s="397">
        <v>45170</v>
      </c>
      <c r="D287" s="398">
        <v>4288.05</v>
      </c>
      <c r="E287" s="339">
        <f t="shared" si="28"/>
        <v>-4.871929116215501E-2</v>
      </c>
      <c r="F287" s="387">
        <v>33507.5</v>
      </c>
      <c r="G287" s="388">
        <f t="shared" si="29"/>
        <v>-3.4975322498099981E-2</v>
      </c>
      <c r="H287" s="389">
        <v>8.6818919999999995</v>
      </c>
      <c r="I287" s="390">
        <f t="shared" si="30"/>
        <v>-2.4954818526133904E-2</v>
      </c>
      <c r="J287" s="391">
        <v>546.86730999999997</v>
      </c>
      <c r="K287" s="392">
        <f t="shared" si="31"/>
        <v>3.0489816169676942E-2</v>
      </c>
      <c r="L287" s="393">
        <v>255.70098899999999</v>
      </c>
      <c r="M287" s="394">
        <f t="shared" si="32"/>
        <v>1.4941565015025748E-2</v>
      </c>
      <c r="N287" s="395">
        <v>312.145691</v>
      </c>
      <c r="O287" s="396">
        <f t="shared" si="33"/>
        <v>-3.4602898407363192E-2</v>
      </c>
      <c r="P287" s="180"/>
    </row>
    <row r="288" spans="2:16">
      <c r="B288" s="384">
        <f t="shared" si="34"/>
        <v>285</v>
      </c>
      <c r="C288" s="397">
        <v>45200</v>
      </c>
      <c r="D288" s="398">
        <v>4193.8</v>
      </c>
      <c r="E288" s="339">
        <f t="shared" si="28"/>
        <v>-2.1979687736850106E-2</v>
      </c>
      <c r="F288" s="387">
        <v>33052.870000000003</v>
      </c>
      <c r="G288" s="388">
        <f t="shared" si="29"/>
        <v>-1.3568007162575446E-2</v>
      </c>
      <c r="H288" s="389">
        <v>8.5443850000000001</v>
      </c>
      <c r="I288" s="390">
        <f t="shared" si="30"/>
        <v>-1.5838367950211651E-2</v>
      </c>
      <c r="J288" s="391">
        <v>534.74823000000004</v>
      </c>
      <c r="K288" s="392">
        <f t="shared" si="31"/>
        <v>-2.2160915049027063E-2</v>
      </c>
      <c r="L288" s="393">
        <v>232.89027400000001</v>
      </c>
      <c r="M288" s="394">
        <f t="shared" si="32"/>
        <v>-8.9208552103019034E-2</v>
      </c>
      <c r="N288" s="395">
        <v>334.25039700000002</v>
      </c>
      <c r="O288" s="396">
        <f t="shared" si="33"/>
        <v>7.0815348849393667E-2</v>
      </c>
      <c r="P288" s="180"/>
    </row>
    <row r="289" spans="2:16">
      <c r="B289" s="384">
        <f t="shared" si="34"/>
        <v>286</v>
      </c>
      <c r="C289" s="397">
        <v>45231</v>
      </c>
      <c r="D289" s="398">
        <v>4567.8</v>
      </c>
      <c r="E289" s="339">
        <f t="shared" si="28"/>
        <v>8.9179264628737709E-2</v>
      </c>
      <c r="F289" s="387">
        <v>35950.89</v>
      </c>
      <c r="G289" s="388">
        <f t="shared" si="29"/>
        <v>8.767831658793912E-2</v>
      </c>
      <c r="H289" s="389">
        <v>8.9304900000000007</v>
      </c>
      <c r="I289" s="390">
        <f t="shared" si="30"/>
        <v>4.5188155730342183E-2</v>
      </c>
      <c r="J289" s="391">
        <v>573.75762899999995</v>
      </c>
      <c r="K289" s="392">
        <f t="shared" si="31"/>
        <v>7.2949094193355046E-2</v>
      </c>
      <c r="L289" s="393">
        <v>251.05783099999999</v>
      </c>
      <c r="M289" s="394">
        <f t="shared" si="32"/>
        <v>7.8009084226505765E-2</v>
      </c>
      <c r="N289" s="395">
        <v>374.58471700000001</v>
      </c>
      <c r="O289" s="396">
        <f t="shared" si="33"/>
        <v>0.12067097111031999</v>
      </c>
      <c r="P289" s="180"/>
    </row>
    <row r="290" spans="2:16">
      <c r="B290" s="384">
        <f t="shared" si="34"/>
        <v>287</v>
      </c>
      <c r="C290" s="397">
        <v>45261</v>
      </c>
      <c r="D290" s="398">
        <v>4769.83</v>
      </c>
      <c r="E290" s="339">
        <f t="shared" si="28"/>
        <v>4.4229169403213753E-2</v>
      </c>
      <c r="F290" s="387">
        <v>37689.54</v>
      </c>
      <c r="G290" s="388">
        <f t="shared" si="29"/>
        <v>4.8361806898243653E-2</v>
      </c>
      <c r="H290" s="389">
        <v>9.260389</v>
      </c>
      <c r="I290" s="390">
        <f t="shared" si="30"/>
        <v>3.6940750171603032E-2</v>
      </c>
      <c r="J290" s="391">
        <v>640.11370799999997</v>
      </c>
      <c r="K290" s="392">
        <f t="shared" si="31"/>
        <v>0.11565175894157909</v>
      </c>
      <c r="L290" s="393">
        <v>245.373795</v>
      </c>
      <c r="M290" s="394">
        <f t="shared" si="32"/>
        <v>-2.2640345363295955E-2</v>
      </c>
      <c r="N290" s="395">
        <v>372.50201399999997</v>
      </c>
      <c r="O290" s="396">
        <f t="shared" si="33"/>
        <v>-5.5600319646784691E-3</v>
      </c>
      <c r="P290" s="180"/>
    </row>
    <row r="291" spans="2:16">
      <c r="B291" s="384">
        <f t="shared" si="34"/>
        <v>288</v>
      </c>
      <c r="C291" s="397">
        <v>45292</v>
      </c>
      <c r="D291" s="398">
        <v>4845.6499999999996</v>
      </c>
      <c r="E291" s="339">
        <f t="shared" si="28"/>
        <v>1.5895744712075555E-2</v>
      </c>
      <c r="F291" s="387">
        <v>38150.300000000003</v>
      </c>
      <c r="G291" s="388">
        <f t="shared" si="29"/>
        <v>1.2225142572713787E-2</v>
      </c>
      <c r="H291" s="389">
        <v>9.2383939999999996</v>
      </c>
      <c r="I291" s="390">
        <f t="shared" si="30"/>
        <v>-2.3751702007335229E-3</v>
      </c>
      <c r="J291" s="391">
        <v>689.18493699999999</v>
      </c>
      <c r="K291" s="392">
        <f t="shared" si="31"/>
        <v>7.6660175194998459E-2</v>
      </c>
      <c r="L291" s="393">
        <v>235.151611</v>
      </c>
      <c r="M291" s="394">
        <f t="shared" si="32"/>
        <v>-4.1659640142094223E-2</v>
      </c>
      <c r="N291" s="395">
        <v>393.839294</v>
      </c>
      <c r="O291" s="396">
        <f t="shared" si="33"/>
        <v>5.728097888888195E-2</v>
      </c>
      <c r="P291" s="180"/>
    </row>
    <row r="292" spans="2:16">
      <c r="B292" s="384">
        <f t="shared" si="34"/>
        <v>289</v>
      </c>
      <c r="C292" s="397">
        <v>45323</v>
      </c>
      <c r="D292" s="398">
        <v>5096.2700000000004</v>
      </c>
      <c r="E292" s="339">
        <f t="shared" si="28"/>
        <v>5.1720615397315317E-2</v>
      </c>
      <c r="F292" s="387">
        <v>38996.39</v>
      </c>
      <c r="G292" s="388">
        <f t="shared" si="29"/>
        <v>2.2177807251843262E-2</v>
      </c>
      <c r="H292" s="389">
        <v>9.1109740000000006</v>
      </c>
      <c r="I292" s="390">
        <f t="shared" si="30"/>
        <v>-1.3792440547566898E-2</v>
      </c>
      <c r="J292" s="391">
        <v>737.79321300000004</v>
      </c>
      <c r="K292" s="392">
        <f t="shared" si="31"/>
        <v>7.0530090532144207E-2</v>
      </c>
      <c r="L292" s="393">
        <v>242.63626099999999</v>
      </c>
      <c r="M292" s="394">
        <f t="shared" si="32"/>
        <v>3.1829039861436481E-2</v>
      </c>
      <c r="N292" s="395">
        <v>409.74822999999998</v>
      </c>
      <c r="O292" s="396">
        <f t="shared" si="33"/>
        <v>4.0394486386622352E-2</v>
      </c>
      <c r="P292" s="180"/>
    </row>
    <row r="293" spans="2:16">
      <c r="B293" s="384">
        <f t="shared" si="34"/>
        <v>290</v>
      </c>
      <c r="C293" s="397">
        <v>45352</v>
      </c>
      <c r="D293" s="398">
        <v>5254.35</v>
      </c>
      <c r="E293" s="339">
        <f t="shared" si="28"/>
        <v>3.1018764704381807E-2</v>
      </c>
      <c r="F293" s="387">
        <v>39807.370000000003</v>
      </c>
      <c r="G293" s="388">
        <f t="shared" si="29"/>
        <v>2.0796283963720796E-2</v>
      </c>
      <c r="H293" s="389">
        <v>9.1840910000000004</v>
      </c>
      <c r="I293" s="390">
        <f t="shared" si="30"/>
        <v>8.0251573541971766E-3</v>
      </c>
      <c r="J293" s="391">
        <v>727.69366500000001</v>
      </c>
      <c r="K293" s="392">
        <f t="shared" si="31"/>
        <v>-1.3688859997686098E-2</v>
      </c>
      <c r="L293" s="393">
        <v>282.36904900000002</v>
      </c>
      <c r="M293" s="394">
        <f t="shared" si="32"/>
        <v>0.16375453461179079</v>
      </c>
      <c r="N293" s="395">
        <v>417.53228799999999</v>
      </c>
      <c r="O293" s="396">
        <f t="shared" si="33"/>
        <v>1.8997172971314535E-2</v>
      </c>
      <c r="P293" s="180"/>
    </row>
    <row r="294" spans="2:16">
      <c r="B294" s="384">
        <f t="shared" si="34"/>
        <v>291</v>
      </c>
      <c r="C294" s="397">
        <v>45383</v>
      </c>
      <c r="D294" s="398">
        <v>5035.6899999999996</v>
      </c>
      <c r="E294" s="339">
        <f t="shared" si="28"/>
        <v>-4.1615042774082567E-2</v>
      </c>
      <c r="F294" s="387">
        <v>37815.919999999998</v>
      </c>
      <c r="G294" s="388">
        <f t="shared" si="29"/>
        <v>-5.0027168335913808E-2</v>
      </c>
      <c r="H294" s="389">
        <v>8.9602970000000006</v>
      </c>
      <c r="I294" s="390">
        <f t="shared" si="30"/>
        <v>-2.4367572141870131E-2</v>
      </c>
      <c r="J294" s="391">
        <v>718.02917500000001</v>
      </c>
      <c r="K294" s="392">
        <f t="shared" si="31"/>
        <v>-1.3280986855918275E-2</v>
      </c>
      <c r="L294" s="393">
        <v>256.41143799999998</v>
      </c>
      <c r="M294" s="394">
        <f t="shared" si="32"/>
        <v>-9.1927961268871372E-2</v>
      </c>
      <c r="N294" s="395">
        <v>386.38012700000002</v>
      </c>
      <c r="O294" s="396">
        <f t="shared" si="33"/>
        <v>-7.4610184398481771E-2</v>
      </c>
      <c r="P294" s="180"/>
    </row>
    <row r="295" spans="2:16">
      <c r="B295" s="384">
        <f t="shared" si="34"/>
        <v>292</v>
      </c>
      <c r="C295" s="397">
        <v>45413</v>
      </c>
      <c r="D295" s="398">
        <v>5277.51</v>
      </c>
      <c r="E295" s="339">
        <f t="shared" si="28"/>
        <v>4.8021224499522619E-2</v>
      </c>
      <c r="F295" s="387">
        <v>38686.32</v>
      </c>
      <c r="G295" s="388">
        <f t="shared" si="29"/>
        <v>2.3016761194756041E-2</v>
      </c>
      <c r="H295" s="389">
        <v>9.1120509999999992</v>
      </c>
      <c r="I295" s="390">
        <f t="shared" si="30"/>
        <v>1.6936268965191514E-2</v>
      </c>
      <c r="J295" s="391">
        <v>805.724243</v>
      </c>
      <c r="K295" s="392">
        <f t="shared" si="31"/>
        <v>0.12213301499900742</v>
      </c>
      <c r="L295" s="393">
        <v>248.75181599999999</v>
      </c>
      <c r="M295" s="394">
        <f t="shared" si="32"/>
        <v>-2.9872388142060946E-2</v>
      </c>
      <c r="N295" s="395">
        <v>411.98464999999999</v>
      </c>
      <c r="O295" s="396">
        <f t="shared" si="33"/>
        <v>6.6267701702991566E-2</v>
      </c>
      <c r="P295" s="180"/>
    </row>
    <row r="296" spans="2:16">
      <c r="B296" s="384">
        <f t="shared" si="34"/>
        <v>293</v>
      </c>
      <c r="C296" s="397">
        <v>45444</v>
      </c>
      <c r="D296" s="398">
        <v>5460.48</v>
      </c>
      <c r="E296" s="339">
        <f t="shared" si="28"/>
        <v>3.4669759034089864E-2</v>
      </c>
      <c r="F296" s="387">
        <v>39118.86</v>
      </c>
      <c r="G296" s="388">
        <f t="shared" si="29"/>
        <v>1.1180696432227188E-2</v>
      </c>
      <c r="H296" s="389">
        <v>9.197514</v>
      </c>
      <c r="I296" s="390">
        <f t="shared" si="30"/>
        <v>9.3791178297839561E-3</v>
      </c>
      <c r="J296" s="391">
        <v>845.61792000000003</v>
      </c>
      <c r="K296" s="392">
        <f t="shared" si="31"/>
        <v>4.9512817004812471E-2</v>
      </c>
      <c r="L296" s="393">
        <v>293.69085699999999</v>
      </c>
      <c r="M296" s="394">
        <f t="shared" si="32"/>
        <v>0.18065814241131006</v>
      </c>
      <c r="N296" s="395">
        <v>444.36361699999998</v>
      </c>
      <c r="O296" s="396">
        <f t="shared" si="33"/>
        <v>7.8592653876788932E-2</v>
      </c>
      <c r="P296" s="180"/>
    </row>
    <row r="297" spans="2:16">
      <c r="B297" s="384">
        <f t="shared" si="34"/>
        <v>294</v>
      </c>
      <c r="C297" s="397">
        <v>45474</v>
      </c>
      <c r="D297" s="398">
        <v>5522.3</v>
      </c>
      <c r="E297" s="339">
        <f t="shared" si="28"/>
        <v>1.1321349038912354E-2</v>
      </c>
      <c r="F297" s="387">
        <v>40842.79</v>
      </c>
      <c r="G297" s="388">
        <f t="shared" si="29"/>
        <v>4.4069024506337762E-2</v>
      </c>
      <c r="H297" s="389">
        <v>9.4095289999999991</v>
      </c>
      <c r="I297" s="390">
        <f t="shared" si="30"/>
        <v>2.3051337567955743E-2</v>
      </c>
      <c r="J297" s="391">
        <v>817.77191200000004</v>
      </c>
      <c r="K297" s="392">
        <f t="shared" si="31"/>
        <v>-3.2929775187356514E-2</v>
      </c>
      <c r="L297" s="393">
        <v>297.67089800000002</v>
      </c>
      <c r="M297" s="394">
        <f t="shared" si="32"/>
        <v>1.3551804236112241E-2</v>
      </c>
      <c r="N297" s="395">
        <v>415.92913800000002</v>
      </c>
      <c r="O297" s="396">
        <f t="shared" si="33"/>
        <v>-6.3989214940610162E-2</v>
      </c>
      <c r="P297" s="180"/>
    </row>
    <row r="298" spans="2:16">
      <c r="B298" s="384">
        <f t="shared" si="34"/>
        <v>295</v>
      </c>
      <c r="C298" s="397">
        <v>45505</v>
      </c>
      <c r="D298" s="398">
        <v>5648.4</v>
      </c>
      <c r="E298" s="339">
        <f t="shared" si="28"/>
        <v>2.2834688445031892E-2</v>
      </c>
      <c r="F298" s="387">
        <v>41563.08</v>
      </c>
      <c r="G298" s="388">
        <f t="shared" si="29"/>
        <v>1.7635670824642569E-2</v>
      </c>
      <c r="H298" s="389">
        <v>9.5356100000000001</v>
      </c>
      <c r="I298" s="390">
        <f t="shared" si="30"/>
        <v>1.3399289167396189E-2</v>
      </c>
      <c r="J298" s="391">
        <v>889.05383300000005</v>
      </c>
      <c r="K298" s="392">
        <f t="shared" si="31"/>
        <v>8.7166017753860014E-2</v>
      </c>
      <c r="L298" s="393">
        <v>294.24362200000002</v>
      </c>
      <c r="M298" s="394">
        <f t="shared" si="32"/>
        <v>-1.151364148469769E-2</v>
      </c>
      <c r="N298" s="395">
        <v>414.726135</v>
      </c>
      <c r="O298" s="396">
        <f t="shared" si="33"/>
        <v>-2.89232681745899E-3</v>
      </c>
      <c r="P298" s="180"/>
    </row>
    <row r="299" spans="2:16">
      <c r="B299" s="384">
        <f t="shared" si="34"/>
        <v>296</v>
      </c>
      <c r="C299" s="397">
        <v>45536</v>
      </c>
      <c r="D299" s="398">
        <v>5762.48</v>
      </c>
      <c r="E299" s="339">
        <f t="shared" si="28"/>
        <v>2.0196869910062976E-2</v>
      </c>
      <c r="F299" s="387">
        <v>42330.15</v>
      </c>
      <c r="G299" s="388">
        <f t="shared" si="29"/>
        <v>1.8455562003585779E-2</v>
      </c>
      <c r="H299" s="389">
        <v>9.6618019999999998</v>
      </c>
      <c r="I299" s="390">
        <f t="shared" si="30"/>
        <v>1.3233762706318597E-2</v>
      </c>
      <c r="J299" s="391">
        <v>883.21569799999997</v>
      </c>
      <c r="K299" s="392">
        <f t="shared" si="31"/>
        <v>-6.5666833472839414E-3</v>
      </c>
      <c r="L299" s="393">
        <v>269.53375199999999</v>
      </c>
      <c r="M299" s="394">
        <f t="shared" si="32"/>
        <v>-8.3977589155696419E-2</v>
      </c>
      <c r="N299" s="395">
        <v>428.58102400000001</v>
      </c>
      <c r="O299" s="396">
        <f t="shared" si="33"/>
        <v>3.3407320712980804E-2</v>
      </c>
      <c r="P299" s="180"/>
    </row>
    <row r="300" spans="2:16">
      <c r="B300" s="384">
        <f t="shared" si="34"/>
        <v>297</v>
      </c>
      <c r="C300" s="397">
        <v>45566</v>
      </c>
      <c r="D300" s="398">
        <v>5705.45</v>
      </c>
      <c r="E300" s="339">
        <f t="shared" si="28"/>
        <v>-9.8967805528175079E-3</v>
      </c>
      <c r="F300" s="387">
        <v>41763.46</v>
      </c>
      <c r="G300" s="388">
        <f t="shared" si="29"/>
        <v>-1.3387384641916023E-2</v>
      </c>
      <c r="H300" s="389">
        <v>9.4241519999999994</v>
      </c>
      <c r="I300" s="390">
        <f t="shared" si="30"/>
        <v>-2.4596860916835217E-2</v>
      </c>
      <c r="J300" s="391">
        <v>870.92163100000005</v>
      </c>
      <c r="K300" s="392">
        <f t="shared" si="31"/>
        <v>-1.3919665408845483E-2</v>
      </c>
      <c r="L300" s="393">
        <v>271.02261399999998</v>
      </c>
      <c r="M300" s="394">
        <f t="shared" si="32"/>
        <v>5.5238425204719999E-3</v>
      </c>
      <c r="N300" s="395">
        <v>404.72674599999999</v>
      </c>
      <c r="O300" s="396">
        <f t="shared" si="33"/>
        <v>-5.5658735838010509E-2</v>
      </c>
      <c r="P300" s="180"/>
    </row>
    <row r="301" spans="2:16">
      <c r="B301" s="384">
        <f t="shared" si="34"/>
        <v>298</v>
      </c>
      <c r="C301" s="397">
        <v>45597</v>
      </c>
      <c r="D301" s="398">
        <v>6032.38</v>
      </c>
      <c r="E301" s="339">
        <f t="shared" si="28"/>
        <v>5.7301352215863854E-2</v>
      </c>
      <c r="F301" s="387">
        <v>44910.65</v>
      </c>
      <c r="G301" s="388">
        <f t="shared" si="29"/>
        <v>7.5357501509693003E-2</v>
      </c>
      <c r="H301" s="389">
        <v>9.5314499999999995</v>
      </c>
      <c r="I301" s="390">
        <f t="shared" si="30"/>
        <v>1.1385427569504447E-2</v>
      </c>
      <c r="J301" s="391">
        <v>968.25750700000003</v>
      </c>
      <c r="K301" s="392">
        <f t="shared" si="31"/>
        <v>0.11176192269818586</v>
      </c>
      <c r="L301" s="393">
        <v>299.54504400000002</v>
      </c>
      <c r="M301" s="394">
        <f t="shared" si="32"/>
        <v>0.10524003727600406</v>
      </c>
      <c r="N301" s="395">
        <v>421.768372</v>
      </c>
      <c r="O301" s="396">
        <f t="shared" si="33"/>
        <v>4.2106498195204622E-2</v>
      </c>
      <c r="P301" s="180"/>
    </row>
    <row r="302" spans="2:16">
      <c r="B302" s="384">
        <f t="shared" si="34"/>
        <v>299</v>
      </c>
      <c r="C302" s="397">
        <v>45627</v>
      </c>
      <c r="D302" s="398">
        <v>5881.63</v>
      </c>
      <c r="E302" s="339">
        <f t="shared" si="28"/>
        <v>-2.4990136563014964E-2</v>
      </c>
      <c r="F302" s="387">
        <v>42544.22</v>
      </c>
      <c r="G302" s="388">
        <f t="shared" si="29"/>
        <v>-5.2691956139579332E-2</v>
      </c>
      <c r="H302" s="389">
        <v>9.3626839999999998</v>
      </c>
      <c r="I302" s="390">
        <f t="shared" si="30"/>
        <v>-1.7706225180848634E-2</v>
      </c>
      <c r="J302" s="391">
        <v>914.06774900000005</v>
      </c>
      <c r="K302" s="392">
        <f t="shared" si="31"/>
        <v>-5.5966266833188616E-2</v>
      </c>
      <c r="L302" s="393">
        <v>278.42535400000003</v>
      </c>
      <c r="M302" s="394">
        <f t="shared" si="32"/>
        <v>-7.0505890259362713E-2</v>
      </c>
      <c r="N302" s="395">
        <v>420.65652499999999</v>
      </c>
      <c r="O302" s="396">
        <f t="shared" si="33"/>
        <v>-2.6361554678168142E-3</v>
      </c>
      <c r="P302" s="180"/>
    </row>
    <row r="303" spans="2:16">
      <c r="B303" s="384">
        <f t="shared" si="34"/>
        <v>300</v>
      </c>
      <c r="C303" s="397">
        <v>45658</v>
      </c>
      <c r="D303" s="398">
        <v>6040.53</v>
      </c>
      <c r="E303" s="339">
        <f t="shared" si="28"/>
        <v>2.7016320305765618E-2</v>
      </c>
      <c r="F303" s="387">
        <v>44544.66</v>
      </c>
      <c r="G303" s="388">
        <f t="shared" si="29"/>
        <v>4.7020253279999036E-2</v>
      </c>
      <c r="H303" s="389">
        <v>9.4220679999999994</v>
      </c>
      <c r="I303" s="390">
        <f t="shared" si="30"/>
        <v>6.3426256829772765E-3</v>
      </c>
      <c r="J303" s="391">
        <v>977.524902</v>
      </c>
      <c r="K303" s="392">
        <f t="shared" si="31"/>
        <v>6.9422811459459943E-2</v>
      </c>
      <c r="L303" s="393">
        <v>263.43048099999999</v>
      </c>
      <c r="M303" s="394">
        <f t="shared" si="32"/>
        <v>-5.3855989709902796E-2</v>
      </c>
      <c r="N303" s="395">
        <v>414.22943099999998</v>
      </c>
      <c r="O303" s="396">
        <f t="shared" si="33"/>
        <v>-1.5278721755237257E-2</v>
      </c>
      <c r="P303" s="180"/>
    </row>
    <row r="304" spans="2:16">
      <c r="B304" s="384">
        <f t="shared" si="34"/>
        <v>301</v>
      </c>
      <c r="C304" s="397">
        <v>45689</v>
      </c>
      <c r="D304" s="398">
        <v>5954.5</v>
      </c>
      <c r="E304" s="339">
        <f t="shared" si="28"/>
        <v>-1.4242127760312417E-2</v>
      </c>
      <c r="F304" s="387">
        <v>43840.91</v>
      </c>
      <c r="G304" s="388">
        <f t="shared" si="29"/>
        <v>-1.5798751185888471E-2</v>
      </c>
      <c r="H304" s="389">
        <v>9.6208130000000001</v>
      </c>
      <c r="I304" s="390">
        <f t="shared" si="30"/>
        <v>2.1093564597496117E-2</v>
      </c>
      <c r="J304" s="391">
        <v>1046.0897219999999</v>
      </c>
      <c r="K304" s="392">
        <f t="shared" si="31"/>
        <v>7.01412515013351E-2</v>
      </c>
      <c r="L304" s="393">
        <v>261.47119099999998</v>
      </c>
      <c r="M304" s="394">
        <f t="shared" si="32"/>
        <v>-7.4375979292996552E-3</v>
      </c>
      <c r="N304" s="395">
        <v>396.19555700000001</v>
      </c>
      <c r="O304" s="396">
        <f t="shared" si="33"/>
        <v>-4.3535955319408459E-2</v>
      </c>
      <c r="P304" s="180"/>
    </row>
    <row r="305" spans="2:16">
      <c r="B305" s="384">
        <f t="shared" si="34"/>
        <v>302</v>
      </c>
      <c r="C305" s="397">
        <v>45717</v>
      </c>
      <c r="D305" s="398">
        <v>5611.85</v>
      </c>
      <c r="E305" s="339">
        <f t="shared" si="28"/>
        <v>-5.7544714081786852E-2</v>
      </c>
      <c r="F305" s="387">
        <v>42001.760000000002</v>
      </c>
      <c r="G305" s="388">
        <f t="shared" si="29"/>
        <v>-4.1950543453591616E-2</v>
      </c>
      <c r="H305" s="389">
        <v>9.6189350000000005</v>
      </c>
      <c r="I305" s="390">
        <f t="shared" si="30"/>
        <v>-1.9520179843424135E-4</v>
      </c>
      <c r="J305" s="391">
        <v>944.54937700000005</v>
      </c>
      <c r="K305" s="392">
        <f t="shared" si="31"/>
        <v>-9.706657360696247E-2</v>
      </c>
      <c r="L305" s="393">
        <v>242.45509300000001</v>
      </c>
      <c r="M305" s="394">
        <f t="shared" si="32"/>
        <v>-7.2727316257185537E-2</v>
      </c>
      <c r="N305" s="395">
        <v>375.39001500000001</v>
      </c>
      <c r="O305" s="396">
        <f t="shared" si="33"/>
        <v>-5.2513314782073661E-2</v>
      </c>
      <c r="P305" s="180"/>
    </row>
    <row r="306" spans="2:16">
      <c r="B306" s="384">
        <f t="shared" si="34"/>
        <v>303</v>
      </c>
      <c r="C306" s="397">
        <v>45748</v>
      </c>
      <c r="D306" s="398">
        <v>5569.06</v>
      </c>
      <c r="E306" s="339">
        <f t="shared" si="28"/>
        <v>-7.6249365182604611E-3</v>
      </c>
      <c r="F306" s="387">
        <v>40669.360000000001</v>
      </c>
      <c r="G306" s="388">
        <f t="shared" si="29"/>
        <v>-3.1722480200829684E-2</v>
      </c>
      <c r="H306" s="389">
        <v>9.66</v>
      </c>
      <c r="I306" s="390">
        <f t="shared" si="30"/>
        <v>4.2691836466302036E-3</v>
      </c>
      <c r="J306" s="391">
        <v>993.20593299999996</v>
      </c>
      <c r="K306" s="392">
        <f t="shared" si="31"/>
        <v>5.1512982999934787E-2</v>
      </c>
      <c r="L306" s="393">
        <v>210.33000200000001</v>
      </c>
      <c r="M306" s="394">
        <f t="shared" si="32"/>
        <v>-0.1324991387167932</v>
      </c>
      <c r="N306" s="395">
        <v>395.26001000000002</v>
      </c>
      <c r="O306" s="396">
        <f t="shared" si="33"/>
        <v>5.2931602349625573E-2</v>
      </c>
      <c r="P306" s="180"/>
    </row>
    <row r="307" spans="2:16">
      <c r="B307" s="384">
        <f t="shared" si="34"/>
        <v>304</v>
      </c>
      <c r="C307" s="397">
        <v>45778</v>
      </c>
      <c r="D307" s="398">
        <v>5631.79</v>
      </c>
      <c r="E307" s="339">
        <f t="shared" si="28"/>
        <v>1.1264019421589833E-2</v>
      </c>
      <c r="F307" s="387">
        <v>41113.97</v>
      </c>
      <c r="G307" s="388">
        <f t="shared" si="29"/>
        <v>1.0932308745453589E-2</v>
      </c>
      <c r="H307" s="389">
        <v>9.59</v>
      </c>
      <c r="I307" s="390">
        <f t="shared" si="30"/>
        <v>-7.2463768115942351E-3</v>
      </c>
      <c r="J307" s="391">
        <v>1005.839478</v>
      </c>
      <c r="K307" s="392">
        <f t="shared" si="31"/>
        <v>1.2719965296461799E-2</v>
      </c>
      <c r="L307" s="393">
        <v>215.55999800000001</v>
      </c>
      <c r="M307" s="394">
        <f t="shared" si="32"/>
        <v>2.4865667999185437E-2</v>
      </c>
      <c r="N307" s="395">
        <v>433.35000600000001</v>
      </c>
      <c r="O307" s="396">
        <f t="shared" si="33"/>
        <v>9.6366935779817364E-2</v>
      </c>
      <c r="P307" s="180"/>
    </row>
    <row r="308" spans="2:16">
      <c r="B308" s="400">
        <f t="shared" si="34"/>
        <v>305</v>
      </c>
      <c r="C308" s="401">
        <v>45809</v>
      </c>
      <c r="D308" s="402">
        <v>5657.79</v>
      </c>
      <c r="E308" s="403">
        <f t="shared" si="28"/>
        <v>4.616649413419216E-3</v>
      </c>
      <c r="F308" s="404">
        <v>41252.35</v>
      </c>
      <c r="G308" s="405">
        <f t="shared" si="29"/>
        <v>3.3657659428170117E-3</v>
      </c>
      <c r="H308" s="406">
        <v>9.6</v>
      </c>
      <c r="I308" s="407">
        <f t="shared" si="30"/>
        <v>1.0427528675702735E-3</v>
      </c>
      <c r="J308" s="408">
        <v>1001.080017</v>
      </c>
      <c r="K308" s="409">
        <f t="shared" si="31"/>
        <v>-4.7318295852372128E-3</v>
      </c>
      <c r="L308" s="410">
        <v>217.720001</v>
      </c>
      <c r="M308" s="411">
        <f t="shared" si="32"/>
        <v>1.0020425960479029E-2</v>
      </c>
      <c r="N308" s="412">
        <v>436.13000499999998</v>
      </c>
      <c r="O308" s="413">
        <f t="shared" si="33"/>
        <v>6.4151354828871909E-3</v>
      </c>
      <c r="P308" s="180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04CBE-93B1-3E4C-9B53-19B446D9D635}">
  <dimension ref="A2:AA31"/>
  <sheetViews>
    <sheetView zoomScale="130" zoomScaleNormal="130" workbookViewId="0">
      <selection activeCell="X10" sqref="X10"/>
    </sheetView>
  </sheetViews>
  <sheetFormatPr defaultColWidth="11.44140625" defaultRowHeight="13.2"/>
  <cols>
    <col min="1" max="1" width="5.44140625" customWidth="1"/>
    <col min="2" max="2" width="19.33203125" bestFit="1" customWidth="1"/>
    <col min="3" max="3" width="11.6640625" customWidth="1"/>
    <col min="5" max="5" width="16.33203125" customWidth="1"/>
    <col min="9" max="9" width="10.33203125" customWidth="1"/>
    <col min="10" max="10" width="4.109375" customWidth="1"/>
    <col min="13" max="13" width="13.109375" bestFit="1" customWidth="1"/>
    <col min="14" max="14" width="18.6640625" customWidth="1"/>
    <col min="15" max="18" width="12.109375" bestFit="1" customWidth="1"/>
    <col min="20" max="27" width="17" customWidth="1"/>
  </cols>
  <sheetData>
    <row r="2" spans="1:27" ht="10.95" customHeight="1">
      <c r="A2" s="225" t="s">
        <v>229</v>
      </c>
      <c r="C2" s="227" t="s">
        <v>230</v>
      </c>
      <c r="D2" s="227"/>
      <c r="E2" s="227"/>
      <c r="J2" s="233" t="s">
        <v>229</v>
      </c>
      <c r="N2" s="224" t="s">
        <v>232</v>
      </c>
    </row>
    <row r="3" spans="1:27">
      <c r="A3" s="299" t="s">
        <v>0</v>
      </c>
      <c r="B3" s="299" t="s">
        <v>8</v>
      </c>
      <c r="C3" s="192" t="s">
        <v>9</v>
      </c>
      <c r="D3" s="193" t="s">
        <v>7</v>
      </c>
      <c r="E3" s="300" t="s">
        <v>218</v>
      </c>
      <c r="F3" s="301" t="s">
        <v>87</v>
      </c>
      <c r="G3" s="302" t="s">
        <v>115</v>
      </c>
      <c r="H3" s="202" t="s">
        <v>122</v>
      </c>
      <c r="I3" s="191"/>
      <c r="J3" s="234" t="s">
        <v>0</v>
      </c>
      <c r="K3" s="303" t="s">
        <v>8</v>
      </c>
      <c r="L3" s="304" t="s">
        <v>233</v>
      </c>
      <c r="M3" s="192" t="s">
        <v>9</v>
      </c>
      <c r="N3" s="193" t="s">
        <v>7</v>
      </c>
      <c r="O3" s="300" t="s">
        <v>218</v>
      </c>
      <c r="P3" s="301" t="s">
        <v>87</v>
      </c>
      <c r="Q3" s="302" t="s">
        <v>115</v>
      </c>
      <c r="R3" s="202" t="s">
        <v>122</v>
      </c>
      <c r="T3" s="218" t="s">
        <v>235</v>
      </c>
      <c r="U3" s="284">
        <f t="shared" ref="U3:Z3" si="0">AVERAGE(M5:M30)</f>
        <v>7.0867935004995608E-2</v>
      </c>
      <c r="V3" s="285">
        <f t="shared" si="0"/>
        <v>6.3928975149815187E-2</v>
      </c>
      <c r="W3" s="286">
        <f t="shared" si="0"/>
        <v>3.8204658873006572E-2</v>
      </c>
      <c r="X3" s="287">
        <f t="shared" si="0"/>
        <v>0.16138686030832544</v>
      </c>
      <c r="Y3" s="288">
        <f t="shared" si="0"/>
        <v>0.11090875855818985</v>
      </c>
      <c r="Z3" s="294">
        <f t="shared" si="0"/>
        <v>0.14794325007865852</v>
      </c>
    </row>
    <row r="4" spans="1:27">
      <c r="A4" s="316">
        <v>0</v>
      </c>
      <c r="B4" s="168">
        <v>36526</v>
      </c>
      <c r="C4" s="317">
        <v>1394.46</v>
      </c>
      <c r="D4" s="318">
        <v>10940.53</v>
      </c>
      <c r="E4" s="319">
        <v>3.7089110000000001</v>
      </c>
      <c r="F4" s="320">
        <v>32.785708999999997</v>
      </c>
      <c r="G4" s="321">
        <v>32.250664</v>
      </c>
      <c r="H4" s="322">
        <v>30.054029</v>
      </c>
      <c r="J4" s="234">
        <v>0</v>
      </c>
      <c r="K4" s="168">
        <v>36526</v>
      </c>
      <c r="L4" s="230">
        <v>0</v>
      </c>
      <c r="M4" s="230">
        <v>0</v>
      </c>
      <c r="N4" s="305">
        <v>0</v>
      </c>
      <c r="O4" s="306">
        <v>0</v>
      </c>
      <c r="P4" s="307">
        <v>0</v>
      </c>
      <c r="Q4" s="308">
        <v>0</v>
      </c>
      <c r="R4" s="309">
        <v>0</v>
      </c>
      <c r="T4" s="218" t="s">
        <v>236</v>
      </c>
      <c r="U4" s="289">
        <f t="shared" ref="U4:Z4" si="1">_xlfn.STDEV.S(M5:M30)</f>
        <v>0.17384672412226074</v>
      </c>
      <c r="V4" s="290">
        <f t="shared" si="1"/>
        <v>0.15169159754135506</v>
      </c>
      <c r="W4" s="291">
        <f t="shared" si="1"/>
        <v>4.4977490697713784E-2</v>
      </c>
      <c r="X4" s="292">
        <f t="shared" si="1"/>
        <v>0.20639743239559943</v>
      </c>
      <c r="Y4" s="293">
        <f t="shared" si="1"/>
        <v>0.27305956091910533</v>
      </c>
      <c r="Z4" s="295">
        <f t="shared" si="1"/>
        <v>0.29484993588619651</v>
      </c>
    </row>
    <row r="5" spans="1:27">
      <c r="A5" s="323">
        <f>ROW(A4)-3</f>
        <v>1</v>
      </c>
      <c r="B5" s="47">
        <v>36892</v>
      </c>
      <c r="C5" s="317">
        <v>1366.01</v>
      </c>
      <c r="D5" s="318">
        <v>10887.36</v>
      </c>
      <c r="E5" s="319">
        <v>4.2139160000000002</v>
      </c>
      <c r="F5" s="320">
        <v>30.985226000000001</v>
      </c>
      <c r="G5" s="321">
        <v>36.993000000000002</v>
      </c>
      <c r="H5" s="322">
        <v>18.750178999999999</v>
      </c>
      <c r="J5" s="234">
        <f>ROW(J4)-3</f>
        <v>1</v>
      </c>
      <c r="K5" s="47">
        <v>36892</v>
      </c>
      <c r="L5" s="229">
        <v>2000</v>
      </c>
      <c r="M5" s="310">
        <f>(C5/C4)-1</f>
        <v>-2.0402162844398553E-2</v>
      </c>
      <c r="N5" s="311">
        <f>(D5/D4)-1</f>
        <v>-4.8599108087085119E-3</v>
      </c>
      <c r="O5" s="312">
        <f>(E5/E4)-1</f>
        <v>0.13615991324677257</v>
      </c>
      <c r="P5" s="313">
        <f>(F5/F4)-1</f>
        <v>-5.491670166413043E-2</v>
      </c>
      <c r="Q5" s="314">
        <f t="shared" ref="Q5:R20" si="2">(G5/G4)-1</f>
        <v>0.14704615073971805</v>
      </c>
      <c r="R5" s="315">
        <f t="shared" si="2"/>
        <v>-0.37611762469517818</v>
      </c>
      <c r="T5" s="236" t="s">
        <v>225</v>
      </c>
      <c r="U5" s="197" t="s">
        <v>217</v>
      </c>
      <c r="V5" s="212" t="s">
        <v>7</v>
      </c>
      <c r="W5" s="213" t="s">
        <v>219</v>
      </c>
      <c r="X5" s="214" t="s">
        <v>222</v>
      </c>
      <c r="Y5" s="215" t="s">
        <v>223</v>
      </c>
      <c r="Z5" s="237" t="s">
        <v>224</v>
      </c>
      <c r="AA5" s="218" t="s">
        <v>227</v>
      </c>
    </row>
    <row r="6" spans="1:27">
      <c r="A6" s="323">
        <f t="shared" ref="A6:A27" si="3">ROW(A5)-3</f>
        <v>2</v>
      </c>
      <c r="B6" s="47">
        <v>37257</v>
      </c>
      <c r="C6" s="317">
        <v>1130.2</v>
      </c>
      <c r="D6" s="318">
        <v>9920</v>
      </c>
      <c r="E6" s="319">
        <v>4.5263270000000002</v>
      </c>
      <c r="F6" s="320">
        <v>30.817739</v>
      </c>
      <c r="G6" s="321">
        <v>43.653064999999998</v>
      </c>
      <c r="H6" s="322">
        <v>19.563137000000001</v>
      </c>
      <c r="J6" s="234">
        <f t="shared" ref="J6:J27" si="4">ROW(J5)-3</f>
        <v>2</v>
      </c>
      <c r="K6" s="47">
        <v>37257</v>
      </c>
      <c r="L6" s="231">
        <v>2001</v>
      </c>
      <c r="M6" s="310">
        <f t="shared" ref="M6:M27" si="5">(C6/C5)-1</f>
        <v>-0.17262684753405899</v>
      </c>
      <c r="N6" s="311">
        <f t="shared" ref="N6:N30" si="6">(D6/D5)-1</f>
        <v>-8.8851659171736763E-2</v>
      </c>
      <c r="O6" s="312">
        <f t="shared" ref="O6:O30" si="7">(E6/E5)-1</f>
        <v>7.4137927761255717E-2</v>
      </c>
      <c r="P6" s="313">
        <f t="shared" ref="P6:R27" si="8">(F6/F5)-1</f>
        <v>-5.4053825523170396E-3</v>
      </c>
      <c r="Q6" s="314">
        <f t="shared" si="2"/>
        <v>0.18003581758711085</v>
      </c>
      <c r="R6" s="315">
        <f t="shared" si="2"/>
        <v>4.3357346081869474E-2</v>
      </c>
      <c r="T6" s="238" t="s">
        <v>9</v>
      </c>
      <c r="U6" s="245"/>
      <c r="V6" s="246">
        <f>CORREL(M5:M30,N5:N30)</f>
        <v>0.96022571923147471</v>
      </c>
      <c r="W6" s="246">
        <f>CORREL(M5:M30,O5:O30)</f>
        <v>-2.3895501188942427E-2</v>
      </c>
      <c r="X6" s="246">
        <f>CORREL(M5:M30,P5:P30)</f>
        <v>0.83237652409771312</v>
      </c>
      <c r="Y6" s="246">
        <f>CORREL(M5:M30,Q5:Q30)</f>
        <v>0.64528431480997572</v>
      </c>
      <c r="Z6" s="246">
        <f>CORREL(M5:M30,R5:R30)</f>
        <v>0.6960239730664628</v>
      </c>
      <c r="AA6" s="243" t="s">
        <v>9</v>
      </c>
    </row>
    <row r="7" spans="1:27">
      <c r="A7" s="323">
        <f t="shared" si="3"/>
        <v>3</v>
      </c>
      <c r="B7" s="47">
        <v>37622</v>
      </c>
      <c r="C7" s="317">
        <v>855.7</v>
      </c>
      <c r="D7" s="318">
        <v>8053.81</v>
      </c>
      <c r="E7" s="319">
        <v>4.874695</v>
      </c>
      <c r="F7" s="320">
        <v>19.341467000000002</v>
      </c>
      <c r="G7" s="321">
        <v>43.002994999999999</v>
      </c>
      <c r="H7" s="322">
        <v>14.573328</v>
      </c>
      <c r="J7" s="234">
        <f t="shared" si="4"/>
        <v>3</v>
      </c>
      <c r="K7" s="47">
        <v>37622</v>
      </c>
      <c r="L7" s="229">
        <v>2002</v>
      </c>
      <c r="M7" s="310">
        <f t="shared" si="5"/>
        <v>-0.24287736683772787</v>
      </c>
      <c r="N7" s="311">
        <f t="shared" si="6"/>
        <v>-0.18812399193548379</v>
      </c>
      <c r="O7" s="312">
        <f t="shared" si="7"/>
        <v>7.696483263361209E-2</v>
      </c>
      <c r="P7" s="313">
        <f t="shared" si="8"/>
        <v>-0.3723917578768513</v>
      </c>
      <c r="Q7" s="314">
        <f t="shared" si="2"/>
        <v>-1.4891737842463004E-2</v>
      </c>
      <c r="R7" s="315">
        <f t="shared" si="2"/>
        <v>-0.25506180322716143</v>
      </c>
      <c r="T7" s="239" t="s">
        <v>7</v>
      </c>
      <c r="U7" s="247">
        <f>_xlfn.COVARIANCE.P(N5:N30,M5:M30)</f>
        <v>2.4348265652519338E-2</v>
      </c>
      <c r="V7" s="248"/>
      <c r="W7" s="246">
        <f>CORREL(N5:N30,O5:O30)</f>
        <v>-1.1142199735016123E-2</v>
      </c>
      <c r="X7" s="246">
        <f>CORREL(N5:N30,P5:P30)</f>
        <v>0.75897799311329117</v>
      </c>
      <c r="Y7" s="246">
        <f>CORREL(N5:N30,Q5:Q30)</f>
        <v>0.63670707843426921</v>
      </c>
      <c r="Z7" s="249">
        <f>CORREL(N5:N30,R5:R30)</f>
        <v>0.64661744622322226</v>
      </c>
      <c r="AA7" s="219" t="s">
        <v>7</v>
      </c>
    </row>
    <row r="8" spans="1:27">
      <c r="A8" s="323">
        <f t="shared" si="3"/>
        <v>4</v>
      </c>
      <c r="B8" s="47">
        <v>37987</v>
      </c>
      <c r="C8" s="317">
        <v>1131.1300000000001</v>
      </c>
      <c r="D8" s="318">
        <v>10488.07</v>
      </c>
      <c r="E8" s="319">
        <v>5.1093330000000003</v>
      </c>
      <c r="F8" s="320">
        <v>24.747973999999999</v>
      </c>
      <c r="G8" s="321">
        <v>55.189490999999997</v>
      </c>
      <c r="H8" s="322">
        <v>17.130887999999999</v>
      </c>
      <c r="J8" s="234">
        <f t="shared" si="4"/>
        <v>4</v>
      </c>
      <c r="K8" s="47">
        <v>37987</v>
      </c>
      <c r="L8" s="231">
        <v>2003</v>
      </c>
      <c r="M8" s="310">
        <f t="shared" si="5"/>
        <v>0.32187682599041723</v>
      </c>
      <c r="N8" s="311">
        <f t="shared" si="6"/>
        <v>0.30224949433870418</v>
      </c>
      <c r="O8" s="312">
        <f t="shared" si="7"/>
        <v>4.8133883248080211E-2</v>
      </c>
      <c r="P8" s="313">
        <f t="shared" si="8"/>
        <v>0.27952931388296443</v>
      </c>
      <c r="Q8" s="314">
        <f t="shared" si="2"/>
        <v>0.28338714547672783</v>
      </c>
      <c r="R8" s="315">
        <f t="shared" si="2"/>
        <v>0.17549594711654048</v>
      </c>
      <c r="T8" s="240" t="s">
        <v>218</v>
      </c>
      <c r="U8" s="250">
        <f>_xlfn.COVARIANCE.P(O5:O30,M5:M30)</f>
        <v>-1.7965716347247463E-4</v>
      </c>
      <c r="V8" s="251">
        <f>COVAR(O5:O30,N5:N30)</f>
        <v>-7.3096123824569243E-5</v>
      </c>
      <c r="W8" s="252"/>
      <c r="X8" s="253">
        <f>CORREL(O5:O30,P5:P30)</f>
        <v>-5.4666042740122614E-2</v>
      </c>
      <c r="Y8" s="253">
        <f>CORREL(O5:O30,Q5:Q30)</f>
        <v>0.16857912572648384</v>
      </c>
      <c r="Z8" s="254">
        <f>CORREL(O5:O30,R5:R30)</f>
        <v>-4.9465150550343791E-2</v>
      </c>
      <c r="AA8" s="220" t="s">
        <v>218</v>
      </c>
    </row>
    <row r="9" spans="1:27">
      <c r="A9" s="323">
        <f t="shared" si="3"/>
        <v>5</v>
      </c>
      <c r="B9" s="47">
        <v>38353</v>
      </c>
      <c r="C9" s="317">
        <v>1181.27</v>
      </c>
      <c r="D9" s="318">
        <v>10489.94</v>
      </c>
      <c r="E9" s="319">
        <v>5.3174299999999999</v>
      </c>
      <c r="F9" s="320">
        <v>31.896774000000001</v>
      </c>
      <c r="G9" s="321">
        <v>78.723251000000005</v>
      </c>
      <c r="H9" s="322">
        <v>18.200576999999999</v>
      </c>
      <c r="J9" s="234">
        <f t="shared" si="4"/>
        <v>5</v>
      </c>
      <c r="K9" s="47">
        <v>38353</v>
      </c>
      <c r="L9" s="229">
        <v>2004</v>
      </c>
      <c r="M9" s="310">
        <f t="shared" si="5"/>
        <v>4.4327354061867164E-2</v>
      </c>
      <c r="N9" s="311">
        <f t="shared" si="6"/>
        <v>1.7829781837841452E-4</v>
      </c>
      <c r="O9" s="312">
        <f t="shared" si="7"/>
        <v>4.0728799630010304E-2</v>
      </c>
      <c r="P9" s="313">
        <f t="shared" si="8"/>
        <v>0.28886405004304594</v>
      </c>
      <c r="Q9" s="314">
        <f t="shared" si="2"/>
        <v>0.4264174134166232</v>
      </c>
      <c r="R9" s="315">
        <f t="shared" si="2"/>
        <v>6.2442122089642949E-2</v>
      </c>
      <c r="T9" s="241" t="s">
        <v>222</v>
      </c>
      <c r="U9" s="250">
        <f>_xlfn.COVARIANCE.P(P5:P30, M5:M30)</f>
        <v>2.8718204622143115E-2</v>
      </c>
      <c r="V9" s="251">
        <f>_xlfn.COVARIANCE.P(P5:P30,N5:N30)</f>
        <v>2.2848708638823715E-2</v>
      </c>
      <c r="W9" s="251">
        <f>_xlfn.COVARIANCE.P(P5:P30,O5:O30)</f>
        <v>-4.8795953637894532E-4</v>
      </c>
      <c r="X9" s="252"/>
      <c r="Y9" s="253">
        <f>CORREL(P5:P30,Q5:Q30)</f>
        <v>0.38344331214784799</v>
      </c>
      <c r="Z9" s="254">
        <f>CORREL(P5:P30,R5:R30)</f>
        <v>0.66532829396811588</v>
      </c>
      <c r="AA9" s="221" t="s">
        <v>222</v>
      </c>
    </row>
    <row r="10" spans="1:27">
      <c r="A10" s="323">
        <f t="shared" si="3"/>
        <v>6</v>
      </c>
      <c r="B10" s="47">
        <v>38718</v>
      </c>
      <c r="C10" s="317">
        <v>1280.08</v>
      </c>
      <c r="D10" s="318">
        <v>10864.86</v>
      </c>
      <c r="E10" s="319">
        <v>5.4037119999999996</v>
      </c>
      <c r="F10" s="320">
        <v>33.995316000000003</v>
      </c>
      <c r="G10" s="321">
        <v>83.532700000000006</v>
      </c>
      <c r="H10" s="322">
        <v>19.733726999999998</v>
      </c>
      <c r="J10" s="234">
        <f t="shared" si="4"/>
        <v>6</v>
      </c>
      <c r="K10" s="47">
        <v>38718</v>
      </c>
      <c r="L10" s="231">
        <v>2005</v>
      </c>
      <c r="M10" s="310">
        <f t="shared" si="5"/>
        <v>8.3647260998755524E-2</v>
      </c>
      <c r="N10" s="311">
        <f t="shared" si="6"/>
        <v>3.574090986221079E-2</v>
      </c>
      <c r="O10" s="312">
        <f t="shared" si="7"/>
        <v>1.6226259678077559E-2</v>
      </c>
      <c r="P10" s="313">
        <f t="shared" si="8"/>
        <v>6.5791669088541838E-2</v>
      </c>
      <c r="Q10" s="314">
        <f t="shared" si="2"/>
        <v>6.1093119744254576E-2</v>
      </c>
      <c r="R10" s="315">
        <f t="shared" si="2"/>
        <v>8.4236340419317379E-2</v>
      </c>
      <c r="T10" s="242" t="s">
        <v>223</v>
      </c>
      <c r="U10" s="250">
        <f>_xlfn.COVARIANCE.P(Q5:Q30,M5:M30)</f>
        <v>2.9453822711275279E-2</v>
      </c>
      <c r="V10" s="251">
        <f>_xlfn.COVARIANCE.P(Q5:Q30,N5:N30)</f>
        <v>2.5358598723059379E-2</v>
      </c>
      <c r="W10" s="251">
        <f>_xlfn.COVARIANCE.P(Q5:Q30,O5:O30)</f>
        <v>1.990779077783372E-3</v>
      </c>
      <c r="X10" s="251">
        <f>_xlfn.COVARIANCE.P(Q5:Q30,P5:P30)</f>
        <v>2.0779232667939521E-2</v>
      </c>
      <c r="Y10" s="252"/>
      <c r="Z10" s="254">
        <f>CORREL(Q5:Q30,R5:R30)</f>
        <v>0.43864388376906094</v>
      </c>
      <c r="AA10" s="222" t="s">
        <v>223</v>
      </c>
    </row>
    <row r="11" spans="1:27">
      <c r="A11" s="323">
        <f t="shared" si="3"/>
        <v>7</v>
      </c>
      <c r="B11" s="47">
        <v>39083</v>
      </c>
      <c r="C11" s="317">
        <v>1438.24</v>
      </c>
      <c r="D11" s="318">
        <v>12621.69</v>
      </c>
      <c r="E11" s="319">
        <v>5.6363029999999998</v>
      </c>
      <c r="F11" s="320">
        <v>38.638598999999999</v>
      </c>
      <c r="G11" s="321">
        <v>91.465248000000003</v>
      </c>
      <c r="H11" s="322">
        <v>21.946467999999999</v>
      </c>
      <c r="J11" s="234">
        <f t="shared" si="4"/>
        <v>7</v>
      </c>
      <c r="K11" s="47">
        <v>39083</v>
      </c>
      <c r="L11" s="229">
        <v>2006</v>
      </c>
      <c r="M11" s="310">
        <f t="shared" si="5"/>
        <v>0.12355477782638591</v>
      </c>
      <c r="N11" s="311">
        <f t="shared" si="6"/>
        <v>0.16169835598433857</v>
      </c>
      <c r="O11" s="312">
        <f t="shared" si="7"/>
        <v>4.3042819454478742E-2</v>
      </c>
      <c r="P11" s="313">
        <f t="shared" si="8"/>
        <v>0.13658596378395171</v>
      </c>
      <c r="Q11" s="314">
        <f t="shared" si="2"/>
        <v>9.4963385596299466E-2</v>
      </c>
      <c r="R11" s="315">
        <f t="shared" si="2"/>
        <v>0.1121299083543621</v>
      </c>
      <c r="T11" s="199" t="s">
        <v>224</v>
      </c>
      <c r="U11" s="255">
        <f>_xlfn.COVARIANCE.P(R5:R30,M5:M30)</f>
        <v>3.4305077758941246E-2</v>
      </c>
      <c r="V11" s="256">
        <f>COVAR(R5:R30,N5:N30)</f>
        <v>2.7808440965315689E-2</v>
      </c>
      <c r="W11" s="256">
        <f>_xlfn.COVARIANCE.P(R5:R30,O5:O30)</f>
        <v>-6.3075725719630507E-4</v>
      </c>
      <c r="X11" s="256">
        <f>_xlfn.COVARIANCE.P(R5:R30, P5:P30)</f>
        <v>3.8932113560286509E-2</v>
      </c>
      <c r="Y11" s="256">
        <f>_xlfn.COVARIANCE.P(R5:R30,Q5:Q30)</f>
        <v>3.3957613744044136E-2</v>
      </c>
      <c r="Z11" s="257"/>
    </row>
    <row r="12" spans="1:27">
      <c r="A12" s="323">
        <f t="shared" si="3"/>
        <v>8</v>
      </c>
      <c r="B12" s="47">
        <v>39448</v>
      </c>
      <c r="C12" s="317">
        <v>1378.55</v>
      </c>
      <c r="D12" s="318">
        <v>12650.36</v>
      </c>
      <c r="E12" s="319">
        <v>6.1421840000000003</v>
      </c>
      <c r="F12" s="320">
        <v>47.195014999999998</v>
      </c>
      <c r="G12" s="321">
        <v>77.595511999999999</v>
      </c>
      <c r="H12" s="322">
        <v>23.498881999999998</v>
      </c>
      <c r="J12" s="234">
        <f t="shared" si="4"/>
        <v>8</v>
      </c>
      <c r="K12" s="47">
        <v>39448</v>
      </c>
      <c r="L12" s="231">
        <v>2007</v>
      </c>
      <c r="M12" s="310">
        <f t="shared" si="5"/>
        <v>-4.1502113694515508E-2</v>
      </c>
      <c r="N12" s="311">
        <f t="shared" si="6"/>
        <v>2.2714866234236908E-3</v>
      </c>
      <c r="O12" s="312">
        <f t="shared" si="7"/>
        <v>8.9754046224981288E-2</v>
      </c>
      <c r="P12" s="313">
        <f t="shared" si="8"/>
        <v>0.22144736666047327</v>
      </c>
      <c r="Q12" s="314">
        <f t="shared" si="2"/>
        <v>-0.15163940735174086</v>
      </c>
      <c r="R12" s="315">
        <f t="shared" si="2"/>
        <v>7.0736393664802888E-2</v>
      </c>
    </row>
    <row r="13" spans="1:27">
      <c r="A13" s="323">
        <f t="shared" si="3"/>
        <v>9</v>
      </c>
      <c r="B13" s="47">
        <v>39814</v>
      </c>
      <c r="C13" s="317">
        <v>825.88</v>
      </c>
      <c r="D13" s="318">
        <v>8000.86</v>
      </c>
      <c r="E13" s="319">
        <v>6.2982779999999998</v>
      </c>
      <c r="F13" s="320">
        <v>31.593594</v>
      </c>
      <c r="G13" s="321">
        <v>42.586460000000002</v>
      </c>
      <c r="H13" s="322">
        <v>12.553553000000001</v>
      </c>
      <c r="J13" s="234">
        <f t="shared" si="4"/>
        <v>9</v>
      </c>
      <c r="K13" s="47">
        <v>39814</v>
      </c>
      <c r="L13" s="229">
        <v>2008</v>
      </c>
      <c r="M13" s="310">
        <f t="shared" si="5"/>
        <v>-0.40090674984585251</v>
      </c>
      <c r="N13" s="311">
        <f t="shared" si="6"/>
        <v>-0.36753894750821325</v>
      </c>
      <c r="O13" s="312">
        <f t="shared" si="7"/>
        <v>2.5413436002568401E-2</v>
      </c>
      <c r="P13" s="313">
        <f t="shared" si="8"/>
        <v>-0.33057349383192269</v>
      </c>
      <c r="Q13" s="314">
        <f t="shared" si="2"/>
        <v>-0.45117367097210459</v>
      </c>
      <c r="R13" s="315">
        <f t="shared" si="2"/>
        <v>-0.46578084012677701</v>
      </c>
    </row>
    <row r="14" spans="1:27">
      <c r="A14" s="323">
        <f t="shared" si="3"/>
        <v>10</v>
      </c>
      <c r="B14" s="47">
        <v>40179</v>
      </c>
      <c r="C14" s="317">
        <v>1073.8699999999999</v>
      </c>
      <c r="D14" s="318">
        <v>10067.33</v>
      </c>
      <c r="E14" s="319">
        <v>6.8306769999999997</v>
      </c>
      <c r="F14" s="320">
        <v>40.870933999999998</v>
      </c>
      <c r="G14" s="321">
        <v>66.026877999999996</v>
      </c>
      <c r="H14" s="322">
        <v>21.172834000000002</v>
      </c>
      <c r="J14" s="234">
        <f t="shared" si="4"/>
        <v>10</v>
      </c>
      <c r="K14" s="47">
        <v>40179</v>
      </c>
      <c r="L14" s="231">
        <v>2009</v>
      </c>
      <c r="M14" s="310">
        <f t="shared" si="5"/>
        <v>0.30027364750326901</v>
      </c>
      <c r="N14" s="311">
        <f t="shared" si="6"/>
        <v>0.25828098479413475</v>
      </c>
      <c r="O14" s="312">
        <f t="shared" si="7"/>
        <v>8.453088288576649E-2</v>
      </c>
      <c r="P14" s="313">
        <f t="shared" si="8"/>
        <v>0.2936462372720241</v>
      </c>
      <c r="Q14" s="314">
        <f t="shared" si="2"/>
        <v>0.55041949953107139</v>
      </c>
      <c r="R14" s="315">
        <f t="shared" si="2"/>
        <v>0.68660091688783242</v>
      </c>
    </row>
    <row r="15" spans="1:27">
      <c r="A15" s="323">
        <f t="shared" si="3"/>
        <v>11</v>
      </c>
      <c r="B15" s="47">
        <v>40544</v>
      </c>
      <c r="C15" s="317">
        <v>1286.1199999999999</v>
      </c>
      <c r="D15" s="318">
        <v>11891.93</v>
      </c>
      <c r="E15" s="319">
        <v>7.1711830000000001</v>
      </c>
      <c r="F15" s="320">
        <v>51.813347</v>
      </c>
      <c r="G15" s="321">
        <v>76.542473000000001</v>
      </c>
      <c r="H15" s="322">
        <v>21.268660000000001</v>
      </c>
      <c r="J15" s="234">
        <f t="shared" si="4"/>
        <v>11</v>
      </c>
      <c r="K15" s="47">
        <v>40544</v>
      </c>
      <c r="L15" s="229">
        <v>2010</v>
      </c>
      <c r="M15" s="310">
        <f t="shared" si="5"/>
        <v>0.19764962239377204</v>
      </c>
      <c r="N15" s="311">
        <f t="shared" si="6"/>
        <v>0.18123971301228825</v>
      </c>
      <c r="O15" s="312">
        <f t="shared" si="7"/>
        <v>4.9849524432205028E-2</v>
      </c>
      <c r="P15" s="313">
        <f t="shared" si="8"/>
        <v>0.26773092584573677</v>
      </c>
      <c r="Q15" s="314">
        <f t="shared" si="2"/>
        <v>0.15926233858883965</v>
      </c>
      <c r="R15" s="315">
        <f t="shared" si="2"/>
        <v>4.52589388836655E-3</v>
      </c>
    </row>
    <row r="16" spans="1:27">
      <c r="A16" s="323">
        <f t="shared" si="3"/>
        <v>12</v>
      </c>
      <c r="B16" s="47">
        <v>40909</v>
      </c>
      <c r="C16" s="317">
        <v>1312.41</v>
      </c>
      <c r="D16" s="318">
        <v>12632.91</v>
      </c>
      <c r="E16" s="319">
        <v>7.7654199999999998</v>
      </c>
      <c r="F16" s="320">
        <v>60.033669000000003</v>
      </c>
      <c r="G16" s="321">
        <v>78.011497000000006</v>
      </c>
      <c r="H16" s="322">
        <v>23.250962999999999</v>
      </c>
      <c r="J16" s="234">
        <f t="shared" si="4"/>
        <v>12</v>
      </c>
      <c r="K16" s="47">
        <v>40909</v>
      </c>
      <c r="L16" s="231">
        <v>2011</v>
      </c>
      <c r="M16" s="310">
        <f t="shared" si="5"/>
        <v>2.0441327403352805E-2</v>
      </c>
      <c r="N16" s="311">
        <f t="shared" si="6"/>
        <v>6.2309482144613959E-2</v>
      </c>
      <c r="O16" s="312">
        <f t="shared" si="7"/>
        <v>8.2864570601531184E-2</v>
      </c>
      <c r="P16" s="313">
        <f t="shared" si="8"/>
        <v>0.15865259582632252</v>
      </c>
      <c r="Q16" s="314">
        <f t="shared" si="2"/>
        <v>1.9192272504704677E-2</v>
      </c>
      <c r="R16" s="315">
        <f t="shared" si="2"/>
        <v>9.3203003856378253E-2</v>
      </c>
    </row>
    <row r="17" spans="1:22">
      <c r="A17" s="323">
        <f t="shared" si="3"/>
        <v>13</v>
      </c>
      <c r="B17" s="47">
        <v>41275</v>
      </c>
      <c r="C17" s="317">
        <v>1498.11</v>
      </c>
      <c r="D17" s="318">
        <v>13860.58</v>
      </c>
      <c r="E17" s="319">
        <v>7.957827</v>
      </c>
      <c r="F17" s="320">
        <v>80.919144000000003</v>
      </c>
      <c r="G17" s="321">
        <v>87.053878999999995</v>
      </c>
      <c r="H17" s="322">
        <v>22.224485000000001</v>
      </c>
      <c r="J17" s="234">
        <f t="shared" si="4"/>
        <v>13</v>
      </c>
      <c r="K17" s="47">
        <v>41275</v>
      </c>
      <c r="L17" s="229">
        <v>2012</v>
      </c>
      <c r="M17" s="310">
        <f t="shared" si="5"/>
        <v>0.14149541682858247</v>
      </c>
      <c r="N17" s="311">
        <f t="shared" si="6"/>
        <v>9.7180301292417948E-2</v>
      </c>
      <c r="O17" s="312">
        <f t="shared" si="7"/>
        <v>2.4777410622992768E-2</v>
      </c>
      <c r="P17" s="313">
        <f t="shared" si="8"/>
        <v>0.34789602814380705</v>
      </c>
      <c r="Q17" s="314">
        <f t="shared" si="2"/>
        <v>0.1159108893910854</v>
      </c>
      <c r="R17" s="315">
        <f t="shared" si="2"/>
        <v>-4.4147762825995529E-2</v>
      </c>
    </row>
    <row r="18" spans="1:22">
      <c r="A18" s="323">
        <f t="shared" si="3"/>
        <v>14</v>
      </c>
      <c r="B18" s="47">
        <v>41640</v>
      </c>
      <c r="C18" s="317">
        <v>1782.59</v>
      </c>
      <c r="D18" s="318">
        <v>15698.85</v>
      </c>
      <c r="E18" s="319">
        <v>7.953875</v>
      </c>
      <c r="F18" s="320">
        <v>89.787246999999994</v>
      </c>
      <c r="G18" s="321">
        <v>115.00778200000001</v>
      </c>
      <c r="H18" s="322">
        <v>31.563628999999999</v>
      </c>
      <c r="J18" s="234">
        <f t="shared" si="4"/>
        <v>14</v>
      </c>
      <c r="K18" s="47">
        <v>41640</v>
      </c>
      <c r="L18" s="231">
        <v>2013</v>
      </c>
      <c r="M18" s="310">
        <f t="shared" si="5"/>
        <v>0.18989259800682201</v>
      </c>
      <c r="N18" s="311">
        <f t="shared" si="6"/>
        <v>0.13262576313545327</v>
      </c>
      <c r="O18" s="312">
        <f t="shared" si="7"/>
        <v>-4.9661798377875765E-4</v>
      </c>
      <c r="P18" s="313">
        <f t="shared" si="8"/>
        <v>0.10959215040633641</v>
      </c>
      <c r="Q18" s="314">
        <f t="shared" si="2"/>
        <v>0.32111036660411196</v>
      </c>
      <c r="R18" s="315">
        <f t="shared" si="2"/>
        <v>0.42021869123176514</v>
      </c>
      <c r="V18" s="298"/>
    </row>
    <row r="19" spans="1:22">
      <c r="A19" s="323">
        <f t="shared" si="3"/>
        <v>15</v>
      </c>
      <c r="B19" s="47">
        <v>42005</v>
      </c>
      <c r="C19" s="317">
        <v>1994.99</v>
      </c>
      <c r="D19" s="318">
        <v>17164.95</v>
      </c>
      <c r="E19" s="319">
        <v>8.4782340000000005</v>
      </c>
      <c r="F19" s="320">
        <v>115.571259</v>
      </c>
      <c r="G19" s="321">
        <v>146.60626199999999</v>
      </c>
      <c r="H19" s="322">
        <v>34.621777000000002</v>
      </c>
      <c r="J19" s="234">
        <f t="shared" si="4"/>
        <v>15</v>
      </c>
      <c r="K19" s="47">
        <v>42005</v>
      </c>
      <c r="L19" s="229">
        <v>2014</v>
      </c>
      <c r="M19" s="310">
        <f t="shared" si="5"/>
        <v>0.11915246916004252</v>
      </c>
      <c r="N19" s="311">
        <f t="shared" si="6"/>
        <v>9.338900620109114E-2</v>
      </c>
      <c r="O19" s="312">
        <f t="shared" si="7"/>
        <v>6.5924973676352749E-2</v>
      </c>
      <c r="P19" s="313">
        <f t="shared" si="8"/>
        <v>0.28716786471914002</v>
      </c>
      <c r="Q19" s="314">
        <f t="shared" si="2"/>
        <v>0.27475079903723376</v>
      </c>
      <c r="R19" s="315">
        <f t="shared" si="2"/>
        <v>9.6888352096649033E-2</v>
      </c>
    </row>
    <row r="20" spans="1:22">
      <c r="A20" s="323">
        <f t="shared" si="3"/>
        <v>16</v>
      </c>
      <c r="B20" s="47">
        <v>42370</v>
      </c>
      <c r="C20" s="317">
        <v>1940.24</v>
      </c>
      <c r="D20" s="318">
        <v>16466.3</v>
      </c>
      <c r="E20" s="319">
        <v>8.4289199999999997</v>
      </c>
      <c r="F20" s="320">
        <v>127.515343</v>
      </c>
      <c r="G20" s="321">
        <v>115.880287</v>
      </c>
      <c r="H20" s="322">
        <v>48.495990999999997</v>
      </c>
      <c r="J20" s="234">
        <f t="shared" si="4"/>
        <v>16</v>
      </c>
      <c r="K20" s="47">
        <v>42370</v>
      </c>
      <c r="L20" s="231">
        <v>2015</v>
      </c>
      <c r="M20" s="310">
        <f t="shared" si="5"/>
        <v>-2.7443746585195883E-2</v>
      </c>
      <c r="N20" s="311">
        <f t="shared" si="6"/>
        <v>-4.0702128465273768E-2</v>
      </c>
      <c r="O20" s="312">
        <f t="shared" si="7"/>
        <v>-5.816541510885509E-3</v>
      </c>
      <c r="P20" s="313">
        <f t="shared" si="8"/>
        <v>0.10334822085826723</v>
      </c>
      <c r="Q20" s="314">
        <f t="shared" si="2"/>
        <v>-0.20958160027298145</v>
      </c>
      <c r="R20" s="315">
        <f t="shared" si="2"/>
        <v>0.40073662307974534</v>
      </c>
    </row>
    <row r="21" spans="1:22">
      <c r="A21" s="323">
        <f t="shared" si="3"/>
        <v>17</v>
      </c>
      <c r="B21" s="168">
        <v>42736</v>
      </c>
      <c r="C21" s="317">
        <v>2278.87</v>
      </c>
      <c r="D21" s="318">
        <v>19864.09</v>
      </c>
      <c r="E21" s="319">
        <v>8.543666</v>
      </c>
      <c r="F21" s="320">
        <v>139.92997700000001</v>
      </c>
      <c r="G21" s="321">
        <v>166.361099</v>
      </c>
      <c r="H21" s="322">
        <v>58.473370000000003</v>
      </c>
      <c r="J21" s="234">
        <f t="shared" si="4"/>
        <v>17</v>
      </c>
      <c r="K21" s="168">
        <v>42736</v>
      </c>
      <c r="L21" s="229">
        <v>2016</v>
      </c>
      <c r="M21" s="310">
        <f t="shared" si="5"/>
        <v>0.17452995505710622</v>
      </c>
      <c r="N21" s="311">
        <f t="shared" si="6"/>
        <v>0.20634811706333545</v>
      </c>
      <c r="O21" s="312">
        <f t="shared" si="7"/>
        <v>1.3613369209815707E-2</v>
      </c>
      <c r="P21" s="313">
        <f t="shared" si="8"/>
        <v>9.7357962641405393E-2</v>
      </c>
      <c r="Q21" s="314">
        <f t="shared" si="8"/>
        <v>0.43562898666276184</v>
      </c>
      <c r="R21" s="315">
        <f t="shared" si="8"/>
        <v>0.20573616074780299</v>
      </c>
    </row>
    <row r="22" spans="1:22">
      <c r="A22" s="323">
        <f t="shared" si="3"/>
        <v>18</v>
      </c>
      <c r="B22" s="47">
        <v>43101</v>
      </c>
      <c r="C22" s="317">
        <v>2823.81</v>
      </c>
      <c r="D22" s="318">
        <v>26149.39</v>
      </c>
      <c r="E22" s="319">
        <v>8.7168670000000006</v>
      </c>
      <c r="F22" s="320">
        <v>175.08616599999999</v>
      </c>
      <c r="G22" s="321">
        <v>232.965439</v>
      </c>
      <c r="H22" s="322">
        <v>87.851546999999997</v>
      </c>
      <c r="J22" s="234">
        <f t="shared" si="4"/>
        <v>18</v>
      </c>
      <c r="K22" s="47">
        <v>43101</v>
      </c>
      <c r="L22" s="231">
        <v>2017</v>
      </c>
      <c r="M22" s="310">
        <f t="shared" si="5"/>
        <v>0.23912728676931994</v>
      </c>
      <c r="N22" s="311">
        <f t="shared" si="6"/>
        <v>0.31641519948812147</v>
      </c>
      <c r="O22" s="312">
        <f t="shared" si="7"/>
        <v>2.0272445107287762E-2</v>
      </c>
      <c r="P22" s="313">
        <f t="shared" si="8"/>
        <v>0.25124129763846081</v>
      </c>
      <c r="Q22" s="314">
        <f t="shared" si="8"/>
        <v>0.40036006254082279</v>
      </c>
      <c r="R22" s="315">
        <f t="shared" si="8"/>
        <v>0.50241976817823208</v>
      </c>
    </row>
    <row r="23" spans="1:22">
      <c r="A23" s="323">
        <f t="shared" si="3"/>
        <v>19</v>
      </c>
      <c r="B23" s="47">
        <v>43466</v>
      </c>
      <c r="C23" s="317">
        <v>2704.1</v>
      </c>
      <c r="D23" s="318">
        <v>24999.67</v>
      </c>
      <c r="E23" s="319">
        <v>8.8887429999999998</v>
      </c>
      <c r="F23" s="320">
        <v>194.86341899999999</v>
      </c>
      <c r="G23" s="321">
        <v>159.24916099999999</v>
      </c>
      <c r="H23" s="322">
        <v>98.233421000000007</v>
      </c>
      <c r="J23" s="234">
        <f t="shared" si="4"/>
        <v>19</v>
      </c>
      <c r="K23" s="47">
        <v>43466</v>
      </c>
      <c r="L23" s="229">
        <v>2018</v>
      </c>
      <c r="M23" s="310">
        <f t="shared" si="5"/>
        <v>-4.2393078854455535E-2</v>
      </c>
      <c r="N23" s="311">
        <f t="shared" si="6"/>
        <v>-4.3967373617510797E-2</v>
      </c>
      <c r="O23" s="312">
        <f t="shared" si="7"/>
        <v>1.9717634787819849E-2</v>
      </c>
      <c r="P23" s="313">
        <f t="shared" si="8"/>
        <v>0.11295725671438839</v>
      </c>
      <c r="Q23" s="314">
        <f t="shared" si="8"/>
        <v>-0.31642581112643076</v>
      </c>
      <c r="R23" s="315">
        <f t="shared" si="8"/>
        <v>0.11817519844015956</v>
      </c>
    </row>
    <row r="24" spans="1:22">
      <c r="A24" s="323">
        <f t="shared" si="3"/>
        <v>20</v>
      </c>
      <c r="B24" s="47">
        <v>43831</v>
      </c>
      <c r="C24" s="317">
        <v>3225.52</v>
      </c>
      <c r="D24" s="318">
        <v>28256.03</v>
      </c>
      <c r="E24" s="319">
        <v>9.7641349999999996</v>
      </c>
      <c r="F24" s="320">
        <v>280.10726899999997</v>
      </c>
      <c r="G24" s="321">
        <v>131.785934</v>
      </c>
      <c r="H24" s="322">
        <v>162.49670399999999</v>
      </c>
      <c r="J24" s="234">
        <f t="shared" si="4"/>
        <v>20</v>
      </c>
      <c r="K24" s="47">
        <v>43831</v>
      </c>
      <c r="L24" s="231">
        <v>2019</v>
      </c>
      <c r="M24" s="310">
        <f t="shared" si="5"/>
        <v>0.19282570910839092</v>
      </c>
      <c r="N24" s="311">
        <f t="shared" si="6"/>
        <v>0.13025611938077586</v>
      </c>
      <c r="O24" s="312">
        <f t="shared" si="7"/>
        <v>9.8483216355788494E-2</v>
      </c>
      <c r="P24" s="313">
        <f t="shared" si="8"/>
        <v>0.43745434847368658</v>
      </c>
      <c r="Q24" s="314">
        <f t="shared" si="8"/>
        <v>-0.17245445330792031</v>
      </c>
      <c r="R24" s="315">
        <f t="shared" si="8"/>
        <v>0.65418960620337119</v>
      </c>
    </row>
    <row r="25" spans="1:22">
      <c r="A25" s="323">
        <f t="shared" si="3"/>
        <v>21</v>
      </c>
      <c r="B25" s="47">
        <v>44197</v>
      </c>
      <c r="C25" s="317">
        <v>3714.24</v>
      </c>
      <c r="D25" s="318">
        <v>29982.62</v>
      </c>
      <c r="E25" s="319">
        <v>10.215888</v>
      </c>
      <c r="F25" s="320">
        <v>334.39486699999998</v>
      </c>
      <c r="G25" s="321">
        <v>217.643326</v>
      </c>
      <c r="H25" s="322">
        <v>223.76808199999999</v>
      </c>
      <c r="J25" s="234">
        <f t="shared" si="4"/>
        <v>21</v>
      </c>
      <c r="K25" s="47">
        <v>44197</v>
      </c>
      <c r="L25" s="229">
        <v>2020</v>
      </c>
      <c r="M25" s="310">
        <f t="shared" si="5"/>
        <v>0.15151665467893549</v>
      </c>
      <c r="N25" s="311">
        <f t="shared" si="6"/>
        <v>6.1105187105194858E-2</v>
      </c>
      <c r="O25" s="312">
        <f t="shared" si="7"/>
        <v>4.6266566367630046E-2</v>
      </c>
      <c r="P25" s="313">
        <f t="shared" si="8"/>
        <v>0.19381002925704149</v>
      </c>
      <c r="Q25" s="314">
        <f t="shared" si="8"/>
        <v>0.65149131924807691</v>
      </c>
      <c r="R25" s="315">
        <f t="shared" si="8"/>
        <v>0.37706228182942092</v>
      </c>
    </row>
    <row r="26" spans="1:22">
      <c r="A26" s="323">
        <f t="shared" si="3"/>
        <v>22</v>
      </c>
      <c r="B26" s="47">
        <v>44562</v>
      </c>
      <c r="C26" s="317">
        <v>4515.55</v>
      </c>
      <c r="D26" s="318">
        <v>35131.86</v>
      </c>
      <c r="E26" s="319">
        <v>9.8976760000000006</v>
      </c>
      <c r="F26" s="320">
        <v>482.93789700000002</v>
      </c>
      <c r="G26" s="321">
        <v>229.87794500000001</v>
      </c>
      <c r="H26" s="322">
        <v>302.512024</v>
      </c>
      <c r="J26" s="234">
        <f t="shared" si="4"/>
        <v>22</v>
      </c>
      <c r="K26" s="47">
        <v>44562</v>
      </c>
      <c r="L26" s="231">
        <v>2021</v>
      </c>
      <c r="M26" s="310">
        <f t="shared" si="5"/>
        <v>0.21573996295339026</v>
      </c>
      <c r="N26" s="311">
        <f t="shared" si="6"/>
        <v>0.17174082851998929</v>
      </c>
      <c r="O26" s="312">
        <f t="shared" si="7"/>
        <v>-3.1148736164687718E-2</v>
      </c>
      <c r="P26" s="313">
        <f t="shared" si="8"/>
        <v>0.44421444423666956</v>
      </c>
      <c r="Q26" s="314">
        <f t="shared" si="8"/>
        <v>5.6214078441348514E-2</v>
      </c>
      <c r="R26" s="315">
        <f t="shared" si="8"/>
        <v>0.35189979418065542</v>
      </c>
    </row>
    <row r="27" spans="1:22">
      <c r="A27" s="323">
        <f t="shared" si="3"/>
        <v>23</v>
      </c>
      <c r="B27" s="47">
        <v>44927</v>
      </c>
      <c r="C27" s="317">
        <v>4076.6</v>
      </c>
      <c r="D27" s="318">
        <v>34086.04</v>
      </c>
      <c r="E27" s="319">
        <v>9.0515969999999992</v>
      </c>
      <c r="F27" s="320">
        <v>491.953461</v>
      </c>
      <c r="G27" s="321">
        <v>185.03646900000001</v>
      </c>
      <c r="H27" s="322">
        <v>243.320953</v>
      </c>
      <c r="J27" s="234">
        <f t="shared" si="4"/>
        <v>23</v>
      </c>
      <c r="K27" s="47">
        <v>44927</v>
      </c>
      <c r="L27" s="229">
        <v>2022</v>
      </c>
      <c r="M27" s="310">
        <f t="shared" si="5"/>
        <v>-9.7208534951445658E-2</v>
      </c>
      <c r="N27" s="311">
        <f t="shared" si="6"/>
        <v>-2.9768421028661729E-2</v>
      </c>
      <c r="O27" s="312">
        <f t="shared" si="7"/>
        <v>-8.5482592075149855E-2</v>
      </c>
      <c r="P27" s="313">
        <f t="shared" si="8"/>
        <v>1.8668164283657251E-2</v>
      </c>
      <c r="Q27" s="314">
        <f t="shared" si="8"/>
        <v>-0.19506645580984294</v>
      </c>
      <c r="R27" s="315">
        <f t="shared" si="8"/>
        <v>-0.19566518453494597</v>
      </c>
    </row>
    <row r="28" spans="1:22">
      <c r="A28" s="323">
        <f>ROW(A27)-3</f>
        <v>24</v>
      </c>
      <c r="B28" s="47">
        <v>45292</v>
      </c>
      <c r="C28" s="317">
        <v>4845.6499999999996</v>
      </c>
      <c r="D28" s="324">
        <v>38150.300000000003</v>
      </c>
      <c r="E28" s="319">
        <v>9.2383939999999996</v>
      </c>
      <c r="F28" s="320">
        <v>689.18493699999999</v>
      </c>
      <c r="G28" s="321">
        <v>235.151611</v>
      </c>
      <c r="H28" s="322">
        <v>393.839294</v>
      </c>
      <c r="J28" s="234">
        <f>ROW(J27)-3</f>
        <v>24</v>
      </c>
      <c r="K28" s="47">
        <v>45292</v>
      </c>
      <c r="L28" s="231">
        <v>2023</v>
      </c>
      <c r="M28" s="310">
        <f>(C28/C27)-1</f>
        <v>0.18864985527154965</v>
      </c>
      <c r="N28" s="311">
        <f t="shared" si="6"/>
        <v>0.11923532331711173</v>
      </c>
      <c r="O28" s="312">
        <f t="shared" si="7"/>
        <v>2.0636910812533937E-2</v>
      </c>
      <c r="P28" s="313">
        <f t="shared" ref="P28:R30" si="9">(F28/F27)-1</f>
        <v>0.4009149068675828</v>
      </c>
      <c r="Q28" s="314">
        <f t="shared" si="9"/>
        <v>0.27083926898756361</v>
      </c>
      <c r="R28" s="315">
        <f t="shared" si="9"/>
        <v>0.61859999783906816</v>
      </c>
    </row>
    <row r="29" spans="1:22">
      <c r="A29" s="325" t="s">
        <v>231</v>
      </c>
      <c r="B29" s="226">
        <v>45658</v>
      </c>
      <c r="C29" s="317">
        <v>6040.53</v>
      </c>
      <c r="D29" s="324">
        <v>44545</v>
      </c>
      <c r="E29" s="319">
        <v>9.4220679999999994</v>
      </c>
      <c r="F29" s="320">
        <v>977.524902</v>
      </c>
      <c r="G29" s="321">
        <v>263.43048099999999</v>
      </c>
      <c r="H29" s="322">
        <v>414.22943099999998</v>
      </c>
      <c r="J29" s="234">
        <v>25</v>
      </c>
      <c r="K29" s="226">
        <v>45658</v>
      </c>
      <c r="L29" s="231">
        <v>2024</v>
      </c>
      <c r="M29" s="310">
        <f>(C29/C28)-1</f>
        <v>0.24658817702475422</v>
      </c>
      <c r="N29" s="311">
        <f t="shared" si="6"/>
        <v>0.16761860326131117</v>
      </c>
      <c r="O29" s="312">
        <f t="shared" si="7"/>
        <v>1.9881594138548397E-2</v>
      </c>
      <c r="P29" s="313">
        <f t="shared" si="9"/>
        <v>0.418378216818166</v>
      </c>
      <c r="Q29" s="314">
        <f t="shared" si="9"/>
        <v>0.12025803216802111</v>
      </c>
      <c r="R29" s="315">
        <f t="shared" si="9"/>
        <v>5.1772733982201391E-2</v>
      </c>
    </row>
    <row r="30" spans="1:22">
      <c r="A30" s="326" t="s">
        <v>57</v>
      </c>
      <c r="B30" s="235" t="s">
        <v>234</v>
      </c>
      <c r="C30" s="327">
        <v>5657.79</v>
      </c>
      <c r="D30" s="324">
        <v>41252.35</v>
      </c>
      <c r="E30" s="319">
        <v>9.6</v>
      </c>
      <c r="F30" s="320">
        <v>1001.080017</v>
      </c>
      <c r="G30" s="321">
        <v>217.720001</v>
      </c>
      <c r="H30" s="322">
        <v>436.13000499999998</v>
      </c>
      <c r="J30" s="223">
        <v>26</v>
      </c>
      <c r="K30" s="235" t="s">
        <v>234</v>
      </c>
      <c r="L30" s="231">
        <v>2025</v>
      </c>
      <c r="M30" s="310">
        <f>(C30/C29)-1</f>
        <v>-6.3361989759176729E-2</v>
      </c>
      <c r="N30" s="311">
        <f t="shared" si="6"/>
        <v>-7.391738691211136E-2</v>
      </c>
      <c r="O30" s="312">
        <f t="shared" si="7"/>
        <v>1.8884601554563174E-2</v>
      </c>
      <c r="P30" s="313">
        <f t="shared" si="9"/>
        <v>2.4096690480013949E-2</v>
      </c>
      <c r="Q30" s="314">
        <f t="shared" si="9"/>
        <v>-0.17352008706995448</v>
      </c>
      <c r="R30" s="315">
        <f t="shared" si="9"/>
        <v>5.2870637286996702E-2</v>
      </c>
    </row>
    <row r="31" spans="1:22">
      <c r="A31" s="232"/>
      <c r="J31" s="86"/>
      <c r="K31" s="228"/>
      <c r="L31" s="228"/>
      <c r="M31" s="190"/>
      <c r="R31" s="2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5E3D-5511-43CC-95EC-2224CBA4274E}">
  <dimension ref="A1:N188"/>
  <sheetViews>
    <sheetView showGridLines="0" zoomScale="145" zoomScaleNormal="145" workbookViewId="0">
      <selection activeCell="B9" sqref="B9:L30"/>
    </sheetView>
  </sheetViews>
  <sheetFormatPr defaultColWidth="8.6640625" defaultRowHeight="10.199999999999999"/>
  <cols>
    <col min="1" max="1" width="3.6640625" style="6" customWidth="1"/>
    <col min="2" max="3" width="8.33203125" style="6" customWidth="1"/>
    <col min="4" max="4" width="2.6640625" style="6" customWidth="1"/>
    <col min="5" max="6" width="8.33203125" style="6" customWidth="1"/>
    <col min="7" max="7" width="2.6640625" style="6" customWidth="1"/>
    <col min="8" max="9" width="8.33203125" style="6" customWidth="1"/>
    <col min="10" max="10" width="2.6640625" style="6" customWidth="1"/>
    <col min="11" max="12" width="8.33203125" style="6" customWidth="1"/>
    <col min="13" max="13" width="15.6640625" style="6" customWidth="1"/>
    <col min="14" max="16384" width="8.6640625" style="6"/>
  </cols>
  <sheetData>
    <row r="1" spans="1:14">
      <c r="B1" s="107" t="s">
        <v>148</v>
      </c>
      <c r="C1" s="108"/>
      <c r="D1" s="108"/>
      <c r="E1" s="108"/>
      <c r="F1" s="108"/>
      <c r="G1" s="108"/>
      <c r="H1" s="88"/>
      <c r="I1" s="88"/>
      <c r="J1" s="88"/>
      <c r="K1" s="88"/>
      <c r="L1" s="109"/>
      <c r="M1" s="109"/>
      <c r="N1" s="109"/>
    </row>
    <row r="2" spans="1:14">
      <c r="B2" s="88" t="s">
        <v>13</v>
      </c>
      <c r="C2" s="88"/>
      <c r="D2" s="88"/>
      <c r="E2" s="88"/>
      <c r="F2" s="88"/>
      <c r="G2" s="88"/>
      <c r="H2" s="88"/>
      <c r="I2" s="88"/>
      <c r="J2" s="88"/>
      <c r="K2" s="88"/>
      <c r="L2" s="109"/>
      <c r="M2" s="109"/>
      <c r="N2" s="109"/>
    </row>
    <row r="3" spans="1:14">
      <c r="B3" s="88" t="s">
        <v>53</v>
      </c>
      <c r="C3" s="88"/>
      <c r="D3" s="88"/>
      <c r="E3" s="88"/>
      <c r="F3" s="88"/>
      <c r="G3" s="88"/>
      <c r="H3" s="88"/>
      <c r="I3" s="88"/>
      <c r="J3" s="88"/>
      <c r="K3" s="88"/>
      <c r="L3" s="109"/>
      <c r="M3" s="109"/>
      <c r="N3" s="109"/>
    </row>
    <row r="4" spans="1:14">
      <c r="B4" s="88" t="s">
        <v>155</v>
      </c>
      <c r="C4" s="88"/>
      <c r="D4" s="88"/>
      <c r="E4" s="88"/>
      <c r="F4" s="88"/>
      <c r="G4" s="88"/>
      <c r="H4" s="88"/>
      <c r="I4" s="88"/>
      <c r="J4" s="88"/>
      <c r="K4" s="88"/>
      <c r="L4" s="109"/>
      <c r="M4" s="109"/>
      <c r="N4" s="109"/>
    </row>
    <row r="6" spans="1:14" ht="10.8" thickBot="1">
      <c r="B6" s="110" t="s">
        <v>54</v>
      </c>
    </row>
    <row r="7" spans="1:14" ht="13.2" customHeight="1">
      <c r="B7" s="346" t="s">
        <v>55</v>
      </c>
      <c r="C7" s="347"/>
      <c r="E7" s="350" t="s">
        <v>239</v>
      </c>
      <c r="F7" s="350"/>
      <c r="H7" s="350" t="s">
        <v>240</v>
      </c>
      <c r="I7" s="350"/>
      <c r="K7" s="350" t="s">
        <v>241</v>
      </c>
      <c r="L7" s="350"/>
    </row>
    <row r="8" spans="1:14" ht="13.8" customHeight="1" thickBot="1">
      <c r="B8" s="348" t="s">
        <v>56</v>
      </c>
      <c r="C8" s="349"/>
      <c r="E8" s="350"/>
      <c r="F8" s="350"/>
      <c r="H8" s="351"/>
      <c r="I8" s="351"/>
      <c r="K8" s="351"/>
      <c r="L8" s="351"/>
    </row>
    <row r="9" spans="1:14" ht="13.8" customHeight="1" thickBot="1">
      <c r="A9" s="111" t="s">
        <v>57</v>
      </c>
      <c r="B9" s="112" t="s">
        <v>18</v>
      </c>
      <c r="C9" s="113" t="s">
        <v>19</v>
      </c>
      <c r="E9" s="375" t="s">
        <v>237</v>
      </c>
      <c r="F9" s="376" t="s">
        <v>238</v>
      </c>
      <c r="H9" s="375" t="s">
        <v>237</v>
      </c>
      <c r="I9" s="376" t="s">
        <v>238</v>
      </c>
      <c r="K9" s="375" t="s">
        <v>237</v>
      </c>
      <c r="L9" s="376" t="s">
        <v>238</v>
      </c>
    </row>
    <row r="10" spans="1:14">
      <c r="A10" s="114">
        <v>1</v>
      </c>
      <c r="B10" s="377">
        <v>0</v>
      </c>
      <c r="C10" s="378">
        <v>1</v>
      </c>
      <c r="E10" s="379">
        <f>SQRT(
  B10^2 * ('Step #5&amp;6'!$X$4)^2 +
  C10^2 * ('Step #5&amp;6'!$Y$4)^2 +
  2 * B10 * C10 * 'Step #5&amp;6'!$X$10
)</f>
        <v>0.27305956091910533</v>
      </c>
      <c r="F10" s="297">
        <f>B10*'Step #5&amp;6'!$X$3+'Step #7'!C10*'Step #5&amp;6'!$Y$3</f>
        <v>0.11090875855818985</v>
      </c>
      <c r="H10" s="379">
        <f>SQRT(
  B10^2 * ('Step #5&amp;6'!$X$4)^2 +
  C10^2 * ('Step #5&amp;6'!$Z$4)^2 +
  2 * B10 * C10 * 'Step #5&amp;6'!$X$11
)</f>
        <v>0.29484993588619651</v>
      </c>
      <c r="I10" s="297">
        <f>B10*'Step #5&amp;6'!$X$3+'Step #7'!C10*'Step #5&amp;6'!$Z$3</f>
        <v>0.14794325007865852</v>
      </c>
      <c r="K10" s="379">
        <f>SQRT(
  B10^2 * ('Step #5&amp;6'!$Y$4)^2 +
  C10^2 * ('Step #5&amp;6'!$Z$4)^2 +
  2 * B10 * C10 * 'Step #5&amp;6'!$Y$11
)</f>
        <v>0.29484993588619651</v>
      </c>
      <c r="L10" s="297">
        <f>B10*'Step #5&amp;6'!$Y$3+'Step #7'!C10*'Step #5&amp;6'!$Z$3</f>
        <v>0.14794325007865852</v>
      </c>
    </row>
    <row r="11" spans="1:14">
      <c r="A11" s="114">
        <v>2</v>
      </c>
      <c r="B11" s="380">
        <v>0.05</v>
      </c>
      <c r="C11" s="381">
        <v>0.95</v>
      </c>
      <c r="E11" s="379">
        <f>SQRT(
  B11^2 * ('Step #5&amp;6'!$X$4)^2 +
  C11^2 * ('Step #5&amp;6'!$Y$4)^2 +
  2 * B11 * C11 * 'Step #5&amp;6'!$X$10
)</f>
        <v>0.26338622228891823</v>
      </c>
      <c r="F11" s="297">
        <f>B11*'Step #5&amp;6'!$X$3+'Step #7'!C11*'Step #5&amp;6'!$Y$3</f>
        <v>0.11343266364569662</v>
      </c>
      <c r="H11" s="379">
        <f>SQRT(
  B11^2 * ('Step #5&amp;6'!$X$4)^2 +
  C11^2 * ('Step #5&amp;6'!$Z$4)^2 +
  2 * B11 * C11 * 'Step #5&amp;6'!$X$11
)</f>
        <v>0.28681915551979953</v>
      </c>
      <c r="I11" s="297">
        <f>B11*'Step #5&amp;6'!$X$3+'Step #7'!C11*'Step #5&amp;6'!$Z$3</f>
        <v>0.14861543059014187</v>
      </c>
      <c r="K11" s="379">
        <f>SQRT(
  B11^2 * ('Step #5&amp;6'!$Y$4)^2 +
  C11^2 * ('Step #5&amp;6'!$Z$4)^2 +
  2 * B11 * C11 * 'Step #5&amp;6'!$Y$11
)</f>
        <v>0.28613380532510052</v>
      </c>
      <c r="L11" s="297">
        <f>B11*'Step #5&amp;6'!$Y$3+'Step #7'!C11*'Step #5&amp;6'!$Z$3</f>
        <v>0.14609152550263507</v>
      </c>
      <c r="N11" s="11"/>
    </row>
    <row r="12" spans="1:14">
      <c r="A12" s="114">
        <v>3</v>
      </c>
      <c r="B12" s="380">
        <v>0.1</v>
      </c>
      <c r="C12" s="381">
        <v>0.9</v>
      </c>
      <c r="E12" s="379">
        <f>SQRT(
  B12^2 * ('Step #5&amp;6'!$X$4)^2 +
  C12^2 * ('Step #5&amp;6'!$Y$4)^2 +
  2 * B12 * C12 * 'Step #5&amp;6'!$X$10
)</f>
        <v>0.25408875450673746</v>
      </c>
      <c r="F12" s="297">
        <f>B12*'Step #5&amp;6'!$X$3+'Step #7'!C12*'Step #5&amp;6'!$Y$3</f>
        <v>0.11595656873320341</v>
      </c>
      <c r="H12" s="379">
        <f>SQRT(
  B12^2 * ('Step #5&amp;6'!$X$4)^2 +
  C12^2 * ('Step #5&amp;6'!$Z$4)^2 +
  2 * B12 * C12 * 'Step #5&amp;6'!$X$11
)</f>
        <v>0.27902030758072582</v>
      </c>
      <c r="I12" s="297">
        <f>B12*'Step #5&amp;6'!$X$3+'Step #7'!C12*'Step #5&amp;6'!$Z$3</f>
        <v>0.14928761110162522</v>
      </c>
      <c r="K12" s="379">
        <f>SQRT(
  B12^2 * ('Step #5&amp;6'!$Y$4)^2 +
  C12^2 * ('Step #5&amp;6'!$Z$4)^2 +
  2 * B12 * C12 * 'Step #5&amp;6'!$Y$11
)</f>
        <v>0.27798657937500793</v>
      </c>
      <c r="L12" s="297">
        <f>B12*'Step #5&amp;6'!$Y$3+'Step #7'!C12*'Step #5&amp;6'!$Z$3</f>
        <v>0.14423980092661165</v>
      </c>
    </row>
    <row r="13" spans="1:14">
      <c r="A13" s="114">
        <v>4</v>
      </c>
      <c r="B13" s="380">
        <v>0.15</v>
      </c>
      <c r="C13" s="381">
        <v>0.85</v>
      </c>
      <c r="E13" s="379">
        <f>SQRT(
  B13^2 * ('Step #5&amp;6'!$X$4)^2 +
  C13^2 * ('Step #5&amp;6'!$Y$4)^2 +
  2 * B13 * C13 * 'Step #5&amp;6'!$X$10
)</f>
        <v>0.24520991626524297</v>
      </c>
      <c r="F13" s="297">
        <f>B13*'Step #5&amp;6'!$X$3+'Step #7'!C13*'Step #5&amp;6'!$Y$3</f>
        <v>0.11848047382071018</v>
      </c>
      <c r="H13" s="379">
        <f>SQRT(
  B13^2 * ('Step #5&amp;6'!$X$4)^2 +
  C13^2 * ('Step #5&amp;6'!$Z$4)^2 +
  2 * B13 * C13 * 'Step #5&amp;6'!$X$11
)</f>
        <v>0.27147338156834044</v>
      </c>
      <c r="I13" s="297">
        <f>B13*'Step #5&amp;6'!$X$3+'Step #7'!C13*'Step #5&amp;6'!$Z$3</f>
        <v>0.14995979161310857</v>
      </c>
      <c r="K13" s="379">
        <f>SQRT(
  B13^2 * ('Step #5&amp;6'!$Y$4)^2 +
  C13^2 * ('Step #5&amp;6'!$Z$4)^2 +
  2 * B13 * C13 * 'Step #5&amp;6'!$Y$11
)</f>
        <v>0.27045967533160897</v>
      </c>
      <c r="L13" s="297">
        <f>B13*'Step #5&amp;6'!$Y$3+'Step #7'!C13*'Step #5&amp;6'!$Z$3</f>
        <v>0.14238807635058823</v>
      </c>
    </row>
    <row r="14" spans="1:14">
      <c r="A14" s="114">
        <v>5</v>
      </c>
      <c r="B14" s="380">
        <v>0.2</v>
      </c>
      <c r="C14" s="381">
        <v>0.8</v>
      </c>
      <c r="E14" s="379">
        <f>SQRT(
  B14^2 * ('Step #5&amp;6'!$X$4)^2 +
  C14^2 * ('Step #5&amp;6'!$Y$4)^2 +
  2 * B14 * C14 * 'Step #5&amp;6'!$X$10
)</f>
        <v>0.23679680254533556</v>
      </c>
      <c r="F14" s="297">
        <f>B14*'Step #5&amp;6'!$X$3+'Step #7'!C14*'Step #5&amp;6'!$Y$3</f>
        <v>0.12100437890821697</v>
      </c>
      <c r="H14" s="379">
        <f>SQRT(
  B14^2 * ('Step #5&amp;6'!$X$4)^2 +
  C14^2 * ('Step #5&amp;6'!$Z$4)^2 +
  2 * B14 * C14 * 'Step #5&amp;6'!$X$11
)</f>
        <v>0.2641999669686047</v>
      </c>
      <c r="I14" s="297">
        <f>B14*'Step #5&amp;6'!$X$3+'Step #7'!C14*'Step #5&amp;6'!$Z$3</f>
        <v>0.1506319721245919</v>
      </c>
      <c r="K14" s="379">
        <f>SQRT(
  B14^2 * ('Step #5&amp;6'!$Y$4)^2 +
  C14^2 * ('Step #5&amp;6'!$Z$4)^2 +
  2 * B14 * C14 * 'Step #5&amp;6'!$Y$11
)</f>
        <v>0.26360623580144649</v>
      </c>
      <c r="L14" s="297">
        <f>B14*'Step #5&amp;6'!$Y$3+'Step #7'!C14*'Step #5&amp;6'!$Z$3</f>
        <v>0.1405363517745648</v>
      </c>
    </row>
    <row r="15" spans="1:14">
      <c r="A15" s="114">
        <v>6</v>
      </c>
      <c r="B15" s="380">
        <v>0.25</v>
      </c>
      <c r="C15" s="381">
        <v>0.75</v>
      </c>
      <c r="E15" s="379">
        <f>SQRT(
  B15^2 * ('Step #5&amp;6'!$X$4)^2 +
  C15^2 * ('Step #5&amp;6'!$Y$4)^2 +
  2 * B15 * C15 * 'Step #5&amp;6'!$X$10
)</f>
        <v>0.22890077140421899</v>
      </c>
      <c r="F15" s="297">
        <f>B15*'Step #5&amp;6'!$X$3+'Step #7'!C15*'Step #5&amp;6'!$Y$3</f>
        <v>0.12352828399572376</v>
      </c>
      <c r="H15" s="379">
        <f>SQRT(
  B15^2 * ('Step #5&amp;6'!$X$4)^2 +
  C15^2 * ('Step #5&amp;6'!$Z$4)^2 +
  2 * B15 * C15 * 'Step #5&amp;6'!$X$11
)</f>
        <v>0.25722326679487789</v>
      </c>
      <c r="I15" s="297">
        <f>B15*'Step #5&amp;6'!$X$3+'Step #7'!C15*'Step #5&amp;6'!$Z$3</f>
        <v>0.15130415263607527</v>
      </c>
      <c r="K15" s="379">
        <f>SQRT(
  B15^2 * ('Step #5&amp;6'!$Y$4)^2 +
  C15^2 * ('Step #5&amp;6'!$Z$4)^2 +
  2 * B15 * C15 * 'Step #5&amp;6'!$Y$11
)</f>
        <v>0.25748004394788143</v>
      </c>
      <c r="L15" s="297">
        <f>B15*'Step #5&amp;6'!$Y$3+'Step #7'!C15*'Step #5&amp;6'!$Z$3</f>
        <v>0.13868462719854135</v>
      </c>
    </row>
    <row r="16" spans="1:14">
      <c r="A16" s="114">
        <v>7</v>
      </c>
      <c r="B16" s="380">
        <v>0.3</v>
      </c>
      <c r="C16" s="381">
        <v>0.7</v>
      </c>
      <c r="E16" s="379">
        <f>SQRT(
  B16^2 * ('Step #5&amp;6'!$X$4)^2 +
  C16^2 * ('Step #5&amp;6'!$Y$4)^2 +
  2 * B16 * C16 * 'Step #5&amp;6'!$X$10
)</f>
        <v>0.22157710936841646</v>
      </c>
      <c r="F16" s="297">
        <f>B16*'Step #5&amp;6'!$X$3+'Step #7'!C16*'Step #5&amp;6'!$Y$3</f>
        <v>0.12605218908323051</v>
      </c>
      <c r="H16" s="379">
        <f>SQRT(
  B16^2 * ('Step #5&amp;6'!$X$4)^2 +
  C16^2 * ('Step #5&amp;6'!$Z$4)^2 +
  2 * B16 * C16 * 'Step #5&amp;6'!$X$11
)</f>
        <v>0.25056806700655437</v>
      </c>
      <c r="I16" s="297">
        <f>B16*'Step #5&amp;6'!$X$3+'Step #7'!C16*'Step #5&amp;6'!$Z$3</f>
        <v>0.1519763331475586</v>
      </c>
      <c r="K16" s="379">
        <f>SQRT(
  B16^2 * ('Step #5&amp;6'!$Y$4)^2 +
  C16^2 * ('Step #5&amp;6'!$Z$4)^2 +
  2 * B16 * C16 * 'Step #5&amp;6'!$Y$11
)</f>
        <v>0.25213411592734686</v>
      </c>
      <c r="L16" s="297">
        <f>B16*'Step #5&amp;6'!$Y$3+'Step #7'!C16*'Step #5&amp;6'!$Z$3</f>
        <v>0.1368329026225179</v>
      </c>
    </row>
    <row r="17" spans="1:12">
      <c r="A17" s="114">
        <v>8</v>
      </c>
      <c r="B17" s="380">
        <v>0.35</v>
      </c>
      <c r="C17" s="381">
        <v>0.65</v>
      </c>
      <c r="E17" s="379">
        <f>SQRT(
  B17^2 * ('Step #5&amp;6'!$X$4)^2 +
  C17^2 * ('Step #5&amp;6'!$Y$4)^2 +
  2 * B17 * C17 * 'Step #5&amp;6'!$X$10
)</f>
        <v>0.21488434665080799</v>
      </c>
      <c r="F17" s="297">
        <f>B17*'Step #5&amp;6'!$X$3+'Step #7'!C17*'Step #5&amp;6'!$Y$3</f>
        <v>0.12857609417073732</v>
      </c>
      <c r="H17" s="379">
        <f>SQRT(
  B17^2 * ('Step #5&amp;6'!$X$4)^2 +
  C17^2 * ('Step #5&amp;6'!$Z$4)^2 +
  2 * B17 * C17 * 'Step #5&amp;6'!$X$11
)</f>
        <v>0.24426064810879469</v>
      </c>
      <c r="I17" s="297">
        <f>B17*'Step #5&amp;6'!$X$3+'Step #7'!C17*'Step #5&amp;6'!$Z$3</f>
        <v>0.15264851365904195</v>
      </c>
      <c r="K17" s="379">
        <f>SQRT(
  B17^2 * ('Step #5&amp;6'!$Y$4)^2 +
  C17^2 * ('Step #5&amp;6'!$Z$4)^2 +
  2 * B17 * C17 * 'Step #5&amp;6'!$Y$11
)</f>
        <v>0.24761899301667747</v>
      </c>
      <c r="L17" s="297">
        <f>B17*'Step #5&amp;6'!$Y$3+'Step #7'!C17*'Step #5&amp;6'!$Z$3</f>
        <v>0.13498117804649448</v>
      </c>
    </row>
    <row r="18" spans="1:12">
      <c r="A18" s="114">
        <v>9</v>
      </c>
      <c r="B18" s="380">
        <v>0.4</v>
      </c>
      <c r="C18" s="381">
        <v>0.6</v>
      </c>
      <c r="E18" s="379">
        <f>SQRT(
  B18^2 * ('Step #5&amp;6'!$X$4)^2 +
  C18^2 * ('Step #5&amp;6'!$Y$4)^2 +
  2 * B18 * C18 * 'Step #5&amp;6'!$X$10
)</f>
        <v>0.20888313543197018</v>
      </c>
      <c r="F18" s="297">
        <f>B18*'Step #5&amp;6'!$X$3+'Step #7'!C18*'Step #5&amp;6'!$Y$3</f>
        <v>0.13109999925824409</v>
      </c>
      <c r="H18" s="379">
        <f>SQRT(
  B18^2 * ('Step #5&amp;6'!$X$4)^2 +
  C18^2 * ('Step #5&amp;6'!$Z$4)^2 +
  2 * B18 * C18 * 'Step #5&amp;6'!$X$11
)</f>
        <v>0.23832862399219024</v>
      </c>
      <c r="I18" s="297">
        <f>B18*'Step #5&amp;6'!$X$3+'Step #7'!C18*'Step #5&amp;6'!$Z$3</f>
        <v>0.1533206941705253</v>
      </c>
      <c r="K18" s="379">
        <f>SQRT(
  B18^2 * ('Step #5&amp;6'!$Y$4)^2 +
  C18^2 * ('Step #5&amp;6'!$Z$4)^2 +
  2 * B18 * C18 * 'Step #5&amp;6'!$Y$11
)</f>
        <v>0.24398080435925412</v>
      </c>
      <c r="L18" s="297">
        <f>B18*'Step #5&amp;6'!$Y$3+'Step #7'!C18*'Step #5&amp;6'!$Z$3</f>
        <v>0.13312945347047106</v>
      </c>
    </row>
    <row r="19" spans="1:12">
      <c r="A19" s="114">
        <v>10</v>
      </c>
      <c r="B19" s="380">
        <v>0.45</v>
      </c>
      <c r="C19" s="381">
        <v>0.55000000000000004</v>
      </c>
      <c r="E19" s="379">
        <f>SQRT(
  B19^2 * ('Step #5&amp;6'!$X$4)^2 +
  C19^2 * ('Step #5&amp;6'!$Y$4)^2 +
  2 * B19 * C19 * 'Step #5&amp;6'!$X$10
)</f>
        <v>0.20363462596793733</v>
      </c>
      <c r="F19" s="297">
        <f>B19*'Step #5&amp;6'!$X$3+'Step #7'!C19*'Step #5&amp;6'!$Y$3</f>
        <v>0.13362390434575089</v>
      </c>
      <c r="H19" s="379">
        <f>SQRT(
  B19^2 * ('Step #5&amp;6'!$X$4)^2 +
  C19^2 * ('Step #5&amp;6'!$Z$4)^2 +
  2 * B19 * C19 * 'Step #5&amp;6'!$X$11
)</f>
        <v>0.23280069287235439</v>
      </c>
      <c r="I19" s="297">
        <f>B19*'Step #5&amp;6'!$X$3+'Step #7'!C19*'Step #5&amp;6'!$Z$3</f>
        <v>0.15399287468200865</v>
      </c>
      <c r="K19" s="379">
        <f>SQRT(
  B19^2 * ('Step #5&amp;6'!$Y$4)^2 +
  C19^2 * ('Step #5&amp;6'!$Z$4)^2 +
  2 * B19 * C19 * 'Step #5&amp;6'!$Y$11
)</f>
        <v>0.24125922571800359</v>
      </c>
      <c r="L19" s="297">
        <f>B19*'Step #5&amp;6'!$Y$3+'Step #7'!C19*'Step #5&amp;6'!$Z$3</f>
        <v>0.13127772889444764</v>
      </c>
    </row>
    <row r="20" spans="1:12">
      <c r="A20" s="114">
        <v>11</v>
      </c>
      <c r="B20" s="380">
        <v>0.5</v>
      </c>
      <c r="C20" s="381">
        <v>0.5</v>
      </c>
      <c r="E20" s="379">
        <f>SQRT(
  B20^2 * ('Step #5&amp;6'!$X$4)^2 +
  C20^2 * ('Step #5&amp;6'!$Y$4)^2 +
  2 * B20 * C20 * 'Step #5&amp;6'!$X$10
)</f>
        <v>0.19919832406719043</v>
      </c>
      <c r="F20" s="297">
        <f>B20*'Step #5&amp;6'!$X$3+'Step #7'!C20*'Step #5&amp;6'!$Y$3</f>
        <v>0.13614780943325766</v>
      </c>
      <c r="H20" s="379">
        <f>SQRT(
  B20^2 * ('Step #5&amp;6'!$X$4)^2 +
  C20^2 * ('Step #5&amp;6'!$Z$4)^2 +
  2 * B20 * C20 * 'Step #5&amp;6'!$X$11
)</f>
        <v>0.22770628664584738</v>
      </c>
      <c r="I20" s="297">
        <f>B20*'Step #5&amp;6'!$X$3+'Step #7'!C20*'Step #5&amp;6'!$Z$3</f>
        <v>0.154665055193492</v>
      </c>
      <c r="K20" s="379">
        <f>SQRT(
  B20^2 * ('Step #5&amp;6'!$Y$4)^2 +
  C20^2 * ('Step #5&amp;6'!$Z$4)^2 +
  2 * B20 * C20 * 'Step #5&amp;6'!$Y$11
)</f>
        <v>0.23948550895070722</v>
      </c>
      <c r="L20" s="297">
        <f>B20*'Step #5&amp;6'!$Y$3+'Step #7'!C20*'Step #5&amp;6'!$Z$3</f>
        <v>0.12942600431842419</v>
      </c>
    </row>
    <row r="21" spans="1:12">
      <c r="A21" s="114">
        <v>12</v>
      </c>
      <c r="B21" s="380">
        <v>0.55000000000000004</v>
      </c>
      <c r="C21" s="381">
        <v>0.44999999999999996</v>
      </c>
      <c r="E21" s="379">
        <f>SQRT(
  B21^2 * ('Step #5&amp;6'!$X$4)^2 +
  C21^2 * ('Step #5&amp;6'!$Y$4)^2 +
  2 * B21 * C21 * 'Step #5&amp;6'!$X$10
)</f>
        <v>0.19562949297618154</v>
      </c>
      <c r="F21" s="297">
        <f>B21*'Step #5&amp;6'!$X$3+'Step #7'!C21*'Step #5&amp;6'!$Y$3</f>
        <v>0.13867171452076443</v>
      </c>
      <c r="H21" s="379">
        <f>SQRT(
  B21^2 * ('Step #5&amp;6'!$X$4)^2 +
  C21^2 * ('Step #5&amp;6'!$Z$4)^2 +
  2 * B21 * C21 * 'Step #5&amp;6'!$X$11
)</f>
        <v>0.22307510874722991</v>
      </c>
      <c r="I21" s="297">
        <f>B21*'Step #5&amp;6'!$X$3+'Step #7'!C21*'Step #5&amp;6'!$Z$3</f>
        <v>0.15533723570497532</v>
      </c>
      <c r="K21" s="379">
        <f>SQRT(
  B21^2 * ('Step #5&amp;6'!$Y$4)^2 +
  C21^2 * ('Step #5&amp;6'!$Z$4)^2 +
  2 * B21 * C21 * 'Step #5&amp;6'!$Y$11
)</f>
        <v>0.23868078662886677</v>
      </c>
      <c r="L21" s="297">
        <f>B21*'Step #5&amp;6'!$Y$3+'Step #7'!C21*'Step #5&amp;6'!$Z$3</f>
        <v>0.12757427974240076</v>
      </c>
    </row>
    <row r="22" spans="1:12">
      <c r="A22" s="114">
        <v>13</v>
      </c>
      <c r="B22" s="380">
        <v>0.6</v>
      </c>
      <c r="C22" s="381">
        <v>0.4</v>
      </c>
      <c r="E22" s="379">
        <f>SQRT(
  B22^2 * ('Step #5&amp;6'!$X$4)^2 +
  C22^2 * ('Step #5&amp;6'!$Y$4)^2 +
  2 * B22 * C22 * 'Step #5&amp;6'!$X$10
)</f>
        <v>0.19297626674263102</v>
      </c>
      <c r="F22" s="297">
        <f>B22*'Step #5&amp;6'!$X$3+'Step #7'!C22*'Step #5&amp;6'!$Y$3</f>
        <v>0.14119561960827121</v>
      </c>
      <c r="H22" s="379">
        <f>SQRT(
  B22^2 * ('Step #5&amp;6'!$X$4)^2 +
  C22^2 * ('Step #5&amp;6'!$Z$4)^2 +
  2 * B22 * C22 * 'Step #5&amp;6'!$X$11
)</f>
        <v>0.21893655723860092</v>
      </c>
      <c r="I22" s="297">
        <f>B22*'Step #5&amp;6'!$X$3+'Step #7'!C22*'Step #5&amp;6'!$Z$3</f>
        <v>0.15600941621645867</v>
      </c>
      <c r="K22" s="379">
        <f>SQRT(
  B22^2 * ('Step #5&amp;6'!$Y$4)^2 +
  C22^2 * ('Step #5&amp;6'!$Z$4)^2 +
  2 * B22 * C22 * 'Step #5&amp;6'!$Y$11
)</f>
        <v>0.23885485282747912</v>
      </c>
      <c r="L22" s="297">
        <f>B22*'Step #5&amp;6'!$Y$3+'Step #7'!C22*'Step #5&amp;6'!$Z$3</f>
        <v>0.12572255516637731</v>
      </c>
    </row>
    <row r="23" spans="1:12">
      <c r="A23" s="114">
        <v>14</v>
      </c>
      <c r="B23" s="380">
        <v>0.65</v>
      </c>
      <c r="C23" s="381">
        <v>0.35</v>
      </c>
      <c r="E23" s="379">
        <f>SQRT(
  B23^2 * ('Step #5&amp;6'!$X$4)^2 +
  C23^2 * ('Step #5&amp;6'!$Y$4)^2 +
  2 * B23 * C23 * 'Step #5&amp;6'!$X$10
)</f>
        <v>0.19127675060653099</v>
      </c>
      <c r="F23" s="297">
        <f>B23*'Step #5&amp;6'!$X$3+'Step #7'!C23*'Step #5&amp;6'!$Y$3</f>
        <v>0.14371952469577798</v>
      </c>
      <c r="H23" s="379">
        <f>SQRT(
  B23^2 * ('Step #5&amp;6'!$X$4)^2 +
  C23^2 * ('Step #5&amp;6'!$Z$4)^2 +
  2 * B23 * C23 * 'Step #5&amp;6'!$X$11
)</f>
        <v>0.21531903965220767</v>
      </c>
      <c r="I23" s="297">
        <f>B23*'Step #5&amp;6'!$X$3+'Step #7'!C23*'Step #5&amp;6'!$Z$3</f>
        <v>0.15668159672794202</v>
      </c>
      <c r="K23" s="379">
        <f>SQRT(
  B23^2 * ('Step #5&amp;6'!$Y$4)^2 +
  C23^2 * ('Step #5&amp;6'!$Z$4)^2 +
  2 * B23 * C23 * 'Step #5&amp;6'!$Y$11
)</f>
        <v>0.24000557793052535</v>
      </c>
      <c r="L23" s="297">
        <f>B23*'Step #5&amp;6'!$Y$3+'Step #7'!C23*'Step #5&amp;6'!$Z$3</f>
        <v>0.12387083059035389</v>
      </c>
    </row>
    <row r="24" spans="1:12">
      <c r="A24" s="114">
        <v>15</v>
      </c>
      <c r="B24" s="380">
        <v>0.7</v>
      </c>
      <c r="C24" s="381">
        <v>0.30000000000000004</v>
      </c>
      <c r="E24" s="379">
        <f>SQRT(
  B24^2 * ('Step #5&amp;6'!$X$4)^2 +
  C24^2 * ('Step #5&amp;6'!$Y$4)^2 +
  2 * B24 * C24 * 'Step #5&amp;6'!$X$10
)</f>
        <v>0.19055646384242067</v>
      </c>
      <c r="F24" s="297">
        <f>B24*'Step #5&amp;6'!$X$3+'Step #7'!C24*'Step #5&amp;6'!$Y$3</f>
        <v>0.14624342978328475</v>
      </c>
      <c r="H24" s="379">
        <f>SQRT(
  B24^2 * ('Step #5&amp;6'!$X$4)^2 +
  C24^2 * ('Step #5&amp;6'!$Z$4)^2 +
  2 * B24 * C24 * 'Step #5&amp;6'!$X$11
)</f>
        <v>0.21224919874138953</v>
      </c>
      <c r="I24" s="297">
        <f>B24*'Step #5&amp;6'!$X$3+'Step #7'!C24*'Step #5&amp;6'!$Z$3</f>
        <v>0.15735377723942537</v>
      </c>
      <c r="K24" s="379">
        <f>SQRT(
  B24^2 * ('Step #5&amp;6'!$Y$4)^2 +
  C24^2 * ('Step #5&amp;6'!$Z$4)^2 +
  2 * B24 * C24 * 'Step #5&amp;6'!$Y$11
)</f>
        <v>0.24211903696603654</v>
      </c>
      <c r="L24" s="297">
        <f>B24*'Step #5&amp;6'!$Y$3+'Step #7'!C24*'Step #5&amp;6'!$Z$3</f>
        <v>0.12201910601433047</v>
      </c>
    </row>
    <row r="25" spans="1:12">
      <c r="A25" s="114">
        <v>16</v>
      </c>
      <c r="B25" s="380">
        <v>0.75</v>
      </c>
      <c r="C25" s="381">
        <v>0.25</v>
      </c>
      <c r="E25" s="379">
        <f>SQRT(
  B25^2 * ('Step #5&amp;6'!$X$4)^2 +
  C25^2 * ('Step #5&amp;6'!$Y$4)^2 +
  2 * B25 * C25 * 'Step #5&amp;6'!$X$10
)</f>
        <v>0.19082649526343887</v>
      </c>
      <c r="F25" s="297">
        <f>B25*'Step #5&amp;6'!$X$3+'Step #7'!C25*'Step #5&amp;6'!$Y$3</f>
        <v>0.14876733487079155</v>
      </c>
      <c r="H25" s="379">
        <f>SQRT(
  B25^2 * ('Step #5&amp;6'!$X$4)^2 +
  C25^2 * ('Step #5&amp;6'!$Z$4)^2 +
  2 * B25 * C25 * 'Step #5&amp;6'!$X$11
)</f>
        <v>0.20975108267737227</v>
      </c>
      <c r="I25" s="297">
        <f>B25*'Step #5&amp;6'!$X$3+'Step #7'!C25*'Step #5&amp;6'!$Z$3</f>
        <v>0.15802595775090872</v>
      </c>
      <c r="K25" s="379">
        <f>SQRT(
  B25^2 * ('Step #5&amp;6'!$Y$4)^2 +
  C25^2 * ('Step #5&amp;6'!$Z$4)^2 +
  2 * B25 * C25 * 'Step #5&amp;6'!$Y$11
)</f>
        <v>0.24517033382940756</v>
      </c>
      <c r="L25" s="297">
        <f>B25*'Step #5&amp;6'!$Y$3+'Step #7'!C25*'Step #5&amp;6'!$Z$3</f>
        <v>0.12016738143830702</v>
      </c>
    </row>
    <row r="26" spans="1:12">
      <c r="A26" s="114">
        <v>17</v>
      </c>
      <c r="B26" s="380">
        <v>0.8</v>
      </c>
      <c r="C26" s="381">
        <v>0.19999999999999996</v>
      </c>
      <c r="E26" s="379">
        <f>SQRT(
  B26^2 * ('Step #5&amp;6'!$X$4)^2 +
  C26^2 * ('Step #5&amp;6'!$Y$4)^2 +
  2 * B26 * C26 * 'Step #5&amp;6'!$X$10
)</f>
        <v>0.19208266832223958</v>
      </c>
      <c r="F26" s="297">
        <f>B26*'Step #5&amp;6'!$X$3+'Step #7'!C26*'Step #5&amp;6'!$Y$3</f>
        <v>0.15129123995829832</v>
      </c>
      <c r="H26" s="379">
        <f>SQRT(
  B26^2 * ('Step #5&amp;6'!$X$4)^2 +
  C26^2 * ('Step #5&amp;6'!$Z$4)^2 +
  2 * B26 * C26 * 'Step #5&amp;6'!$X$11
)</f>
        <v>0.20784530735778695</v>
      </c>
      <c r="I26" s="297">
        <f>B26*'Step #5&amp;6'!$X$3+'Step #7'!C26*'Step #5&amp;6'!$Z$3</f>
        <v>0.15869813826239204</v>
      </c>
      <c r="K26" s="379">
        <f>SQRT(
  B26^2 * ('Step #5&amp;6'!$Y$4)^2 +
  C26^2 * ('Step #5&amp;6'!$Z$4)^2 +
  2 * B26 * C26 * 'Step #5&amp;6'!$Y$11
)</f>
        <v>0.24912501083542785</v>
      </c>
      <c r="L26" s="297">
        <f>B26*'Step #5&amp;6'!$Y$3+'Step #7'!C26*'Step #5&amp;6'!$Z$3</f>
        <v>0.11831565686228358</v>
      </c>
    </row>
    <row r="27" spans="1:12">
      <c r="A27" s="114">
        <v>18</v>
      </c>
      <c r="B27" s="380">
        <v>0.85</v>
      </c>
      <c r="C27" s="381">
        <v>0.15000000000000002</v>
      </c>
      <c r="E27" s="379">
        <f>SQRT(
  B27^2 * ('Step #5&amp;6'!$X$4)^2 +
  C27^2 * ('Step #5&amp;6'!$Y$4)^2 +
  2 * B27 * C27 * 'Step #5&amp;6'!$X$10
)</f>
        <v>0.19430585796089753</v>
      </c>
      <c r="F27" s="297">
        <f>B27*'Step #5&amp;6'!$X$3+'Step #7'!C27*'Step #5&amp;6'!$Y$3</f>
        <v>0.1538151450458051</v>
      </c>
      <c r="H27" s="379">
        <f>SQRT(
  B27^2 * ('Step #5&amp;6'!$X$4)^2 +
  C27^2 * ('Step #5&amp;6'!$Z$4)^2 +
  2 * B27 * C27 * 'Step #5&amp;6'!$X$11
)</f>
        <v>0.20654826962560363</v>
      </c>
      <c r="I27" s="297">
        <f>B27*'Step #5&amp;6'!$X$3+'Step #7'!C27*'Step #5&amp;6'!$Z$3</f>
        <v>0.15937031877387539</v>
      </c>
      <c r="K27" s="379">
        <f>SQRT(
  B27^2 * ('Step #5&amp;6'!$Y$4)^2 +
  C27^2 * ('Step #5&amp;6'!$Z$4)^2 +
  2 * B27 * C27 * 'Step #5&amp;6'!$Y$11
)</f>
        <v>0.25394086587736842</v>
      </c>
      <c r="L27" s="297">
        <f>B27*'Step #5&amp;6'!$Y$3+'Step #7'!C27*'Step #5&amp;6'!$Z$3</f>
        <v>0.11646393228626015</v>
      </c>
    </row>
    <row r="28" spans="1:12">
      <c r="A28" s="114">
        <v>19</v>
      </c>
      <c r="B28" s="380">
        <v>0.9</v>
      </c>
      <c r="C28" s="381">
        <v>9.9999999999999978E-2</v>
      </c>
      <c r="E28" s="379">
        <f>SQRT(
  B28^2 * ('Step #5&amp;6'!$X$4)^2 +
  C28^2 * ('Step #5&amp;6'!$Y$4)^2 +
  2 * B28 * C28 * 'Step #5&amp;6'!$X$10
)</f>
        <v>0.19746340470809839</v>
      </c>
      <c r="F28" s="297">
        <f>B28*'Step #5&amp;6'!$X$3+'Step #7'!C28*'Step #5&amp;6'!$Y$3</f>
        <v>0.15633905013331187</v>
      </c>
      <c r="H28" s="379">
        <f>SQRT(
  B28^2 * ('Step #5&amp;6'!$X$4)^2 +
  C28^2 * ('Step #5&amp;6'!$Z$4)^2 +
  2 * B28 * C28 * 'Step #5&amp;6'!$X$11
)</f>
        <v>0.20587147536354886</v>
      </c>
      <c r="I28" s="297">
        <f>B28*'Step #5&amp;6'!$X$3+'Step #7'!C28*'Step #5&amp;6'!$Z$3</f>
        <v>0.16004249928535874</v>
      </c>
      <c r="K28" s="379">
        <f>SQRT(
  B28^2 * ('Step #5&amp;6'!$Y$4)^2 +
  C28^2 * ('Step #5&amp;6'!$Z$4)^2 +
  2 * B28 * C28 * 'Step #5&amp;6'!$Y$11
)</f>
        <v>0.25956997054052672</v>
      </c>
      <c r="L28" s="297">
        <f>B28*'Step #5&amp;6'!$Y$3+'Step #7'!C28*'Step #5&amp;6'!$Z$3</f>
        <v>0.11461220771023671</v>
      </c>
    </row>
    <row r="29" spans="1:12">
      <c r="A29" s="114">
        <v>20</v>
      </c>
      <c r="B29" s="380">
        <v>0.95</v>
      </c>
      <c r="C29" s="381">
        <v>5.0000000000000044E-2</v>
      </c>
      <c r="E29" s="379">
        <f>SQRT(
  B29^2 * ('Step #5&amp;6'!$X$4)^2 +
  C29^2 * ('Step #5&amp;6'!$Y$4)^2 +
  2 * B29 * C29 * 'Step #5&amp;6'!$X$10
)</f>
        <v>0.20151139112410685</v>
      </c>
      <c r="F29" s="297">
        <f>B29*'Step #5&amp;6'!$X$3+'Step #7'!C29*'Step #5&amp;6'!$Y$3</f>
        <v>0.15886295522081864</v>
      </c>
      <c r="H29" s="379">
        <f>SQRT(
  B29^2 * ('Step #5&amp;6'!$X$4)^2 +
  C29^2 * ('Step #5&amp;6'!$Z$4)^2 +
  2 * B29 * C29 * 'Step #5&amp;6'!$X$11
)</f>
        <v>0.2058210432384226</v>
      </c>
      <c r="I29" s="297">
        <f>B29*'Step #5&amp;6'!$X$3+'Step #7'!C29*'Step #5&amp;6'!$Z$3</f>
        <v>0.16071467979684209</v>
      </c>
      <c r="K29" s="379">
        <f>SQRT(
  B29^2 * ('Step #5&amp;6'!$Y$4)^2 +
  C29^2 * ('Step #5&amp;6'!$Z$4)^2 +
  2 * B29 * C29 * 'Step #5&amp;6'!$Y$11
)</f>
        <v>0.26596069212449214</v>
      </c>
      <c r="L29" s="297">
        <f>B29*'Step #5&amp;6'!$Y$3+'Step #7'!C29*'Step #5&amp;6'!$Z$3</f>
        <v>0.11276048313421329</v>
      </c>
    </row>
    <row r="30" spans="1:12" ht="10.8" thickBot="1">
      <c r="A30" s="114">
        <v>21</v>
      </c>
      <c r="B30" s="382">
        <v>1</v>
      </c>
      <c r="C30" s="383">
        <v>0</v>
      </c>
      <c r="E30" s="379">
        <f>SQRT(
  B30^2 * ('Step #5&amp;6'!$X$4)^2 +
  C30^2 * ('Step #5&amp;6'!$Y$4)^2 +
  2 * B30 * C30 * 'Step #5&amp;6'!$X$10
)</f>
        <v>0.20639743239559943</v>
      </c>
      <c r="F30" s="297">
        <f>B30*'Step #5&amp;6'!$X$3+'Step #7'!C30*'Step #5&amp;6'!$Y$3</f>
        <v>0.16138686030832544</v>
      </c>
      <c r="H30" s="379">
        <f>SQRT(
  B30^2 * ('Step #5&amp;6'!$X$4)^2 +
  C30^2 * ('Step #5&amp;6'!$Z$4)^2 +
  2 * B30 * C30 * 'Step #5&amp;6'!$X$11
)</f>
        <v>0.20639743239559943</v>
      </c>
      <c r="I30" s="297">
        <f>B30*'Step #5&amp;6'!$X$3+'Step #7'!C30*'Step #5&amp;6'!$Z$3</f>
        <v>0.16138686030832544</v>
      </c>
      <c r="K30" s="379">
        <f>SQRT(
  B30^2 * ('Step #5&amp;6'!$Y$4)^2 +
  C30^2 * ('Step #5&amp;6'!$Z$4)^2 +
  2 * B30 * C30 * 'Step #5&amp;6'!$Y$11
)</f>
        <v>0.27305956091910533</v>
      </c>
      <c r="L30" s="297">
        <f>B30*'Step #5&amp;6'!$Y$3+'Step #7'!C30*'Step #5&amp;6'!$Z$3</f>
        <v>0.11090875855818985</v>
      </c>
    </row>
    <row r="31" spans="1:12">
      <c r="A31" s="6" t="s">
        <v>45</v>
      </c>
      <c r="B31" s="6" t="s">
        <v>45</v>
      </c>
      <c r="C31" s="6" t="s">
        <v>45</v>
      </c>
    </row>
    <row r="188" spans="2:2">
      <c r="B188" s="19" t="s">
        <v>143</v>
      </c>
    </row>
  </sheetData>
  <mergeCells count="5">
    <mergeCell ref="B7:C7"/>
    <mergeCell ref="B8:C8"/>
    <mergeCell ref="E7:F8"/>
    <mergeCell ref="H7:I8"/>
    <mergeCell ref="K7:L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7"/>
  <sheetViews>
    <sheetView showGridLines="0" zoomScale="115" zoomScaleNormal="115" workbookViewId="0">
      <selection activeCell="K15" sqref="K15"/>
    </sheetView>
  </sheetViews>
  <sheetFormatPr defaultColWidth="9" defaultRowHeight="10.199999999999999"/>
  <cols>
    <col min="1" max="1" width="3.6640625" style="86" customWidth="1"/>
    <col min="2" max="4" width="8.6640625" style="86" customWidth="1"/>
    <col min="5" max="6" width="10.6640625" style="86" customWidth="1"/>
    <col min="7" max="7" width="1.44140625" style="86" customWidth="1"/>
    <col min="8" max="8" width="17.44140625" style="86" customWidth="1"/>
    <col min="9" max="9" width="2.88671875" style="86" customWidth="1"/>
    <col min="10" max="10" width="3" style="86" customWidth="1"/>
    <col min="11" max="11" width="11" style="86" customWidth="1"/>
    <col min="12" max="12" width="9.109375" style="86" customWidth="1"/>
    <col min="13" max="13" width="5.6640625" style="86" customWidth="1"/>
    <col min="14" max="14" width="9.88671875" style="86" customWidth="1"/>
    <col min="15" max="15" width="10.6640625" style="86" customWidth="1"/>
    <col min="16" max="16" width="6.109375" style="86" customWidth="1"/>
    <col min="17" max="17" width="16.77734375" style="86" customWidth="1"/>
    <col min="18" max="16384" width="9" style="86"/>
  </cols>
  <sheetData>
    <row r="1" spans="1:19">
      <c r="B1" s="87" t="s">
        <v>148</v>
      </c>
      <c r="C1" s="87"/>
      <c r="D1" s="87"/>
      <c r="E1" s="87"/>
      <c r="F1" s="88"/>
      <c r="G1" s="88"/>
      <c r="H1" s="88"/>
      <c r="I1" s="88"/>
      <c r="J1" s="88"/>
      <c r="K1" s="88"/>
    </row>
    <row r="2" spans="1:19">
      <c r="B2" s="88" t="s">
        <v>13</v>
      </c>
      <c r="C2" s="88"/>
      <c r="D2" s="88"/>
      <c r="E2" s="88"/>
      <c r="F2" s="88"/>
      <c r="G2" s="88"/>
      <c r="H2" s="88"/>
      <c r="I2" s="88"/>
      <c r="J2" s="88"/>
      <c r="K2" s="88"/>
      <c r="M2" s="363" t="s">
        <v>254</v>
      </c>
      <c r="N2" s="364"/>
      <c r="O2" s="370">
        <v>0.29480000000000001</v>
      </c>
    </row>
    <row r="3" spans="1:19">
      <c r="B3" s="88" t="s">
        <v>149</v>
      </c>
      <c r="C3" s="88"/>
      <c r="D3" s="88"/>
      <c r="E3" s="88"/>
      <c r="F3" s="88"/>
      <c r="G3" s="88"/>
      <c r="H3" s="88"/>
      <c r="I3" s="88"/>
      <c r="J3" s="88"/>
      <c r="K3" s="88"/>
      <c r="M3" s="365" t="s">
        <v>255</v>
      </c>
      <c r="N3" s="366"/>
      <c r="O3" s="371">
        <v>231</v>
      </c>
    </row>
    <row r="4" spans="1:19">
      <c r="B4" s="88" t="s">
        <v>150</v>
      </c>
      <c r="C4" s="88"/>
      <c r="D4" s="88"/>
      <c r="E4" s="88"/>
      <c r="F4" s="88"/>
      <c r="G4" s="88"/>
      <c r="H4" s="88"/>
      <c r="I4" s="88"/>
      <c r="J4" s="88"/>
      <c r="K4" s="88"/>
      <c r="M4" s="365" t="s">
        <v>252</v>
      </c>
      <c r="N4" s="367"/>
      <c r="O4" s="372">
        <v>36</v>
      </c>
      <c r="P4" s="361"/>
    </row>
    <row r="5" spans="1:19">
      <c r="B5" s="88"/>
      <c r="C5" s="88"/>
      <c r="D5" s="88"/>
      <c r="E5" s="88"/>
      <c r="F5" s="88"/>
      <c r="G5" s="88"/>
      <c r="H5" s="88"/>
      <c r="I5" s="88"/>
      <c r="J5" s="88"/>
      <c r="K5" s="88"/>
      <c r="M5" s="368" t="s">
        <v>253</v>
      </c>
      <c r="N5" s="369"/>
      <c r="O5" s="373">
        <v>4.5999999999999999E-2</v>
      </c>
      <c r="P5" s="362"/>
      <c r="Q5" s="374" t="s">
        <v>256</v>
      </c>
      <c r="R5" s="374"/>
      <c r="S5" s="374"/>
    </row>
    <row r="6" spans="1:19">
      <c r="B6" s="88"/>
      <c r="C6" s="88"/>
      <c r="D6" s="88"/>
      <c r="E6" s="88"/>
      <c r="F6" s="88"/>
      <c r="G6" s="88"/>
      <c r="H6" s="88"/>
      <c r="I6" s="88"/>
      <c r="J6" s="88"/>
      <c r="K6" s="88"/>
      <c r="N6" s="361"/>
      <c r="O6" s="361"/>
      <c r="P6" s="361"/>
    </row>
    <row r="7" spans="1:19">
      <c r="N7" s="362"/>
      <c r="O7" s="362"/>
      <c r="P7" s="362"/>
    </row>
    <row r="8" spans="1:19">
      <c r="N8" s="362"/>
      <c r="O8" s="362"/>
      <c r="P8" s="362"/>
    </row>
    <row r="9" spans="1:19">
      <c r="N9" s="362"/>
      <c r="O9" s="362"/>
      <c r="P9" s="362"/>
    </row>
    <row r="10" spans="1:19" ht="10.8" thickBot="1">
      <c r="B10" s="89" t="s">
        <v>54</v>
      </c>
    </row>
    <row r="11" spans="1:19" ht="10.8" thickBot="1">
      <c r="B11" s="352" t="s">
        <v>151</v>
      </c>
      <c r="C11" s="353"/>
      <c r="D11" s="353"/>
      <c r="E11" s="352" t="s">
        <v>147</v>
      </c>
      <c r="F11" s="354"/>
      <c r="G11" s="187"/>
      <c r="K11" s="355" t="s">
        <v>245</v>
      </c>
      <c r="L11" s="356"/>
      <c r="N11" s="357" t="s">
        <v>251</v>
      </c>
      <c r="O11" s="357"/>
    </row>
    <row r="12" spans="1:19" ht="10.8" thickBot="1">
      <c r="A12" s="92" t="s">
        <v>57</v>
      </c>
      <c r="B12" s="90" t="s">
        <v>18</v>
      </c>
      <c r="C12" s="91" t="s">
        <v>19</v>
      </c>
      <c r="D12" s="91" t="s">
        <v>144</v>
      </c>
      <c r="E12" s="90" t="s">
        <v>145</v>
      </c>
      <c r="F12" s="334" t="s">
        <v>146</v>
      </c>
      <c r="G12" s="328"/>
      <c r="H12" s="225" t="s">
        <v>242</v>
      </c>
      <c r="I12" s="332"/>
      <c r="J12" s="340" t="s">
        <v>246</v>
      </c>
      <c r="K12" s="299" t="s">
        <v>247</v>
      </c>
      <c r="L12" s="299" t="s">
        <v>250</v>
      </c>
      <c r="M12" s="187" t="s">
        <v>246</v>
      </c>
      <c r="N12" s="299" t="s">
        <v>248</v>
      </c>
      <c r="O12" s="299" t="s">
        <v>249</v>
      </c>
    </row>
    <row r="13" spans="1:19" ht="10.8" thickBot="1">
      <c r="A13" s="86">
        <v>1</v>
      </c>
      <c r="B13" s="93">
        <v>0</v>
      </c>
      <c r="C13" s="94">
        <v>0</v>
      </c>
      <c r="D13" s="94">
        <v>1</v>
      </c>
      <c r="E13" s="335">
        <f>B13*'Step #5&amp;6'!$X$3+'Step #9 #8 #10 #11'!C13*'Step #5&amp;6'!$Y$3+'Step #9 #8 #10 #11'!D13*'Step #5&amp;6'!$Z$3</f>
        <v>0.14794325007865852</v>
      </c>
      <c r="F13" s="336">
        <f>SQRT(
  (B13*'Step #5&amp;6'!$X$4)^2 +
  (C13*'Step #5&amp;6'!$Y$4)^2 +
  (D13*'Step #5&amp;6'!$Z$4)^2 +
  2*B13*C13*'Step #5&amp;6'!$X$10 +
  2*B13*D13*'Step #5&amp;6'!$X$11 +
  2*C13*D13*'Step #5&amp;6'!$Y$11
)</f>
        <v>0.29484993588619651</v>
      </c>
      <c r="G13" s="329"/>
      <c r="H13" s="333">
        <f>MAX(F13:F243)</f>
        <v>0.29484993588619651</v>
      </c>
      <c r="I13" s="337"/>
      <c r="J13" s="86">
        <v>0</v>
      </c>
      <c r="K13" s="330">
        <f>$H$19+$H$16*L13</f>
        <v>4.0800000000000003E-2</v>
      </c>
      <c r="L13" s="330">
        <f>J13*$H$13/230</f>
        <v>0</v>
      </c>
      <c r="M13" s="231">
        <v>0</v>
      </c>
      <c r="N13" s="330">
        <f>$O$5+0.5*$O$4*(O13^2)</f>
        <v>4.5999999999999999E-2</v>
      </c>
      <c r="O13" s="330">
        <f>M13*$H$13/230</f>
        <v>0</v>
      </c>
    </row>
    <row r="14" spans="1:19">
      <c r="A14" s="86">
        <v>2</v>
      </c>
      <c r="B14" s="96">
        <v>0</v>
      </c>
      <c r="C14" s="97">
        <v>0.05</v>
      </c>
      <c r="D14" s="97">
        <v>0.95</v>
      </c>
      <c r="E14" s="95">
        <f>B14*'Step #5&amp;6'!$X$3+'Step #9 #8 #10 #11'!C14*'Step #5&amp;6'!$Y$3+'Step #9 #8 #10 #11'!D14*'Step #5&amp;6'!$Z$3</f>
        <v>0.14609152550263507</v>
      </c>
      <c r="F14" s="296">
        <f>SQRT(
  (B14*'Step #5&amp;6'!$X$4)^2 +
  (C14*'Step #5&amp;6'!$Y$4)^2 +
  (D14*'Step #5&amp;6'!$Z$4)^2 +
  2*B14*C14*'Step #5&amp;6'!$X$10 +
  2*B14*D14*'Step #5&amp;6'!$X$11 +
  2*C14*D14*'Step #5&amp;6'!$Y$11
)</f>
        <v>0.28613380532510052</v>
      </c>
      <c r="G14" s="329"/>
      <c r="J14" s="86">
        <v>1</v>
      </c>
      <c r="K14" s="330">
        <f t="shared" ref="K14:K77" si="0">$H$19 + $H$16 * L14</f>
        <v>4.1569173745790083E-2</v>
      </c>
      <c r="L14" s="330">
        <f t="shared" ref="L14:L77" si="1">J14*$H$13/230</f>
        <v>1.2819562429834631E-3</v>
      </c>
      <c r="M14" s="231">
        <v>1</v>
      </c>
      <c r="N14" s="330">
        <f t="shared" ref="N14:N77" si="2">$O$5+0.5*$O$4*(O14^2)</f>
        <v>4.6029581412560638E-2</v>
      </c>
      <c r="O14" s="330">
        <f t="shared" ref="O14:O77" si="3">M14*$H$13/230</f>
        <v>1.2819562429834631E-3</v>
      </c>
    </row>
    <row r="15" spans="1:19">
      <c r="A15" s="86">
        <v>3</v>
      </c>
      <c r="B15" s="96">
        <v>0</v>
      </c>
      <c r="C15" s="97">
        <v>0.1</v>
      </c>
      <c r="D15" s="97">
        <v>0.9</v>
      </c>
      <c r="E15" s="95">
        <f>B15*'Step #5&amp;6'!$X$3+'Step #9 #8 #10 #11'!C15*'Step #5&amp;6'!$Y$3+'Step #9 #8 #10 #11'!D15*'Step #5&amp;6'!$Z$3</f>
        <v>0.14423980092661165</v>
      </c>
      <c r="F15" s="296">
        <f>SQRT(
  (B15*'Step #5&amp;6'!$X$4)^2 +
  (C15*'Step #5&amp;6'!$Y$4)^2 +
  (D15*'Step #5&amp;6'!$Z$4)^2 +
  2*B15*C15*'Step #5&amp;6'!$X$10 +
  2*B15*D15*'Step #5&amp;6'!$X$11 +
  2*C15*D15*'Step #5&amp;6'!$Y$11
)</f>
        <v>0.27798657937500793</v>
      </c>
      <c r="G15" s="329"/>
      <c r="H15" s="225" t="s">
        <v>243</v>
      </c>
      <c r="I15" s="332"/>
      <c r="J15" s="86">
        <v>2</v>
      </c>
      <c r="K15" s="330">
        <f t="shared" si="0"/>
        <v>4.2338347491580157E-2</v>
      </c>
      <c r="L15" s="330">
        <f t="shared" si="1"/>
        <v>2.5639124859669262E-3</v>
      </c>
      <c r="M15" s="231">
        <v>2</v>
      </c>
      <c r="N15" s="330">
        <f t="shared" si="2"/>
        <v>4.6118325650242549E-2</v>
      </c>
      <c r="O15" s="330">
        <f t="shared" si="3"/>
        <v>2.5639124859669262E-3</v>
      </c>
    </row>
    <row r="16" spans="1:19">
      <c r="A16" s="86">
        <v>4</v>
      </c>
      <c r="B16" s="96">
        <v>0</v>
      </c>
      <c r="C16" s="97">
        <v>0.15</v>
      </c>
      <c r="D16" s="97">
        <v>0.85</v>
      </c>
      <c r="E16" s="95">
        <f>B16*'Step #5&amp;6'!$X$3+'Step #9 #8 #10 #11'!C16*'Step #5&amp;6'!$Y$3+'Step #9 #8 #10 #11'!D16*'Step #5&amp;6'!$Z$3</f>
        <v>0.14238807635058823</v>
      </c>
      <c r="F16" s="296">
        <f>SQRT(
  (B16*'Step #5&amp;6'!$X$4)^2 +
  (C16*'Step #5&amp;6'!$Y$4)^2 +
  (D16*'Step #5&amp;6'!$Z$4)^2 +
  2*B16*C16*'Step #5&amp;6'!$X$10 +
  2*B16*D16*'Step #5&amp;6'!$X$11 +
  2*C16*D16*'Step #5&amp;6'!$Y$11
)</f>
        <v>0.27045967533160897</v>
      </c>
      <c r="G16" s="329"/>
      <c r="H16" s="331">
        <v>0.6</v>
      </c>
      <c r="I16" s="338"/>
      <c r="J16" s="341">
        <v>3</v>
      </c>
      <c r="K16" s="330">
        <f t="shared" si="0"/>
        <v>4.3107521237370237E-2</v>
      </c>
      <c r="L16" s="330">
        <f t="shared" si="1"/>
        <v>3.8458687289503897E-3</v>
      </c>
      <c r="M16" s="231">
        <v>3</v>
      </c>
      <c r="N16" s="330">
        <f t="shared" si="2"/>
        <v>4.6266232713045731E-2</v>
      </c>
      <c r="O16" s="330">
        <f t="shared" si="3"/>
        <v>3.8458687289503897E-3</v>
      </c>
    </row>
    <row r="17" spans="1:15">
      <c r="A17" s="86">
        <v>5</v>
      </c>
      <c r="B17" s="96">
        <v>0</v>
      </c>
      <c r="C17" s="97">
        <v>0.2</v>
      </c>
      <c r="D17" s="97">
        <v>0.8</v>
      </c>
      <c r="E17" s="95">
        <f>B17*'Step #5&amp;6'!$X$3+'Step #9 #8 #10 #11'!C17*'Step #5&amp;6'!$Y$3+'Step #9 #8 #10 #11'!D17*'Step #5&amp;6'!$Z$3</f>
        <v>0.1405363517745648</v>
      </c>
      <c r="F17" s="296">
        <f>SQRT(
  (B17*'Step #5&amp;6'!$X$4)^2 +
  (C17*'Step #5&amp;6'!$Y$4)^2 +
  (D17*'Step #5&amp;6'!$Z$4)^2 +
  2*B17*C17*'Step #5&amp;6'!$X$10 +
  2*B17*D17*'Step #5&amp;6'!$X$11 +
  2*C17*D17*'Step #5&amp;6'!$Y$11
)</f>
        <v>0.26360623580144649</v>
      </c>
      <c r="G17" s="329"/>
      <c r="J17" s="86">
        <v>4</v>
      </c>
      <c r="K17" s="330">
        <f t="shared" si="0"/>
        <v>4.3876694983160311E-2</v>
      </c>
      <c r="L17" s="330">
        <f t="shared" si="1"/>
        <v>5.1278249719338524E-3</v>
      </c>
      <c r="M17" s="231">
        <v>4</v>
      </c>
      <c r="N17" s="330">
        <f t="shared" si="2"/>
        <v>4.6473302600970191E-2</v>
      </c>
      <c r="O17" s="330">
        <f t="shared" si="3"/>
        <v>5.1278249719338524E-3</v>
      </c>
    </row>
    <row r="18" spans="1:15">
      <c r="A18" s="86">
        <v>6</v>
      </c>
      <c r="B18" s="96">
        <v>0</v>
      </c>
      <c r="C18" s="97">
        <v>0.25</v>
      </c>
      <c r="D18" s="97">
        <v>0.75</v>
      </c>
      <c r="E18" s="95">
        <f>B18*'Step #5&amp;6'!$X$3+'Step #9 #8 #10 #11'!C18*'Step #5&amp;6'!$Y$3+'Step #9 #8 #10 #11'!D18*'Step #5&amp;6'!$Z$3</f>
        <v>0.13868462719854135</v>
      </c>
      <c r="F18" s="296">
        <f>SQRT(
  (B18*'Step #5&amp;6'!$X$4)^2 +
  (C18*'Step #5&amp;6'!$Y$4)^2 +
  (D18*'Step #5&amp;6'!$Z$4)^2 +
  2*B18*C18*'Step #5&amp;6'!$X$10 +
  2*B18*D18*'Step #5&amp;6'!$X$11 +
  2*C18*D18*'Step #5&amp;6'!$Y$11
)</f>
        <v>0.25748004394788143</v>
      </c>
      <c r="G18" s="329"/>
      <c r="H18" s="225" t="s">
        <v>244</v>
      </c>
      <c r="I18" s="332"/>
      <c r="J18" s="86">
        <v>5</v>
      </c>
      <c r="K18" s="330">
        <f t="shared" si="0"/>
        <v>4.4645868728950391E-2</v>
      </c>
      <c r="L18" s="330">
        <f t="shared" si="1"/>
        <v>6.4097812149173155E-3</v>
      </c>
      <c r="M18" s="231">
        <v>5</v>
      </c>
      <c r="N18" s="330">
        <f t="shared" si="2"/>
        <v>4.6739535314015923E-2</v>
      </c>
      <c r="O18" s="330">
        <f t="shared" si="3"/>
        <v>6.4097812149173155E-3</v>
      </c>
    </row>
    <row r="19" spans="1:15">
      <c r="A19" s="86">
        <v>7</v>
      </c>
      <c r="B19" s="96">
        <v>0</v>
      </c>
      <c r="C19" s="97">
        <v>0.3</v>
      </c>
      <c r="D19" s="97">
        <v>0.7</v>
      </c>
      <c r="E19" s="95">
        <f>B19*'Step #5&amp;6'!$X$3+'Step #9 #8 #10 #11'!C19*'Step #5&amp;6'!$Y$3+'Step #9 #8 #10 #11'!D19*'Step #5&amp;6'!$Z$3</f>
        <v>0.1368329026225179</v>
      </c>
      <c r="F19" s="296">
        <f>SQRT(
  (B19*'Step #5&amp;6'!$X$4)^2 +
  (C19*'Step #5&amp;6'!$Y$4)^2 +
  (D19*'Step #5&amp;6'!$Z$4)^2 +
  2*B19*C19*'Step #5&amp;6'!$X$10 +
  2*B19*D19*'Step #5&amp;6'!$X$11 +
  2*C19*D19*'Step #5&amp;6'!$Y$11
)</f>
        <v>0.25213411592734686</v>
      </c>
      <c r="G19" s="329"/>
      <c r="H19" s="330">
        <v>4.0800000000000003E-2</v>
      </c>
      <c r="I19" s="339"/>
      <c r="J19" s="86">
        <v>6</v>
      </c>
      <c r="K19" s="330">
        <f t="shared" si="0"/>
        <v>4.5415042474740472E-2</v>
      </c>
      <c r="L19" s="330">
        <f t="shared" si="1"/>
        <v>7.6917374579007795E-3</v>
      </c>
      <c r="M19" s="231">
        <v>6</v>
      </c>
      <c r="N19" s="330">
        <f t="shared" si="2"/>
        <v>4.7064930852182933E-2</v>
      </c>
      <c r="O19" s="330">
        <f t="shared" si="3"/>
        <v>7.6917374579007795E-3</v>
      </c>
    </row>
    <row r="20" spans="1:15">
      <c r="A20" s="86">
        <v>8</v>
      </c>
      <c r="B20" s="96">
        <v>0</v>
      </c>
      <c r="C20" s="97">
        <v>0.35</v>
      </c>
      <c r="D20" s="97">
        <v>0.65</v>
      </c>
      <c r="E20" s="95">
        <f>B20*'Step #5&amp;6'!$X$3+'Step #9 #8 #10 #11'!C20*'Step #5&amp;6'!$Y$3+'Step #9 #8 #10 #11'!D20*'Step #5&amp;6'!$Z$3</f>
        <v>0.13498117804649448</v>
      </c>
      <c r="F20" s="296">
        <f>SQRT(
  (B20*'Step #5&amp;6'!$X$4)^2 +
  (C20*'Step #5&amp;6'!$Y$4)^2 +
  (D20*'Step #5&amp;6'!$Z$4)^2 +
  2*B20*C20*'Step #5&amp;6'!$X$10 +
  2*B20*D20*'Step #5&amp;6'!$X$11 +
  2*C20*D20*'Step #5&amp;6'!$Y$11
)</f>
        <v>0.24761899301667747</v>
      </c>
      <c r="G20" s="329"/>
      <c r="J20" s="86">
        <v>7</v>
      </c>
      <c r="K20" s="330">
        <f t="shared" si="0"/>
        <v>4.6184216220530545E-2</v>
      </c>
      <c r="L20" s="330">
        <f t="shared" si="1"/>
        <v>8.9736937008842409E-3</v>
      </c>
      <c r="M20" s="231">
        <v>7</v>
      </c>
      <c r="N20" s="330">
        <f t="shared" si="2"/>
        <v>4.7449489215471208E-2</v>
      </c>
      <c r="O20" s="330">
        <f t="shared" si="3"/>
        <v>8.9736937008842409E-3</v>
      </c>
    </row>
    <row r="21" spans="1:15">
      <c r="A21" s="86">
        <v>9</v>
      </c>
      <c r="B21" s="96">
        <v>0</v>
      </c>
      <c r="C21" s="97">
        <v>0.4</v>
      </c>
      <c r="D21" s="97">
        <v>0.6</v>
      </c>
      <c r="E21" s="95">
        <f>B21*'Step #5&amp;6'!$X$3+'Step #9 #8 #10 #11'!C21*'Step #5&amp;6'!$Y$3+'Step #9 #8 #10 #11'!D21*'Step #5&amp;6'!$Z$3</f>
        <v>0.13312945347047106</v>
      </c>
      <c r="F21" s="296">
        <f>SQRT(
  (B21*'Step #5&amp;6'!$X$4)^2 +
  (C21*'Step #5&amp;6'!$Y$4)^2 +
  (D21*'Step #5&amp;6'!$Z$4)^2 +
  2*B21*C21*'Step #5&amp;6'!$X$10 +
  2*B21*D21*'Step #5&amp;6'!$X$11 +
  2*C21*D21*'Step #5&amp;6'!$Y$11
)</f>
        <v>0.24398080435925412</v>
      </c>
      <c r="G21" s="329"/>
      <c r="J21" s="341">
        <v>8</v>
      </c>
      <c r="K21" s="330">
        <f>$H$19 + $H$16 * L21</f>
        <v>4.6953389966320626E-2</v>
      </c>
      <c r="L21" s="330">
        <f t="shared" si="1"/>
        <v>1.0255649943867705E-2</v>
      </c>
      <c r="M21" s="231">
        <v>8</v>
      </c>
      <c r="N21" s="330">
        <f t="shared" si="2"/>
        <v>4.7893210403880768E-2</v>
      </c>
      <c r="O21" s="330">
        <f t="shared" si="3"/>
        <v>1.0255649943867705E-2</v>
      </c>
    </row>
    <row r="22" spans="1:15">
      <c r="A22" s="86">
        <v>10</v>
      </c>
      <c r="B22" s="96">
        <v>0</v>
      </c>
      <c r="C22" s="97">
        <v>0.45</v>
      </c>
      <c r="D22" s="97">
        <v>0.55000000000000004</v>
      </c>
      <c r="E22" s="95">
        <f>B22*'Step #5&amp;6'!$X$3+'Step #9 #8 #10 #11'!C22*'Step #5&amp;6'!$Y$3+'Step #9 #8 #10 #11'!D22*'Step #5&amp;6'!$Z$3</f>
        <v>0.13127772889444764</v>
      </c>
      <c r="F22" s="296">
        <f>SQRT(
  (B22*'Step #5&amp;6'!$X$4)^2 +
  (C22*'Step #5&amp;6'!$Y$4)^2 +
  (D22*'Step #5&amp;6'!$Z$4)^2 +
  2*B22*C22*'Step #5&amp;6'!$X$10 +
  2*B22*D22*'Step #5&amp;6'!$X$11 +
  2*C22*D22*'Step #5&amp;6'!$Y$11
)</f>
        <v>0.24125922571800357</v>
      </c>
      <c r="G22" s="329"/>
      <c r="J22" s="86">
        <v>9</v>
      </c>
      <c r="K22" s="330">
        <f t="shared" si="0"/>
        <v>4.7722563712110706E-2</v>
      </c>
      <c r="L22" s="330">
        <f t="shared" si="1"/>
        <v>1.1537606186851169E-2</v>
      </c>
      <c r="M22" s="231">
        <v>9</v>
      </c>
      <c r="N22" s="330">
        <f t="shared" si="2"/>
        <v>4.8396094417411592E-2</v>
      </c>
      <c r="O22" s="330">
        <f t="shared" si="3"/>
        <v>1.1537606186851169E-2</v>
      </c>
    </row>
    <row r="23" spans="1:15">
      <c r="A23" s="86">
        <v>11</v>
      </c>
      <c r="B23" s="96">
        <v>0</v>
      </c>
      <c r="C23" s="97">
        <v>0.5</v>
      </c>
      <c r="D23" s="97">
        <v>0.5</v>
      </c>
      <c r="E23" s="95">
        <f>B23*'Step #5&amp;6'!$X$3+'Step #9 #8 #10 #11'!C23*'Step #5&amp;6'!$Y$3+'Step #9 #8 #10 #11'!D23*'Step #5&amp;6'!$Z$3</f>
        <v>0.12942600431842419</v>
      </c>
      <c r="F23" s="296">
        <f>SQRT(
  (B23*'Step #5&amp;6'!$X$4)^2 +
  (C23*'Step #5&amp;6'!$Y$4)^2 +
  (D23*'Step #5&amp;6'!$Z$4)^2 +
  2*B23*C23*'Step #5&amp;6'!$X$10 +
  2*B23*D23*'Step #5&amp;6'!$X$11 +
  2*C23*D23*'Step #5&amp;6'!$Y$11
)</f>
        <v>0.23948550895070722</v>
      </c>
      <c r="G23" s="329"/>
      <c r="J23" s="86">
        <v>10</v>
      </c>
      <c r="K23" s="330">
        <f t="shared" si="0"/>
        <v>4.849173745790078E-2</v>
      </c>
      <c r="L23" s="330">
        <f t="shared" si="1"/>
        <v>1.2819562429834631E-2</v>
      </c>
      <c r="M23" s="231">
        <v>10</v>
      </c>
      <c r="N23" s="330">
        <f t="shared" si="2"/>
        <v>4.8958141256063695E-2</v>
      </c>
      <c r="O23" s="330">
        <f t="shared" si="3"/>
        <v>1.2819562429834631E-2</v>
      </c>
    </row>
    <row r="24" spans="1:15">
      <c r="A24" s="86">
        <v>12</v>
      </c>
      <c r="B24" s="96">
        <v>0</v>
      </c>
      <c r="C24" s="97">
        <v>0.55000000000000004</v>
      </c>
      <c r="D24" s="97">
        <v>0.45</v>
      </c>
      <c r="E24" s="95">
        <f>B24*'Step #5&amp;6'!$X$3+'Step #9 #8 #10 #11'!C24*'Step #5&amp;6'!$Y$3+'Step #9 #8 #10 #11'!D24*'Step #5&amp;6'!$Z$3</f>
        <v>0.12757427974240076</v>
      </c>
      <c r="F24" s="296">
        <f>SQRT(
  (B24*'Step #5&amp;6'!$X$4)^2 +
  (C24*'Step #5&amp;6'!$Y$4)^2 +
  (D24*'Step #5&amp;6'!$Z$4)^2 +
  2*B24*C24*'Step #5&amp;6'!$X$10 +
  2*B24*D24*'Step #5&amp;6'!$X$11 +
  2*C24*D24*'Step #5&amp;6'!$Y$11
)</f>
        <v>0.2386807866288668</v>
      </c>
      <c r="G24" s="329"/>
      <c r="J24" s="86">
        <v>11</v>
      </c>
      <c r="K24" s="330">
        <f t="shared" si="0"/>
        <v>4.926091120369086E-2</v>
      </c>
      <c r="L24" s="330">
        <f t="shared" si="1"/>
        <v>1.4101518672818095E-2</v>
      </c>
      <c r="M24" s="231">
        <v>11</v>
      </c>
      <c r="N24" s="330">
        <f t="shared" si="2"/>
        <v>4.9579350919837076E-2</v>
      </c>
      <c r="O24" s="330">
        <f t="shared" si="3"/>
        <v>1.4101518672818095E-2</v>
      </c>
    </row>
    <row r="25" spans="1:15">
      <c r="A25" s="86">
        <v>13</v>
      </c>
      <c r="B25" s="96">
        <v>0</v>
      </c>
      <c r="C25" s="97">
        <v>0.6</v>
      </c>
      <c r="D25" s="97">
        <v>0.4</v>
      </c>
      <c r="E25" s="95">
        <f>B25*'Step #5&amp;6'!$X$3+'Step #9 #8 #10 #11'!C25*'Step #5&amp;6'!$Y$3+'Step #9 #8 #10 #11'!D25*'Step #5&amp;6'!$Z$3</f>
        <v>0.12572255516637731</v>
      </c>
      <c r="F25" s="296">
        <f>SQRT(
  (B25*'Step #5&amp;6'!$X$4)^2 +
  (C25*'Step #5&amp;6'!$Y$4)^2 +
  (D25*'Step #5&amp;6'!$Z$4)^2 +
  2*B25*C25*'Step #5&amp;6'!$X$10 +
  2*B25*D25*'Step #5&amp;6'!$X$11 +
  2*C25*D25*'Step #5&amp;6'!$Y$11
)</f>
        <v>0.23885485282747912</v>
      </c>
      <c r="G25" s="329"/>
      <c r="J25" s="86">
        <v>12</v>
      </c>
      <c r="K25" s="330">
        <f t="shared" si="0"/>
        <v>5.0030084949480941E-2</v>
      </c>
      <c r="L25" s="330">
        <f t="shared" si="1"/>
        <v>1.5383474915801559E-2</v>
      </c>
      <c r="M25" s="231">
        <v>12</v>
      </c>
      <c r="N25" s="330">
        <f t="shared" si="2"/>
        <v>5.0259723408731721E-2</v>
      </c>
      <c r="O25" s="330">
        <f t="shared" si="3"/>
        <v>1.5383474915801559E-2</v>
      </c>
    </row>
    <row r="26" spans="1:15">
      <c r="A26" s="86">
        <v>14</v>
      </c>
      <c r="B26" s="96">
        <v>0</v>
      </c>
      <c r="C26" s="97">
        <v>0.65</v>
      </c>
      <c r="D26" s="97">
        <v>0.35</v>
      </c>
      <c r="E26" s="95">
        <f>B26*'Step #5&amp;6'!$X$3+'Step #9 #8 #10 #11'!C26*'Step #5&amp;6'!$Y$3+'Step #9 #8 #10 #11'!D26*'Step #5&amp;6'!$Z$3</f>
        <v>0.12387083059035389</v>
      </c>
      <c r="F26" s="296">
        <f>SQRT(
  (B26*'Step #5&amp;6'!$X$4)^2 +
  (C26*'Step #5&amp;6'!$Y$4)^2 +
  (D26*'Step #5&amp;6'!$Z$4)^2 +
  2*B26*C26*'Step #5&amp;6'!$X$10 +
  2*B26*D26*'Step #5&amp;6'!$X$11 +
  2*C26*D26*'Step #5&amp;6'!$Y$11
)</f>
        <v>0.24000557793052535</v>
      </c>
      <c r="G26" s="329"/>
      <c r="J26" s="341">
        <v>13</v>
      </c>
      <c r="K26" s="330">
        <f t="shared" si="0"/>
        <v>5.0799258695271014E-2</v>
      </c>
      <c r="L26" s="330">
        <f t="shared" si="1"/>
        <v>1.6665431158785021E-2</v>
      </c>
      <c r="M26" s="231">
        <v>13</v>
      </c>
      <c r="N26" s="330">
        <f t="shared" si="2"/>
        <v>5.0999258722747645E-2</v>
      </c>
      <c r="O26" s="330">
        <f t="shared" si="3"/>
        <v>1.6665431158785021E-2</v>
      </c>
    </row>
    <row r="27" spans="1:15">
      <c r="A27" s="86">
        <v>15</v>
      </c>
      <c r="B27" s="96">
        <v>0</v>
      </c>
      <c r="C27" s="97">
        <v>0.7</v>
      </c>
      <c r="D27" s="97">
        <v>0.3</v>
      </c>
      <c r="E27" s="95">
        <f>B27*'Step #5&amp;6'!$X$3+'Step #9 #8 #10 #11'!C27*'Step #5&amp;6'!$Y$3+'Step #9 #8 #10 #11'!D27*'Step #5&amp;6'!$Z$3</f>
        <v>0.12201910601433044</v>
      </c>
      <c r="F27" s="296">
        <f>SQRT(
  (B27*'Step #5&amp;6'!$X$4)^2 +
  (C27*'Step #5&amp;6'!$Y$4)^2 +
  (D27*'Step #5&amp;6'!$Z$4)^2 +
  2*B27*C27*'Step #5&amp;6'!$X$10 +
  2*B27*D27*'Step #5&amp;6'!$X$11 +
  2*C27*D27*'Step #5&amp;6'!$Y$11
)</f>
        <v>0.24211903696603651</v>
      </c>
      <c r="G27" s="329"/>
      <c r="J27" s="86">
        <v>14</v>
      </c>
      <c r="K27" s="330">
        <f t="shared" si="0"/>
        <v>5.1568432441061088E-2</v>
      </c>
      <c r="L27" s="330">
        <f t="shared" si="1"/>
        <v>1.7947387401768482E-2</v>
      </c>
      <c r="M27" s="231">
        <v>14</v>
      </c>
      <c r="N27" s="330">
        <f t="shared" si="2"/>
        <v>5.179795686188484E-2</v>
      </c>
      <c r="O27" s="330">
        <f t="shared" si="3"/>
        <v>1.7947387401768482E-2</v>
      </c>
    </row>
    <row r="28" spans="1:15">
      <c r="A28" s="86">
        <v>16</v>
      </c>
      <c r="B28" s="96">
        <v>0</v>
      </c>
      <c r="C28" s="97">
        <v>0.75</v>
      </c>
      <c r="D28" s="97">
        <v>0.25</v>
      </c>
      <c r="E28" s="95">
        <f>B28*'Step #5&amp;6'!$X$3+'Step #9 #8 #10 #11'!C28*'Step #5&amp;6'!$Y$3+'Step #9 #8 #10 #11'!D28*'Step #5&amp;6'!$Z$3</f>
        <v>0.12016738143830702</v>
      </c>
      <c r="F28" s="296">
        <f>SQRT(
  (B28*'Step #5&amp;6'!$X$4)^2 +
  (C28*'Step #5&amp;6'!$Y$4)^2 +
  (D28*'Step #5&amp;6'!$Z$4)^2 +
  2*B28*C28*'Step #5&amp;6'!$X$10 +
  2*B28*D28*'Step #5&amp;6'!$X$11 +
  2*C28*D28*'Step #5&amp;6'!$Y$11
)</f>
        <v>0.24517033382940756</v>
      </c>
      <c r="G28" s="329"/>
      <c r="J28" s="86">
        <v>15</v>
      </c>
      <c r="K28" s="330">
        <f t="shared" si="0"/>
        <v>5.2337606186851168E-2</v>
      </c>
      <c r="L28" s="330">
        <f t="shared" si="1"/>
        <v>1.9229343644751949E-2</v>
      </c>
      <c r="M28" s="231">
        <v>15</v>
      </c>
      <c r="N28" s="330">
        <f t="shared" si="2"/>
        <v>5.2655817826143314E-2</v>
      </c>
      <c r="O28" s="330">
        <f t="shared" si="3"/>
        <v>1.9229343644751949E-2</v>
      </c>
    </row>
    <row r="29" spans="1:15">
      <c r="A29" s="86">
        <v>17</v>
      </c>
      <c r="B29" s="96">
        <v>0</v>
      </c>
      <c r="C29" s="97">
        <v>0.8</v>
      </c>
      <c r="D29" s="97">
        <v>0.2</v>
      </c>
      <c r="E29" s="95">
        <f>B29*'Step #5&amp;6'!$X$3+'Step #9 #8 #10 #11'!C29*'Step #5&amp;6'!$Y$3+'Step #9 #8 #10 #11'!D29*'Step #5&amp;6'!$Z$3</f>
        <v>0.11831565686228358</v>
      </c>
      <c r="F29" s="296">
        <f>SQRT(
  (B29*'Step #5&amp;6'!$X$4)^2 +
  (C29*'Step #5&amp;6'!$Y$4)^2 +
  (D29*'Step #5&amp;6'!$Z$4)^2 +
  2*B29*C29*'Step #5&amp;6'!$X$10 +
  2*B29*D29*'Step #5&amp;6'!$X$11 +
  2*C29*D29*'Step #5&amp;6'!$Y$11
)</f>
        <v>0.24912501083542785</v>
      </c>
      <c r="G29" s="329"/>
      <c r="J29" s="86">
        <v>16</v>
      </c>
      <c r="K29" s="330">
        <f t="shared" si="0"/>
        <v>5.3106779932641249E-2</v>
      </c>
      <c r="L29" s="330">
        <f t="shared" si="1"/>
        <v>2.051129988773541E-2</v>
      </c>
      <c r="M29" s="231">
        <v>16</v>
      </c>
      <c r="N29" s="330">
        <f t="shared" si="2"/>
        <v>5.3572841615523059E-2</v>
      </c>
      <c r="O29" s="330">
        <f t="shared" si="3"/>
        <v>2.051129988773541E-2</v>
      </c>
    </row>
    <row r="30" spans="1:15">
      <c r="A30" s="86">
        <v>18</v>
      </c>
      <c r="B30" s="96">
        <v>0</v>
      </c>
      <c r="C30" s="97">
        <v>0.85</v>
      </c>
      <c r="D30" s="97">
        <v>0.15</v>
      </c>
      <c r="E30" s="95">
        <f>B30*'Step #5&amp;6'!$X$3+'Step #9 #8 #10 #11'!C30*'Step #5&amp;6'!$Y$3+'Step #9 #8 #10 #11'!D30*'Step #5&amp;6'!$Z$3</f>
        <v>0.11646393228626015</v>
      </c>
      <c r="F30" s="296">
        <f>SQRT(
  (B30*'Step #5&amp;6'!$X$4)^2 +
  (C30*'Step #5&amp;6'!$Y$4)^2 +
  (D30*'Step #5&amp;6'!$Z$4)^2 +
  2*B30*C30*'Step #5&amp;6'!$X$10 +
  2*B30*D30*'Step #5&amp;6'!$X$11 +
  2*C30*D30*'Step #5&amp;6'!$Y$11
)</f>
        <v>0.25394086587736842</v>
      </c>
      <c r="G30" s="329"/>
      <c r="J30" s="86">
        <v>17</v>
      </c>
      <c r="K30" s="330">
        <f t="shared" si="0"/>
        <v>5.3875953678431322E-2</v>
      </c>
      <c r="L30" s="330">
        <f t="shared" si="1"/>
        <v>2.179325613071887E-2</v>
      </c>
      <c r="M30" s="231">
        <v>17</v>
      </c>
      <c r="N30" s="330">
        <f t="shared" si="2"/>
        <v>5.4549028230024083E-2</v>
      </c>
      <c r="O30" s="330">
        <f t="shared" si="3"/>
        <v>2.179325613071887E-2</v>
      </c>
    </row>
    <row r="31" spans="1:15">
      <c r="A31" s="86">
        <v>19</v>
      </c>
      <c r="B31" s="96">
        <v>0</v>
      </c>
      <c r="C31" s="97">
        <v>0.9</v>
      </c>
      <c r="D31" s="97">
        <v>0.1</v>
      </c>
      <c r="E31" s="95">
        <f>B31*'Step #5&amp;6'!$X$3+'Step #9 #8 #10 #11'!C31*'Step #5&amp;6'!$Y$3+'Step #9 #8 #10 #11'!D31*'Step #5&amp;6'!$Z$3</f>
        <v>0.11461220771023672</v>
      </c>
      <c r="F31" s="296">
        <f>SQRT(
  (B31*'Step #5&amp;6'!$X$4)^2 +
  (C31*'Step #5&amp;6'!$Y$4)^2 +
  (D31*'Step #5&amp;6'!$Z$4)^2 +
  2*B31*C31*'Step #5&amp;6'!$X$10 +
  2*B31*D31*'Step #5&amp;6'!$X$11 +
  2*C31*D31*'Step #5&amp;6'!$Y$11
)</f>
        <v>0.25956997054052672</v>
      </c>
      <c r="G31" s="329"/>
      <c r="J31" s="341">
        <v>18</v>
      </c>
      <c r="K31" s="330">
        <f t="shared" si="0"/>
        <v>5.4645127424221403E-2</v>
      </c>
      <c r="L31" s="330">
        <f t="shared" si="1"/>
        <v>2.3075212373702338E-2</v>
      </c>
      <c r="M31" s="231">
        <v>18</v>
      </c>
      <c r="N31" s="330">
        <f t="shared" si="2"/>
        <v>5.5584377669646377E-2</v>
      </c>
      <c r="O31" s="330">
        <f t="shared" si="3"/>
        <v>2.3075212373702338E-2</v>
      </c>
    </row>
    <row r="32" spans="1:15">
      <c r="A32" s="86">
        <v>20</v>
      </c>
      <c r="B32" s="96">
        <v>0</v>
      </c>
      <c r="C32" s="97">
        <v>0.95</v>
      </c>
      <c r="D32" s="97">
        <v>0.05</v>
      </c>
      <c r="E32" s="95">
        <f>B32*'Step #5&amp;6'!$X$3+'Step #9 #8 #10 #11'!C32*'Step #5&amp;6'!$Y$3+'Step #9 #8 #10 #11'!D32*'Step #5&amp;6'!$Z$3</f>
        <v>0.11276048313421327</v>
      </c>
      <c r="F32" s="296">
        <f>SQRT(
  (B32*'Step #5&amp;6'!$X$4)^2 +
  (C32*'Step #5&amp;6'!$Y$4)^2 +
  (D32*'Step #5&amp;6'!$Z$4)^2 +
  2*B32*C32*'Step #5&amp;6'!$X$10 +
  2*B32*D32*'Step #5&amp;6'!$X$11 +
  2*C32*D32*'Step #5&amp;6'!$Y$11
)</f>
        <v>0.26596069212449214</v>
      </c>
      <c r="G32" s="329"/>
      <c r="J32" s="86">
        <v>19</v>
      </c>
      <c r="K32" s="330">
        <f t="shared" si="0"/>
        <v>5.5414301170011483E-2</v>
      </c>
      <c r="L32" s="330">
        <f t="shared" si="1"/>
        <v>2.4357168616685798E-2</v>
      </c>
      <c r="M32" s="231">
        <v>19</v>
      </c>
      <c r="N32" s="330">
        <f t="shared" si="2"/>
        <v>5.6678889934389944E-2</v>
      </c>
      <c r="O32" s="330">
        <f t="shared" si="3"/>
        <v>2.4357168616685798E-2</v>
      </c>
    </row>
    <row r="33" spans="1:15">
      <c r="A33" s="86">
        <v>21</v>
      </c>
      <c r="B33" s="96">
        <v>0</v>
      </c>
      <c r="C33" s="97">
        <v>1</v>
      </c>
      <c r="D33" s="97">
        <v>0</v>
      </c>
      <c r="E33" s="95">
        <f>B33*'Step #5&amp;6'!$X$3+'Step #9 #8 #10 #11'!C33*'Step #5&amp;6'!$Y$3+'Step #9 #8 #10 #11'!D33*'Step #5&amp;6'!$Z$3</f>
        <v>0.11090875855818985</v>
      </c>
      <c r="F33" s="296">
        <f>SQRT(
  (B33*'Step #5&amp;6'!$X$4)^2 +
  (C33*'Step #5&amp;6'!$Y$4)^2 +
  (D33*'Step #5&amp;6'!$Z$4)^2 +
  2*B33*C33*'Step #5&amp;6'!$X$10 +
  2*B33*D33*'Step #5&amp;6'!$X$11 +
  2*C33*D33*'Step #5&amp;6'!$Y$11
)</f>
        <v>0.27305956091910533</v>
      </c>
      <c r="G33" s="329"/>
      <c r="J33" s="86">
        <v>20</v>
      </c>
      <c r="K33" s="330">
        <f t="shared" si="0"/>
        <v>5.6183474915801557E-2</v>
      </c>
      <c r="L33" s="330">
        <f t="shared" si="1"/>
        <v>2.5639124859669262E-2</v>
      </c>
      <c r="M33" s="231">
        <v>20</v>
      </c>
      <c r="N33" s="330">
        <f t="shared" si="2"/>
        <v>5.7832565024254781E-2</v>
      </c>
      <c r="O33" s="330">
        <f t="shared" si="3"/>
        <v>2.5639124859669262E-2</v>
      </c>
    </row>
    <row r="34" spans="1:15">
      <c r="A34" s="86">
        <v>22</v>
      </c>
      <c r="B34" s="96">
        <v>0.05</v>
      </c>
      <c r="C34" s="97">
        <v>0</v>
      </c>
      <c r="D34" s="97">
        <v>0.95</v>
      </c>
      <c r="E34" s="95">
        <f>B34*'Step #5&amp;6'!$X$3+'Step #9 #8 #10 #11'!C34*'Step #5&amp;6'!$Y$3+'Step #9 #8 #10 #11'!D34*'Step #5&amp;6'!$Z$3</f>
        <v>0.14861543059014187</v>
      </c>
      <c r="F34" s="296">
        <f>SQRT(
  (B34*'Step #5&amp;6'!$X$4)^2 +
  (C34*'Step #5&amp;6'!$Y$4)^2 +
  (D34*'Step #5&amp;6'!$Z$4)^2 +
  2*B34*C34*'Step #5&amp;6'!$X$10 +
  2*B34*D34*'Step #5&amp;6'!$X$11 +
  2*C34*D34*'Step #5&amp;6'!$Y$11
)</f>
        <v>0.28681915551979953</v>
      </c>
      <c r="G34" s="329"/>
      <c r="J34" s="86">
        <v>21</v>
      </c>
      <c r="K34" s="330">
        <f t="shared" si="0"/>
        <v>5.6952648661591637E-2</v>
      </c>
      <c r="L34" s="330">
        <f t="shared" si="1"/>
        <v>2.6921081102652726E-2</v>
      </c>
      <c r="M34" s="231">
        <v>21</v>
      </c>
      <c r="N34" s="330">
        <f t="shared" si="2"/>
        <v>5.9045402939240904E-2</v>
      </c>
      <c r="O34" s="330">
        <f t="shared" si="3"/>
        <v>2.6921081102652726E-2</v>
      </c>
    </row>
    <row r="35" spans="1:15">
      <c r="A35" s="86">
        <v>23</v>
      </c>
      <c r="B35" s="96">
        <v>0.05</v>
      </c>
      <c r="C35" s="97">
        <v>0.05</v>
      </c>
      <c r="D35" s="97">
        <v>0.9</v>
      </c>
      <c r="E35" s="95">
        <f>B35*'Step #5&amp;6'!$X$3+'Step #9 #8 #10 #11'!C35*'Step #5&amp;6'!$Y$3+'Step #9 #8 #10 #11'!D35*'Step #5&amp;6'!$Z$3</f>
        <v>0.14676370601411845</v>
      </c>
      <c r="F35" s="296">
        <f>SQRT(
  (B35*'Step #5&amp;6'!$X$4)^2 +
  (C35*'Step #5&amp;6'!$Y$4)^2 +
  (D35*'Step #5&amp;6'!$Z$4)^2 +
  2*B35*C35*'Step #5&amp;6'!$X$10 +
  2*B35*D35*'Step #5&amp;6'!$X$11 +
  2*C35*D35*'Step #5&amp;6'!$Y$11
)</f>
        <v>0.2781643898508539</v>
      </c>
      <c r="G35" s="329"/>
      <c r="J35" s="86">
        <v>22</v>
      </c>
      <c r="K35" s="330">
        <f t="shared" si="0"/>
        <v>5.7721822407381718E-2</v>
      </c>
      <c r="L35" s="330">
        <f t="shared" si="1"/>
        <v>2.820303734563619E-2</v>
      </c>
      <c r="M35" s="231">
        <v>22</v>
      </c>
      <c r="N35" s="330">
        <f t="shared" si="2"/>
        <v>6.0317403679348292E-2</v>
      </c>
      <c r="O35" s="330">
        <f t="shared" si="3"/>
        <v>2.820303734563619E-2</v>
      </c>
    </row>
    <row r="36" spans="1:15">
      <c r="A36" s="86">
        <v>24</v>
      </c>
      <c r="B36" s="96">
        <v>0.05</v>
      </c>
      <c r="C36" s="97">
        <v>0.1</v>
      </c>
      <c r="D36" s="97">
        <v>0.85</v>
      </c>
      <c r="E36" s="95">
        <f>B36*'Step #5&amp;6'!$X$3+'Step #9 #8 #10 #11'!C36*'Step #5&amp;6'!$Y$3+'Step #9 #8 #10 #11'!D36*'Step #5&amp;6'!$Z$3</f>
        <v>0.144911981438095</v>
      </c>
      <c r="F36" s="296">
        <f>SQRT(
  (B36*'Step #5&amp;6'!$X$4)^2 +
  (C36*'Step #5&amp;6'!$Y$4)^2 +
  (D36*'Step #5&amp;6'!$Z$4)^2 +
  2*B36*C36*'Step #5&amp;6'!$X$10 +
  2*B36*D36*'Step #5&amp;6'!$X$11 +
  2*C36*D36*'Step #5&amp;6'!$Y$11
)</f>
        <v>0.27009913271643687</v>
      </c>
      <c r="G36" s="329"/>
      <c r="J36" s="341">
        <v>23</v>
      </c>
      <c r="K36" s="330">
        <f t="shared" si="0"/>
        <v>5.8490996153171791E-2</v>
      </c>
      <c r="L36" s="330">
        <f t="shared" si="1"/>
        <v>2.9484993588619651E-2</v>
      </c>
      <c r="M36" s="231">
        <v>23</v>
      </c>
      <c r="N36" s="330">
        <f t="shared" si="2"/>
        <v>6.1648567244576957E-2</v>
      </c>
      <c r="O36" s="330">
        <f t="shared" si="3"/>
        <v>2.9484993588619651E-2</v>
      </c>
    </row>
    <row r="37" spans="1:15">
      <c r="A37" s="86">
        <v>25</v>
      </c>
      <c r="B37" s="96">
        <v>0.05</v>
      </c>
      <c r="C37" s="97">
        <v>0.15</v>
      </c>
      <c r="D37" s="97">
        <v>0.8</v>
      </c>
      <c r="E37" s="95">
        <f>B37*'Step #5&amp;6'!$X$3+'Step #9 #8 #10 #11'!C37*'Step #5&amp;6'!$Y$3+'Step #9 #8 #10 #11'!D37*'Step #5&amp;6'!$Z$3</f>
        <v>0.14306025686207158</v>
      </c>
      <c r="F37" s="296">
        <f>SQRT(
  (B37*'Step #5&amp;6'!$X$4)^2 +
  (C37*'Step #5&amp;6'!$Y$4)^2 +
  (D37*'Step #5&amp;6'!$Z$4)^2 +
  2*B37*C37*'Step #5&amp;6'!$X$10 +
  2*B37*D37*'Step #5&amp;6'!$X$11 +
  2*C37*D37*'Step #5&amp;6'!$Y$11
)</f>
        <v>0.26267769054929591</v>
      </c>
      <c r="G37" s="329"/>
      <c r="J37" s="86">
        <v>24</v>
      </c>
      <c r="K37" s="330">
        <f t="shared" si="0"/>
        <v>5.9260169898961872E-2</v>
      </c>
      <c r="L37" s="330">
        <f t="shared" si="1"/>
        <v>3.0766949831603118E-2</v>
      </c>
      <c r="M37" s="231">
        <v>24</v>
      </c>
      <c r="N37" s="330">
        <f t="shared" si="2"/>
        <v>6.3038893634926901E-2</v>
      </c>
      <c r="O37" s="330">
        <f t="shared" si="3"/>
        <v>3.0766949831603118E-2</v>
      </c>
    </row>
    <row r="38" spans="1:15">
      <c r="A38" s="86">
        <v>26</v>
      </c>
      <c r="B38" s="96">
        <v>0.05</v>
      </c>
      <c r="C38" s="97">
        <v>0.2</v>
      </c>
      <c r="D38" s="97">
        <v>0.75</v>
      </c>
      <c r="E38" s="95">
        <f>B38*'Step #5&amp;6'!$X$3+'Step #9 #8 #10 #11'!C38*'Step #5&amp;6'!$Y$3+'Step #9 #8 #10 #11'!D38*'Step #5&amp;6'!$Z$3</f>
        <v>0.14120853228604813</v>
      </c>
      <c r="F38" s="296">
        <f>SQRT(
  (B38*'Step #5&amp;6'!$X$4)^2 +
  (C38*'Step #5&amp;6'!$Y$4)^2 +
  (D38*'Step #5&amp;6'!$Z$4)^2 +
  2*B38*C38*'Step #5&amp;6'!$X$10 +
  2*B38*D38*'Step #5&amp;6'!$X$11 +
  2*C38*D38*'Step #5&amp;6'!$Y$11
)</f>
        <v>0.25595607169105922</v>
      </c>
      <c r="G38" s="329"/>
      <c r="J38" s="86">
        <v>25</v>
      </c>
      <c r="K38" s="330">
        <f t="shared" si="0"/>
        <v>6.0029343644751945E-2</v>
      </c>
      <c r="L38" s="330">
        <f t="shared" si="1"/>
        <v>3.2048906074586575E-2</v>
      </c>
      <c r="M38" s="231">
        <v>25</v>
      </c>
      <c r="N38" s="330">
        <f t="shared" si="2"/>
        <v>6.4488382850398096E-2</v>
      </c>
      <c r="O38" s="330">
        <f t="shared" si="3"/>
        <v>3.2048906074586575E-2</v>
      </c>
    </row>
    <row r="39" spans="1:15">
      <c r="A39" s="86">
        <v>27</v>
      </c>
      <c r="B39" s="96">
        <v>0.05</v>
      </c>
      <c r="C39" s="97">
        <v>0.25</v>
      </c>
      <c r="D39" s="97">
        <v>0.7</v>
      </c>
      <c r="E39" s="95">
        <f>B39*'Step #5&amp;6'!$X$3+'Step #9 #8 #10 #11'!C39*'Step #5&amp;6'!$Y$3+'Step #9 #8 #10 #11'!D39*'Step #5&amp;6'!$Z$3</f>
        <v>0.1393568077100247</v>
      </c>
      <c r="F39" s="296">
        <f>SQRT(
  (B39*'Step #5&amp;6'!$X$4)^2 +
  (C39*'Step #5&amp;6'!$Y$4)^2 +
  (D39*'Step #5&amp;6'!$Z$4)^2 +
  2*B39*C39*'Step #5&amp;6'!$X$10 +
  2*B39*D39*'Step #5&amp;6'!$X$11 +
  2*C39*D39*'Step #5&amp;6'!$Y$11
)</f>
        <v>0.2499907319557913</v>
      </c>
      <c r="G39" s="329"/>
      <c r="J39" s="86">
        <v>26</v>
      </c>
      <c r="K39" s="330">
        <f t="shared" si="0"/>
        <v>6.0798517390542026E-2</v>
      </c>
      <c r="L39" s="330">
        <f t="shared" si="1"/>
        <v>3.3330862317570042E-2</v>
      </c>
      <c r="M39" s="231">
        <v>26</v>
      </c>
      <c r="N39" s="330">
        <f t="shared" si="2"/>
        <v>6.5997034890990597E-2</v>
      </c>
      <c r="O39" s="330">
        <f t="shared" si="3"/>
        <v>3.3330862317570042E-2</v>
      </c>
    </row>
    <row r="40" spans="1:15">
      <c r="A40" s="86">
        <v>28</v>
      </c>
      <c r="B40" s="96">
        <v>0.05</v>
      </c>
      <c r="C40" s="97">
        <v>0.3</v>
      </c>
      <c r="D40" s="97">
        <v>0.65</v>
      </c>
      <c r="E40" s="95">
        <f>B40*'Step #5&amp;6'!$X$3+'Step #9 #8 #10 #11'!C40*'Step #5&amp;6'!$Y$3+'Step #9 #8 #10 #11'!D40*'Step #5&amp;6'!$Z$3</f>
        <v>0.13750508313400128</v>
      </c>
      <c r="F40" s="296">
        <f>SQRT(
  (B40*'Step #5&amp;6'!$X$4)^2 +
  (C40*'Step #5&amp;6'!$Y$4)^2 +
  (D40*'Step #5&amp;6'!$Z$4)^2 +
  2*B40*C40*'Step #5&amp;6'!$X$10 +
  2*B40*D40*'Step #5&amp;6'!$X$11 +
  2*C40*D40*'Step #5&amp;6'!$Y$11
)</f>
        <v>0.24483695676333805</v>
      </c>
      <c r="G40" s="329"/>
      <c r="J40" s="86">
        <v>27</v>
      </c>
      <c r="K40" s="330">
        <f t="shared" si="0"/>
        <v>6.1567691136332106E-2</v>
      </c>
      <c r="L40" s="330">
        <f t="shared" si="1"/>
        <v>3.4612818560553503E-2</v>
      </c>
      <c r="M40" s="231">
        <v>27</v>
      </c>
      <c r="N40" s="330">
        <f t="shared" si="2"/>
        <v>6.7564849756704348E-2</v>
      </c>
      <c r="O40" s="330">
        <f t="shared" si="3"/>
        <v>3.4612818560553503E-2</v>
      </c>
    </row>
    <row r="41" spans="1:15">
      <c r="A41" s="86">
        <v>29</v>
      </c>
      <c r="B41" s="96">
        <v>0.05</v>
      </c>
      <c r="C41" s="97">
        <v>0.35</v>
      </c>
      <c r="D41" s="97">
        <v>0.6</v>
      </c>
      <c r="E41" s="95">
        <f>B41*'Step #5&amp;6'!$X$3+'Step #9 #8 #10 #11'!C41*'Step #5&amp;6'!$Y$3+'Step #9 #8 #10 #11'!D41*'Step #5&amp;6'!$Z$3</f>
        <v>0.13565335855797783</v>
      </c>
      <c r="F41" s="296">
        <f>SQRT(
  (B41*'Step #5&amp;6'!$X$4)^2 +
  (C41*'Step #5&amp;6'!$Y$4)^2 +
  (D41*'Step #5&amp;6'!$Z$4)^2 +
  2*B41*C41*'Step #5&amp;6'!$X$10 +
  2*B41*D41*'Step #5&amp;6'!$X$11 +
  2*C41*D41*'Step #5&amp;6'!$Y$11
)</f>
        <v>0.24054691566415842</v>
      </c>
      <c r="G41" s="329"/>
      <c r="J41" s="341">
        <v>28</v>
      </c>
      <c r="K41" s="330">
        <f t="shared" si="0"/>
        <v>6.233686488212218E-2</v>
      </c>
      <c r="L41" s="330">
        <f t="shared" si="1"/>
        <v>3.5894774803536963E-2</v>
      </c>
      <c r="M41" s="231">
        <v>28</v>
      </c>
      <c r="N41" s="330">
        <f t="shared" si="2"/>
        <v>6.9191827447539378E-2</v>
      </c>
      <c r="O41" s="330">
        <f t="shared" si="3"/>
        <v>3.5894774803536963E-2</v>
      </c>
    </row>
    <row r="42" spans="1:15">
      <c r="A42" s="86">
        <v>30</v>
      </c>
      <c r="B42" s="96">
        <v>0.05</v>
      </c>
      <c r="C42" s="97">
        <v>0.4</v>
      </c>
      <c r="D42" s="97">
        <v>0.55000000000000004</v>
      </c>
      <c r="E42" s="95">
        <f>B42*'Step #5&amp;6'!$X$3+'Step #9 #8 #10 #11'!C42*'Step #5&amp;6'!$Y$3+'Step #9 #8 #10 #11'!D42*'Step #5&amp;6'!$Z$3</f>
        <v>0.13380163398195441</v>
      </c>
      <c r="F42" s="296">
        <f>SQRT(
  (B42*'Step #5&amp;6'!$X$4)^2 +
  (C42*'Step #5&amp;6'!$Y$4)^2 +
  (D42*'Step #5&amp;6'!$Z$4)^2 +
  2*B42*C42*'Step #5&amp;6'!$X$10 +
  2*B42*D42*'Step #5&amp;6'!$X$11 +
  2*C42*D42*'Step #5&amp;6'!$Y$11
)</f>
        <v>0.2371674846580229</v>
      </c>
      <c r="G42" s="329"/>
      <c r="J42" s="86">
        <v>29</v>
      </c>
      <c r="K42" s="330">
        <f t="shared" si="0"/>
        <v>6.3106038627912253E-2</v>
      </c>
      <c r="L42" s="330">
        <f t="shared" si="1"/>
        <v>3.7176731046520431E-2</v>
      </c>
      <c r="M42" s="231">
        <v>29</v>
      </c>
      <c r="N42" s="330">
        <f t="shared" si="2"/>
        <v>7.0877967963495686E-2</v>
      </c>
      <c r="O42" s="330">
        <f t="shared" si="3"/>
        <v>3.7176731046520431E-2</v>
      </c>
    </row>
    <row r="43" spans="1:15">
      <c r="A43" s="86">
        <v>31</v>
      </c>
      <c r="B43" s="96">
        <v>0.05</v>
      </c>
      <c r="C43" s="97">
        <v>0.45</v>
      </c>
      <c r="D43" s="97">
        <v>0.5</v>
      </c>
      <c r="E43" s="95">
        <f>B43*'Step #5&amp;6'!$X$3+'Step #9 #8 #10 #11'!C43*'Step #5&amp;6'!$Y$3+'Step #9 #8 #10 #11'!D43*'Step #5&amp;6'!$Z$3</f>
        <v>0.13194990940593096</v>
      </c>
      <c r="F43" s="296">
        <f>SQRT(
  (B43*'Step #5&amp;6'!$X$4)^2 +
  (C43*'Step #5&amp;6'!$Y$4)^2 +
  (D43*'Step #5&amp;6'!$Z$4)^2 +
  2*B43*C43*'Step #5&amp;6'!$X$10 +
  2*B43*D43*'Step #5&amp;6'!$X$11 +
  2*C43*D43*'Step #5&amp;6'!$Y$11
)</f>
        <v>0.23473799613090762</v>
      </c>
      <c r="G43" s="329"/>
      <c r="J43" s="86">
        <v>30</v>
      </c>
      <c r="K43" s="330">
        <f t="shared" si="0"/>
        <v>6.3875212373702334E-2</v>
      </c>
      <c r="L43" s="330">
        <f t="shared" si="1"/>
        <v>3.8458687289503898E-2</v>
      </c>
      <c r="M43" s="231">
        <v>30</v>
      </c>
      <c r="N43" s="330">
        <f t="shared" si="2"/>
        <v>7.2623271304573273E-2</v>
      </c>
      <c r="O43" s="330">
        <f t="shared" si="3"/>
        <v>3.8458687289503898E-2</v>
      </c>
    </row>
    <row r="44" spans="1:15">
      <c r="A44" s="86">
        <v>32</v>
      </c>
      <c r="B44" s="96">
        <v>0.05</v>
      </c>
      <c r="C44" s="97">
        <v>0.5</v>
      </c>
      <c r="D44" s="97">
        <v>0.45</v>
      </c>
      <c r="E44" s="95">
        <f>B44*'Step #5&amp;6'!$X$3+'Step #9 #8 #10 #11'!C44*'Step #5&amp;6'!$Y$3+'Step #9 #8 #10 #11'!D44*'Step #5&amp;6'!$Z$3</f>
        <v>0.13009818482990754</v>
      </c>
      <c r="F44" s="296">
        <f>SQRT(
  (B44*'Step #5&amp;6'!$X$4)^2 +
  (C44*'Step #5&amp;6'!$Y$4)^2 +
  (D44*'Step #5&amp;6'!$Z$4)^2 +
  2*B44*C44*'Step #5&amp;6'!$X$10 +
  2*B44*D44*'Step #5&amp;6'!$X$11 +
  2*C44*D44*'Step #5&amp;6'!$Y$11
)</f>
        <v>0.23328813039064203</v>
      </c>
      <c r="G44" s="329"/>
      <c r="J44" s="86">
        <v>31</v>
      </c>
      <c r="K44" s="330">
        <f t="shared" si="0"/>
        <v>6.4644386119492414E-2</v>
      </c>
      <c r="L44" s="330">
        <f t="shared" si="1"/>
        <v>3.9740643532487359E-2</v>
      </c>
      <c r="M44" s="231">
        <v>31</v>
      </c>
      <c r="N44" s="330">
        <f t="shared" si="2"/>
        <v>7.4427737470772123E-2</v>
      </c>
      <c r="O44" s="330">
        <f t="shared" si="3"/>
        <v>3.9740643532487359E-2</v>
      </c>
    </row>
    <row r="45" spans="1:15">
      <c r="A45" s="86">
        <v>33</v>
      </c>
      <c r="B45" s="96">
        <v>0.05</v>
      </c>
      <c r="C45" s="97">
        <v>0.55000000000000004</v>
      </c>
      <c r="D45" s="97">
        <v>0.4</v>
      </c>
      <c r="E45" s="95">
        <f>B45*'Step #5&amp;6'!$X$3+'Step #9 #8 #10 #11'!C45*'Step #5&amp;6'!$Y$3+'Step #9 #8 #10 #11'!D45*'Step #5&amp;6'!$Z$3</f>
        <v>0.12824646025388411</v>
      </c>
      <c r="F45" s="296">
        <f>SQRT(
  (B45*'Step #5&amp;6'!$X$4)^2 +
  (C45*'Step #5&amp;6'!$Y$4)^2 +
  (D45*'Step #5&amp;6'!$Z$4)^2 +
  2*B45*C45*'Step #5&amp;6'!$X$10 +
  2*B45*D45*'Step #5&amp;6'!$X$11 +
  2*C45*D45*'Step #5&amp;6'!$Y$11
)</f>
        <v>0.23283618842404008</v>
      </c>
      <c r="G45" s="329"/>
      <c r="J45" s="86">
        <v>32</v>
      </c>
      <c r="K45" s="330">
        <f t="shared" si="0"/>
        <v>6.5413559865282495E-2</v>
      </c>
      <c r="L45" s="330">
        <f t="shared" si="1"/>
        <v>4.1022599775470819E-2</v>
      </c>
      <c r="M45" s="231">
        <v>32</v>
      </c>
      <c r="N45" s="330">
        <f t="shared" si="2"/>
        <v>7.6291366462092253E-2</v>
      </c>
      <c r="O45" s="330">
        <f t="shared" si="3"/>
        <v>4.1022599775470819E-2</v>
      </c>
    </row>
    <row r="46" spans="1:15">
      <c r="A46" s="86">
        <v>34</v>
      </c>
      <c r="B46" s="96">
        <v>0.05</v>
      </c>
      <c r="C46" s="97">
        <v>0.6</v>
      </c>
      <c r="D46" s="97">
        <v>0.35</v>
      </c>
      <c r="E46" s="95">
        <f>B46*'Step #5&amp;6'!$X$3+'Step #9 #8 #10 #11'!C46*'Step #5&amp;6'!$Y$3+'Step #9 #8 #10 #11'!D46*'Step #5&amp;6'!$Z$3</f>
        <v>0.12639473567786066</v>
      </c>
      <c r="F46" s="296">
        <f>SQRT(
  (B46*'Step #5&amp;6'!$X$4)^2 +
  (C46*'Step #5&amp;6'!$Y$4)^2 +
  (D46*'Step #5&amp;6'!$Z$4)^2 +
  2*B46*C46*'Step #5&amp;6'!$X$10 +
  2*B46*D46*'Step #5&amp;6'!$X$11 +
  2*C46*D46*'Step #5&amp;6'!$Y$11
)</f>
        <v>0.23338796756383062</v>
      </c>
      <c r="G46" s="329"/>
      <c r="J46" s="341">
        <v>33</v>
      </c>
      <c r="K46" s="330">
        <f t="shared" si="0"/>
        <v>6.6182733611072575E-2</v>
      </c>
      <c r="L46" s="330">
        <f t="shared" si="1"/>
        <v>4.230455601845428E-2</v>
      </c>
      <c r="M46" s="231">
        <v>33</v>
      </c>
      <c r="N46" s="330">
        <f t="shared" si="2"/>
        <v>7.8214158278533646E-2</v>
      </c>
      <c r="O46" s="330">
        <f t="shared" si="3"/>
        <v>4.230455601845428E-2</v>
      </c>
    </row>
    <row r="47" spans="1:15">
      <c r="A47" s="86">
        <v>35</v>
      </c>
      <c r="B47" s="96">
        <v>0.05</v>
      </c>
      <c r="C47" s="97">
        <v>0.65</v>
      </c>
      <c r="D47" s="97">
        <v>0.3</v>
      </c>
      <c r="E47" s="95">
        <f>B47*'Step #5&amp;6'!$X$3+'Step #9 #8 #10 #11'!C47*'Step #5&amp;6'!$Y$3+'Step #9 #8 #10 #11'!D47*'Step #5&amp;6'!$Z$3</f>
        <v>0.12454301110183724</v>
      </c>
      <c r="F47" s="296">
        <f>SQRT(
  (B47*'Step #5&amp;6'!$X$4)^2 +
  (C47*'Step #5&amp;6'!$Y$4)^2 +
  (D47*'Step #5&amp;6'!$Z$4)^2 +
  2*B47*C47*'Step #5&amp;6'!$X$10 +
  2*B47*D47*'Step #5&amp;6'!$X$11 +
  2*C47*D47*'Step #5&amp;6'!$Y$11
)</f>
        <v>0.23493639580189138</v>
      </c>
      <c r="G47" s="329"/>
      <c r="J47" s="86">
        <v>34</v>
      </c>
      <c r="K47" s="330">
        <f t="shared" si="0"/>
        <v>6.6951907356862642E-2</v>
      </c>
      <c r="L47" s="330">
        <f t="shared" si="1"/>
        <v>4.358651226143774E-2</v>
      </c>
      <c r="M47" s="231">
        <v>34</v>
      </c>
      <c r="N47" s="330">
        <f t="shared" si="2"/>
        <v>8.0196112920096319E-2</v>
      </c>
      <c r="O47" s="330">
        <f t="shared" si="3"/>
        <v>4.358651226143774E-2</v>
      </c>
    </row>
    <row r="48" spans="1:15">
      <c r="A48" s="86">
        <v>36</v>
      </c>
      <c r="B48" s="96">
        <v>0.05</v>
      </c>
      <c r="C48" s="97">
        <v>0.7</v>
      </c>
      <c r="D48" s="97">
        <v>0.25</v>
      </c>
      <c r="E48" s="95">
        <f>B48*'Step #5&amp;6'!$X$3+'Step #9 #8 #10 #11'!C48*'Step #5&amp;6'!$Y$3+'Step #9 #8 #10 #11'!D48*'Step #5&amp;6'!$Z$3</f>
        <v>0.12269128652581379</v>
      </c>
      <c r="F48" s="296">
        <f>SQRT(
  (B48*'Step #5&amp;6'!$X$4)^2 +
  (C48*'Step #5&amp;6'!$Y$4)^2 +
  (D48*'Step #5&amp;6'!$Z$4)^2 +
  2*B48*C48*'Step #5&amp;6'!$X$10 +
  2*B48*D48*'Step #5&amp;6'!$X$11 +
  2*C48*D48*'Step #5&amp;6'!$Y$11
)</f>
        <v>0.23746197726427057</v>
      </c>
      <c r="G48" s="329"/>
      <c r="J48" s="86">
        <v>35</v>
      </c>
      <c r="K48" s="330">
        <f t="shared" si="0"/>
        <v>6.7721081102652722E-2</v>
      </c>
      <c r="L48" s="330">
        <f t="shared" si="1"/>
        <v>4.4868468504421208E-2</v>
      </c>
      <c r="M48" s="231">
        <v>35</v>
      </c>
      <c r="N48" s="330">
        <f t="shared" si="2"/>
        <v>8.2237230386780283E-2</v>
      </c>
      <c r="O48" s="330">
        <f t="shared" si="3"/>
        <v>4.4868468504421208E-2</v>
      </c>
    </row>
    <row r="49" spans="1:15">
      <c r="A49" s="86">
        <v>37</v>
      </c>
      <c r="B49" s="96">
        <v>0.05</v>
      </c>
      <c r="C49" s="97">
        <v>0.75</v>
      </c>
      <c r="D49" s="97">
        <v>0.2</v>
      </c>
      <c r="E49" s="95">
        <f>B49*'Step #5&amp;6'!$X$3+'Step #9 #8 #10 #11'!C49*'Step #5&amp;6'!$Y$3+'Step #9 #8 #10 #11'!D49*'Step #5&amp;6'!$Z$3</f>
        <v>0.12083956194979037</v>
      </c>
      <c r="F49" s="296">
        <f>SQRT(
  (B49*'Step #5&amp;6'!$X$4)^2 +
  (C49*'Step #5&amp;6'!$Y$4)^2 +
  (D49*'Step #5&amp;6'!$Z$4)^2 +
  2*B49*C49*'Step #5&amp;6'!$X$10 +
  2*B49*D49*'Step #5&amp;6'!$X$11 +
  2*C49*D49*'Step #5&amp;6'!$Y$11
)</f>
        <v>0.24093398499422544</v>
      </c>
      <c r="G49" s="329"/>
      <c r="J49" s="86">
        <v>36</v>
      </c>
      <c r="K49" s="330">
        <f t="shared" si="0"/>
        <v>6.8490254848442803E-2</v>
      </c>
      <c r="L49" s="330">
        <f t="shared" si="1"/>
        <v>4.6150424747404675E-2</v>
      </c>
      <c r="M49" s="231">
        <v>36</v>
      </c>
      <c r="N49" s="330">
        <f t="shared" si="2"/>
        <v>8.4337510678585512E-2</v>
      </c>
      <c r="O49" s="330">
        <f t="shared" si="3"/>
        <v>4.6150424747404675E-2</v>
      </c>
    </row>
    <row r="50" spans="1:15">
      <c r="A50" s="86">
        <v>38</v>
      </c>
      <c r="B50" s="96">
        <v>0.05</v>
      </c>
      <c r="C50" s="97">
        <v>0.8</v>
      </c>
      <c r="D50" s="97">
        <v>0.15</v>
      </c>
      <c r="E50" s="95">
        <f>B50*'Step #5&amp;6'!$X$3+'Step #9 #8 #10 #11'!C50*'Step #5&amp;6'!$Y$3+'Step #9 #8 #10 #11'!D50*'Step #5&amp;6'!$Z$3</f>
        <v>0.11898783737376693</v>
      </c>
      <c r="F50" s="296">
        <f>SQRT(
  (B50*'Step #5&amp;6'!$X$4)^2 +
  (C50*'Step #5&amp;6'!$Y$4)^2 +
  (D50*'Step #5&amp;6'!$Z$4)^2 +
  2*B50*C50*'Step #5&amp;6'!$X$10 +
  2*B50*D50*'Step #5&amp;6'!$X$11 +
  2*C50*D50*'Step #5&amp;6'!$Y$11
)</f>
        <v>0.24531223677021302</v>
      </c>
      <c r="G50" s="329"/>
      <c r="J50" s="86">
        <v>37</v>
      </c>
      <c r="K50" s="330">
        <f t="shared" si="0"/>
        <v>6.9259428594232883E-2</v>
      </c>
      <c r="L50" s="330">
        <f t="shared" si="1"/>
        <v>4.7432380990388136E-2</v>
      </c>
      <c r="M50" s="231">
        <v>37</v>
      </c>
      <c r="N50" s="330">
        <f t="shared" si="2"/>
        <v>8.6496953795512005E-2</v>
      </c>
      <c r="O50" s="330">
        <f t="shared" si="3"/>
        <v>4.7432380990388136E-2</v>
      </c>
    </row>
    <row r="51" spans="1:15">
      <c r="A51" s="86">
        <v>39</v>
      </c>
      <c r="B51" s="96">
        <v>0.05</v>
      </c>
      <c r="C51" s="97">
        <v>0.85</v>
      </c>
      <c r="D51" s="97">
        <v>0.1</v>
      </c>
      <c r="E51" s="95">
        <f>B51*'Step #5&amp;6'!$X$3+'Step #9 #8 #10 #11'!C51*'Step #5&amp;6'!$Y$3+'Step #9 #8 #10 #11'!D51*'Step #5&amp;6'!$Z$3</f>
        <v>0.1171361127977435</v>
      </c>
      <c r="F51" s="296">
        <f>SQRT(
  (B51*'Step #5&amp;6'!$X$4)^2 +
  (C51*'Step #5&amp;6'!$Y$4)^2 +
  (D51*'Step #5&amp;6'!$Z$4)^2 +
  2*B51*C51*'Step #5&amp;6'!$X$10 +
  2*B51*D51*'Step #5&amp;6'!$X$11 +
  2*C51*D51*'Step #5&amp;6'!$Y$11
)</f>
        <v>0.25054922829312237</v>
      </c>
      <c r="G51" s="329"/>
      <c r="J51" s="341">
        <v>38</v>
      </c>
      <c r="K51" s="330">
        <f t="shared" si="0"/>
        <v>7.0028602340022963E-2</v>
      </c>
      <c r="L51" s="330">
        <f t="shared" si="1"/>
        <v>4.8714337233371596E-2</v>
      </c>
      <c r="M51" s="231">
        <v>38</v>
      </c>
      <c r="N51" s="330">
        <f t="shared" si="2"/>
        <v>8.8715559737559777E-2</v>
      </c>
      <c r="O51" s="330">
        <f t="shared" si="3"/>
        <v>4.8714337233371596E-2</v>
      </c>
    </row>
    <row r="52" spans="1:15">
      <c r="A52" s="86">
        <v>40</v>
      </c>
      <c r="B52" s="96">
        <v>0.05</v>
      </c>
      <c r="C52" s="97">
        <v>0.9</v>
      </c>
      <c r="D52" s="97">
        <v>4.9999999999999933E-2</v>
      </c>
      <c r="E52" s="95">
        <f>B52*'Step #5&amp;6'!$X$3+'Step #9 #8 #10 #11'!C52*'Step #5&amp;6'!$Y$3+'Step #9 #8 #10 #11'!D52*'Step #5&amp;6'!$Z$3</f>
        <v>0.11528438822172006</v>
      </c>
      <c r="F52" s="296">
        <f>SQRT(
  (B52*'Step #5&amp;6'!$X$4)^2 +
  (C52*'Step #5&amp;6'!$Y$4)^2 +
  (D52*'Step #5&amp;6'!$Z$4)^2 +
  2*B52*C52*'Step #5&amp;6'!$X$10 +
  2*B52*D52*'Step #5&amp;6'!$X$11 +
  2*C52*D52*'Step #5&amp;6'!$Y$11
)</f>
        <v>0.25659238490730768</v>
      </c>
      <c r="G52" s="329"/>
      <c r="J52" s="86">
        <v>39</v>
      </c>
      <c r="K52" s="330">
        <f t="shared" si="0"/>
        <v>7.079777608581303E-2</v>
      </c>
      <c r="L52" s="330">
        <f t="shared" si="1"/>
        <v>4.9996293476355057E-2</v>
      </c>
      <c r="M52" s="231">
        <v>39</v>
      </c>
      <c r="N52" s="330">
        <f t="shared" si="2"/>
        <v>9.0993328504728827E-2</v>
      </c>
      <c r="O52" s="330">
        <f t="shared" si="3"/>
        <v>4.9996293476355057E-2</v>
      </c>
    </row>
    <row r="53" spans="1:15">
      <c r="A53" s="86">
        <v>41</v>
      </c>
      <c r="B53" s="96">
        <v>0.05</v>
      </c>
      <c r="C53" s="97">
        <v>0.95</v>
      </c>
      <c r="D53" s="97">
        <v>0</v>
      </c>
      <c r="E53" s="95">
        <f>B53*'Step #5&amp;6'!$X$3+'Step #9 #8 #10 #11'!C53*'Step #5&amp;6'!$Y$3+'Step #9 #8 #10 #11'!D53*'Step #5&amp;6'!$Z$3</f>
        <v>0.11343266364569662</v>
      </c>
      <c r="F53" s="296">
        <f>SQRT(
  (B53*'Step #5&amp;6'!$X$4)^2 +
  (C53*'Step #5&amp;6'!$Y$4)^2 +
  (D53*'Step #5&amp;6'!$Z$4)^2 +
  2*B53*C53*'Step #5&amp;6'!$X$10 +
  2*B53*D53*'Step #5&amp;6'!$X$11 +
  2*C53*D53*'Step #5&amp;6'!$Y$11
)</f>
        <v>0.26338622228891823</v>
      </c>
      <c r="G53" s="329"/>
      <c r="J53" s="86">
        <v>40</v>
      </c>
      <c r="K53" s="330">
        <f t="shared" si="0"/>
        <v>7.1566949831603111E-2</v>
      </c>
      <c r="L53" s="330">
        <f t="shared" si="1"/>
        <v>5.1278249719338524E-2</v>
      </c>
      <c r="M53" s="231">
        <v>40</v>
      </c>
      <c r="N53" s="330">
        <f t="shared" si="2"/>
        <v>9.3330260097019141E-2</v>
      </c>
      <c r="O53" s="330">
        <f t="shared" si="3"/>
        <v>5.1278249719338524E-2</v>
      </c>
    </row>
    <row r="54" spans="1:15">
      <c r="A54" s="86">
        <v>42</v>
      </c>
      <c r="B54" s="96">
        <v>0.1</v>
      </c>
      <c r="C54" s="97">
        <v>0</v>
      </c>
      <c r="D54" s="97">
        <v>0.9</v>
      </c>
      <c r="E54" s="95">
        <f>B54*'Step #5&amp;6'!$X$3+'Step #9 #8 #10 #11'!C54*'Step #5&amp;6'!$Y$3+'Step #9 #8 #10 #11'!D54*'Step #5&amp;6'!$Z$3</f>
        <v>0.14928761110162522</v>
      </c>
      <c r="F54" s="296">
        <f>SQRT(
  (B54*'Step #5&amp;6'!$X$4)^2 +
  (C54*'Step #5&amp;6'!$Y$4)^2 +
  (D54*'Step #5&amp;6'!$Z$4)^2 +
  2*B54*C54*'Step #5&amp;6'!$X$10 +
  2*B54*D54*'Step #5&amp;6'!$X$11 +
  2*C54*D54*'Step #5&amp;6'!$Y$11
)</f>
        <v>0.27902030758072577</v>
      </c>
      <c r="G54" s="329"/>
      <c r="J54" s="86">
        <v>41</v>
      </c>
      <c r="K54" s="330">
        <f t="shared" si="0"/>
        <v>7.2336123577393191E-2</v>
      </c>
      <c r="L54" s="330">
        <f t="shared" si="1"/>
        <v>5.2560205962321985E-2</v>
      </c>
      <c r="M54" s="231">
        <v>41</v>
      </c>
      <c r="N54" s="330">
        <f t="shared" si="2"/>
        <v>9.5726354514430734E-2</v>
      </c>
      <c r="O54" s="330">
        <f t="shared" si="3"/>
        <v>5.2560205962321985E-2</v>
      </c>
    </row>
    <row r="55" spans="1:15">
      <c r="A55" s="86">
        <v>43</v>
      </c>
      <c r="B55" s="96">
        <v>0.1</v>
      </c>
      <c r="C55" s="97">
        <v>0.05</v>
      </c>
      <c r="D55" s="97">
        <v>0.85</v>
      </c>
      <c r="E55" s="95">
        <f>B55*'Step #5&amp;6'!$X$3+'Step #9 #8 #10 #11'!C55*'Step #5&amp;6'!$Y$3+'Step #9 #8 #10 #11'!D55*'Step #5&amp;6'!$Z$3</f>
        <v>0.14743588652560177</v>
      </c>
      <c r="F55" s="296">
        <f>SQRT(
  (B55*'Step #5&amp;6'!$X$4)^2 +
  (C55*'Step #5&amp;6'!$Y$4)^2 +
  (D55*'Step #5&amp;6'!$Z$4)^2 +
  2*B55*C55*'Step #5&amp;6'!$X$10 +
  2*B55*D55*'Step #5&amp;6'!$X$11 +
  2*C55*D55*'Step #5&amp;6'!$Y$11
)</f>
        <v>0.27043790747735086</v>
      </c>
      <c r="G55" s="329"/>
      <c r="J55" s="86">
        <v>42</v>
      </c>
      <c r="K55" s="330">
        <f t="shared" si="0"/>
        <v>7.3105297323183271E-2</v>
      </c>
      <c r="L55" s="330">
        <f t="shared" si="1"/>
        <v>5.3842162205305452E-2</v>
      </c>
      <c r="M55" s="231">
        <v>42</v>
      </c>
      <c r="N55" s="330">
        <f t="shared" si="2"/>
        <v>9.8181611756963605E-2</v>
      </c>
      <c r="O55" s="330">
        <f t="shared" si="3"/>
        <v>5.3842162205305452E-2</v>
      </c>
    </row>
    <row r="56" spans="1:15">
      <c r="A56" s="86">
        <v>44</v>
      </c>
      <c r="B56" s="96">
        <v>0.1</v>
      </c>
      <c r="C56" s="97">
        <v>0.1</v>
      </c>
      <c r="D56" s="97">
        <v>0.8</v>
      </c>
      <c r="E56" s="95">
        <f>B56*'Step #5&amp;6'!$X$3+'Step #9 #8 #10 #11'!C56*'Step #5&amp;6'!$Y$3+'Step #9 #8 #10 #11'!D56*'Step #5&amp;6'!$Z$3</f>
        <v>0.14558416194957835</v>
      </c>
      <c r="F56" s="296">
        <f>SQRT(
  (B56*'Step #5&amp;6'!$X$4)^2 +
  (C56*'Step #5&amp;6'!$Y$4)^2 +
  (D56*'Step #5&amp;6'!$Z$4)^2 +
  2*B56*C56*'Step #5&amp;6'!$X$10 +
  2*B56*D56*'Step #5&amp;6'!$X$11 +
  2*C56*D56*'Step #5&amp;6'!$Y$11
)</f>
        <v>0.26246696070949632</v>
      </c>
      <c r="G56" s="329"/>
      <c r="J56" s="341">
        <v>43</v>
      </c>
      <c r="K56" s="330">
        <f t="shared" si="0"/>
        <v>7.3874471068973352E-2</v>
      </c>
      <c r="L56" s="330">
        <f t="shared" si="1"/>
        <v>5.5124118448288913E-2</v>
      </c>
      <c r="M56" s="231">
        <v>43</v>
      </c>
      <c r="N56" s="330">
        <f t="shared" si="2"/>
        <v>0.10069603182461775</v>
      </c>
      <c r="O56" s="330">
        <f t="shared" si="3"/>
        <v>5.5124118448288913E-2</v>
      </c>
    </row>
    <row r="57" spans="1:15">
      <c r="A57" s="86">
        <v>45</v>
      </c>
      <c r="B57" s="96">
        <v>0.1</v>
      </c>
      <c r="C57" s="97">
        <v>0.15</v>
      </c>
      <c r="D57" s="97">
        <v>0.75</v>
      </c>
      <c r="E57" s="95">
        <f>B57*'Step #5&amp;6'!$X$3+'Step #9 #8 #10 #11'!C57*'Step #5&amp;6'!$Y$3+'Step #9 #8 #10 #11'!D57*'Step #5&amp;6'!$Z$3</f>
        <v>0.14373243737355493</v>
      </c>
      <c r="F57" s="296">
        <f>SQRT(
  (B57*'Step #5&amp;6'!$X$4)^2 +
  (C57*'Step #5&amp;6'!$Y$4)^2 +
  (D57*'Step #5&amp;6'!$Z$4)^2 +
  2*B57*C57*'Step #5&amp;6'!$X$10 +
  2*B57*D57*'Step #5&amp;6'!$X$11 +
  2*C57*D57*'Step #5&amp;6'!$Y$11
)</f>
        <v>0.25516477623782452</v>
      </c>
      <c r="G57" s="329"/>
      <c r="J57" s="86">
        <v>44</v>
      </c>
      <c r="K57" s="330">
        <f t="shared" si="0"/>
        <v>7.4643644814763432E-2</v>
      </c>
      <c r="L57" s="330">
        <f t="shared" si="1"/>
        <v>5.640607469127238E-2</v>
      </c>
      <c r="M57" s="231">
        <v>44</v>
      </c>
      <c r="N57" s="330">
        <f t="shared" si="2"/>
        <v>0.10326961471739318</v>
      </c>
      <c r="O57" s="330">
        <f t="shared" si="3"/>
        <v>5.640607469127238E-2</v>
      </c>
    </row>
    <row r="58" spans="1:15">
      <c r="A58" s="86">
        <v>46</v>
      </c>
      <c r="B58" s="96">
        <v>0.1</v>
      </c>
      <c r="C58" s="97">
        <v>0.2</v>
      </c>
      <c r="D58" s="97">
        <v>0.7</v>
      </c>
      <c r="E58" s="95">
        <f>B58*'Step #5&amp;6'!$X$3+'Step #9 #8 #10 #11'!C58*'Step #5&amp;6'!$Y$3+'Step #9 #8 #10 #11'!D58*'Step #5&amp;6'!$Z$3</f>
        <v>0.14188071279753148</v>
      </c>
      <c r="F58" s="296">
        <f>SQRT(
  (B58*'Step #5&amp;6'!$X$4)^2 +
  (C58*'Step #5&amp;6'!$Y$4)^2 +
  (D58*'Step #5&amp;6'!$Z$4)^2 +
  2*B58*C58*'Step #5&amp;6'!$X$10 +
  2*B58*D58*'Step #5&amp;6'!$X$11 +
  2*C58*D58*'Step #5&amp;6'!$Y$11
)</f>
        <v>0.24859029447262124</v>
      </c>
      <c r="G58" s="329"/>
      <c r="J58" s="86">
        <v>45</v>
      </c>
      <c r="K58" s="330">
        <f t="shared" si="0"/>
        <v>7.5412818560553513E-2</v>
      </c>
      <c r="L58" s="330">
        <f t="shared" si="1"/>
        <v>5.7688030934255841E-2</v>
      </c>
      <c r="M58" s="231">
        <v>45</v>
      </c>
      <c r="N58" s="330">
        <f t="shared" si="2"/>
        <v>0.10590236043528986</v>
      </c>
      <c r="O58" s="330">
        <f t="shared" si="3"/>
        <v>5.7688030934255841E-2</v>
      </c>
    </row>
    <row r="59" spans="1:15">
      <c r="A59" s="86">
        <v>47</v>
      </c>
      <c r="B59" s="96">
        <v>0.1</v>
      </c>
      <c r="C59" s="97">
        <v>0.25</v>
      </c>
      <c r="D59" s="97">
        <v>0.65</v>
      </c>
      <c r="E59" s="95">
        <f>B59*'Step #5&amp;6'!$X$3+'Step #9 #8 #10 #11'!C59*'Step #5&amp;6'!$Y$3+'Step #9 #8 #10 #11'!D59*'Step #5&amp;6'!$Z$3</f>
        <v>0.14002898822150806</v>
      </c>
      <c r="F59" s="296">
        <f>SQRT(
  (B59*'Step #5&amp;6'!$X$4)^2 +
  (C59*'Step #5&amp;6'!$Y$4)^2 +
  (D59*'Step #5&amp;6'!$Z$4)^2 +
  2*B59*C59*'Step #5&amp;6'!$X$10 +
  2*B59*D59*'Step #5&amp;6'!$X$11 +
  2*C59*D59*'Step #5&amp;6'!$Y$11
)</f>
        <v>0.24280263566225291</v>
      </c>
      <c r="G59" s="329"/>
      <c r="J59" s="86">
        <v>46</v>
      </c>
      <c r="K59" s="330">
        <f t="shared" si="0"/>
        <v>7.6181992306343579E-2</v>
      </c>
      <c r="L59" s="330">
        <f t="shared" si="1"/>
        <v>5.8969987177239301E-2</v>
      </c>
      <c r="M59" s="231">
        <v>46</v>
      </c>
      <c r="N59" s="330">
        <f t="shared" si="2"/>
        <v>0.10859426897830782</v>
      </c>
      <c r="O59" s="330">
        <f t="shared" si="3"/>
        <v>5.8969987177239301E-2</v>
      </c>
    </row>
    <row r="60" spans="1:15">
      <c r="A60" s="86">
        <v>48</v>
      </c>
      <c r="B60" s="96">
        <v>0.1</v>
      </c>
      <c r="C60" s="97">
        <v>0.3</v>
      </c>
      <c r="D60" s="97">
        <v>0.6</v>
      </c>
      <c r="E60" s="95">
        <f>B60*'Step #5&amp;6'!$X$3+'Step #9 #8 #10 #11'!C60*'Step #5&amp;6'!$Y$3+'Step #9 #8 #10 #11'!D60*'Step #5&amp;6'!$Z$3</f>
        <v>0.1381772636454846</v>
      </c>
      <c r="F60" s="296">
        <f>SQRT(
  (B60*'Step #5&amp;6'!$X$4)^2 +
  (C60*'Step #5&amp;6'!$Y$4)^2 +
  (D60*'Step #5&amp;6'!$Z$4)^2 +
  2*B60*C60*'Step #5&amp;6'!$X$10 +
  2*B60*D60*'Step #5&amp;6'!$X$11 +
  2*C60*D60*'Step #5&amp;6'!$Y$11
)</f>
        <v>0.23785924234335654</v>
      </c>
      <c r="G60" s="329"/>
      <c r="J60" s="86">
        <v>47</v>
      </c>
      <c r="K60" s="330">
        <f t="shared" si="0"/>
        <v>7.695116605213366E-2</v>
      </c>
      <c r="L60" s="330">
        <f t="shared" si="1"/>
        <v>6.0251943420222762E-2</v>
      </c>
      <c r="M60" s="231">
        <v>47</v>
      </c>
      <c r="N60" s="330">
        <f t="shared" si="2"/>
        <v>0.11134534034644705</v>
      </c>
      <c r="O60" s="330">
        <f t="shared" si="3"/>
        <v>6.0251943420222762E-2</v>
      </c>
    </row>
    <row r="61" spans="1:15">
      <c r="A61" s="86">
        <v>49</v>
      </c>
      <c r="B61" s="96">
        <v>0.1</v>
      </c>
      <c r="C61" s="97">
        <v>0.35</v>
      </c>
      <c r="D61" s="97">
        <v>0.55000000000000004</v>
      </c>
      <c r="E61" s="95">
        <f>B61*'Step #5&amp;6'!$X$3+'Step #9 #8 #10 #11'!C61*'Step #5&amp;6'!$Y$3+'Step #9 #8 #10 #11'!D61*'Step #5&amp;6'!$Z$3</f>
        <v>0.13632553906946118</v>
      </c>
      <c r="F61" s="296">
        <f>SQRT(
  (B61*'Step #5&amp;6'!$X$4)^2 +
  (C61*'Step #5&amp;6'!$Y$4)^2 +
  (D61*'Step #5&amp;6'!$Z$4)^2 +
  2*B61*C61*'Step #5&amp;6'!$X$10 +
  2*B61*D61*'Step #5&amp;6'!$X$11 +
  2*C61*D61*'Step #5&amp;6'!$Y$11
)</f>
        <v>0.23381367016674029</v>
      </c>
      <c r="G61" s="329"/>
      <c r="J61" s="341">
        <v>48</v>
      </c>
      <c r="K61" s="330">
        <f t="shared" si="0"/>
        <v>7.772033979792374E-2</v>
      </c>
      <c r="L61" s="330">
        <f t="shared" si="1"/>
        <v>6.1533899663206236E-2</v>
      </c>
      <c r="M61" s="231">
        <v>48</v>
      </c>
      <c r="N61" s="330">
        <f t="shared" si="2"/>
        <v>0.11415557453970758</v>
      </c>
      <c r="O61" s="330">
        <f t="shared" si="3"/>
        <v>6.1533899663206236E-2</v>
      </c>
    </row>
    <row r="62" spans="1:15">
      <c r="A62" s="86">
        <v>50</v>
      </c>
      <c r="B62" s="96">
        <v>0.1</v>
      </c>
      <c r="C62" s="97">
        <v>0.4</v>
      </c>
      <c r="D62" s="97">
        <v>0.5</v>
      </c>
      <c r="E62" s="95">
        <f>B62*'Step #5&amp;6'!$X$3+'Step #9 #8 #10 #11'!C62*'Step #5&amp;6'!$Y$3+'Step #9 #8 #10 #11'!D62*'Step #5&amp;6'!$Z$3</f>
        <v>0.13447381449343776</v>
      </c>
      <c r="F62" s="296">
        <f>SQRT(
  (B62*'Step #5&amp;6'!$X$4)^2 +
  (C62*'Step #5&amp;6'!$Y$4)^2 +
  (D62*'Step #5&amp;6'!$Z$4)^2 +
  2*B62*C62*'Step #5&amp;6'!$X$10 +
  2*B62*D62*'Step #5&amp;6'!$X$11 +
  2*C62*D62*'Step #5&amp;6'!$Y$11
)</f>
        <v>0.23071315404760415</v>
      </c>
      <c r="G62" s="329"/>
      <c r="J62" s="86">
        <v>49</v>
      </c>
      <c r="K62" s="330">
        <f t="shared" si="0"/>
        <v>7.8489513543713821E-2</v>
      </c>
      <c r="L62" s="330">
        <f t="shared" si="1"/>
        <v>6.2815855906189697E-2</v>
      </c>
      <c r="M62" s="231">
        <v>49</v>
      </c>
      <c r="N62" s="330">
        <f t="shared" si="2"/>
        <v>0.11702497155808936</v>
      </c>
      <c r="O62" s="330">
        <f t="shared" si="3"/>
        <v>6.2815855906189697E-2</v>
      </c>
    </row>
    <row r="63" spans="1:15">
      <c r="A63" s="86">
        <v>51</v>
      </c>
      <c r="B63" s="96">
        <v>0.1</v>
      </c>
      <c r="C63" s="97">
        <v>0.45</v>
      </c>
      <c r="D63" s="97">
        <v>0.45</v>
      </c>
      <c r="E63" s="95">
        <f>B63*'Step #5&amp;6'!$X$3+'Step #9 #8 #10 #11'!C63*'Step #5&amp;6'!$Y$3+'Step #9 #8 #10 #11'!D63*'Step #5&amp;6'!$Z$3</f>
        <v>0.13262208991741431</v>
      </c>
      <c r="F63" s="296">
        <f>SQRT(
  (B63*'Step #5&amp;6'!$X$4)^2 +
  (C63*'Step #5&amp;6'!$Y$4)^2 +
  (D63*'Step #5&amp;6'!$Z$4)^2 +
  2*B63*C63*'Step #5&amp;6'!$X$10 +
  2*B63*D63*'Step #5&amp;6'!$X$11 +
  2*C63*D63*'Step #5&amp;6'!$Y$11
)</f>
        <v>0.22859615143176079</v>
      </c>
      <c r="G63" s="329"/>
      <c r="J63" s="86">
        <v>50</v>
      </c>
      <c r="K63" s="330">
        <f t="shared" si="0"/>
        <v>7.9258687289503887E-2</v>
      </c>
      <c r="L63" s="330">
        <f t="shared" si="1"/>
        <v>6.409781214917315E-2</v>
      </c>
      <c r="M63" s="231">
        <v>50</v>
      </c>
      <c r="N63" s="330">
        <f t="shared" si="2"/>
        <v>0.1199535314015924</v>
      </c>
      <c r="O63" s="330">
        <f t="shared" si="3"/>
        <v>6.409781214917315E-2</v>
      </c>
    </row>
    <row r="64" spans="1:15">
      <c r="A64" s="86">
        <v>52</v>
      </c>
      <c r="B64" s="96">
        <v>0.1</v>
      </c>
      <c r="C64" s="97">
        <v>0.5</v>
      </c>
      <c r="D64" s="97">
        <v>0.4</v>
      </c>
      <c r="E64" s="95">
        <f>B64*'Step #5&amp;6'!$X$3+'Step #9 #8 #10 #11'!C64*'Step #5&amp;6'!$Y$3+'Step #9 #8 #10 #11'!D64*'Step #5&amp;6'!$Z$3</f>
        <v>0.13077036534139089</v>
      </c>
      <c r="F64" s="296">
        <f>SQRT(
  (B64*'Step #5&amp;6'!$X$4)^2 +
  (C64*'Step #5&amp;6'!$Y$4)^2 +
  (D64*'Step #5&amp;6'!$Z$4)^2 +
  2*B64*C64*'Step #5&amp;6'!$X$10 +
  2*B64*D64*'Step #5&amp;6'!$X$11 +
  2*C64*D64*'Step #5&amp;6'!$Y$11
)</f>
        <v>0.2274901214411259</v>
      </c>
      <c r="G64" s="329"/>
      <c r="J64" s="86">
        <v>51</v>
      </c>
      <c r="K64" s="330">
        <f t="shared" si="0"/>
        <v>8.0027861035293968E-2</v>
      </c>
      <c r="L64" s="330">
        <f t="shared" si="1"/>
        <v>6.5379768392156618E-2</v>
      </c>
      <c r="M64" s="231">
        <v>51</v>
      </c>
      <c r="N64" s="330">
        <f t="shared" si="2"/>
        <v>0.12294125407021675</v>
      </c>
      <c r="O64" s="330">
        <f t="shared" si="3"/>
        <v>6.5379768392156618E-2</v>
      </c>
    </row>
    <row r="65" spans="1:15">
      <c r="A65" s="86">
        <v>53</v>
      </c>
      <c r="B65" s="96">
        <v>0.1</v>
      </c>
      <c r="C65" s="97">
        <v>0.55000000000000004</v>
      </c>
      <c r="D65" s="97">
        <v>0.35</v>
      </c>
      <c r="E65" s="95">
        <f>B65*'Step #5&amp;6'!$X$3+'Step #9 #8 #10 #11'!C65*'Step #5&amp;6'!$Y$3+'Step #9 #8 #10 #11'!D65*'Step #5&amp;6'!$Z$3</f>
        <v>0.12891864076536746</v>
      </c>
      <c r="F65" s="296">
        <f>SQRT(
  (B65*'Step #5&amp;6'!$X$4)^2 +
  (C65*'Step #5&amp;6'!$Y$4)^2 +
  (D65*'Step #5&amp;6'!$Z$4)^2 +
  2*B65*C65*'Step #5&amp;6'!$X$10 +
  2*B65*D65*'Step #5&amp;6'!$X$11 +
  2*C65*D65*'Step #5&amp;6'!$Y$11
)</f>
        <v>0.22740981544834563</v>
      </c>
      <c r="G65" s="329"/>
      <c r="J65" s="86">
        <v>52</v>
      </c>
      <c r="K65" s="330">
        <f t="shared" si="0"/>
        <v>8.0797034781084048E-2</v>
      </c>
      <c r="L65" s="330">
        <f t="shared" si="1"/>
        <v>6.6661724635140085E-2</v>
      </c>
      <c r="M65" s="231">
        <v>52</v>
      </c>
      <c r="N65" s="330">
        <f t="shared" si="2"/>
        <v>0.12598813956396238</v>
      </c>
      <c r="O65" s="330">
        <f t="shared" si="3"/>
        <v>6.6661724635140085E-2</v>
      </c>
    </row>
    <row r="66" spans="1:15">
      <c r="A66" s="86">
        <v>54</v>
      </c>
      <c r="B66" s="96">
        <v>0.1</v>
      </c>
      <c r="C66" s="97">
        <v>0.6</v>
      </c>
      <c r="D66" s="97">
        <v>0.3</v>
      </c>
      <c r="E66" s="95">
        <f>B66*'Step #5&amp;6'!$X$3+'Step #9 #8 #10 #11'!C66*'Step #5&amp;6'!$Y$3+'Step #9 #8 #10 #11'!D66*'Step #5&amp;6'!$Z$3</f>
        <v>0.12706691618934401</v>
      </c>
      <c r="F66" s="296">
        <f>SQRT(
  (B66*'Step #5&amp;6'!$X$4)^2 +
  (C66*'Step #5&amp;6'!$Y$4)^2 +
  (D66*'Step #5&amp;6'!$Z$4)^2 +
  2*B66*C66*'Step #5&amp;6'!$X$10 +
  2*B66*D66*'Step #5&amp;6'!$X$11 +
  2*C66*D66*'Step #5&amp;6'!$Y$11
)</f>
        <v>0.22835631560407896</v>
      </c>
      <c r="G66" s="329"/>
      <c r="J66" s="341">
        <v>53</v>
      </c>
      <c r="K66" s="330">
        <f t="shared" si="0"/>
        <v>8.1566208526874129E-2</v>
      </c>
      <c r="L66" s="330">
        <f t="shared" si="1"/>
        <v>6.7943680878123539E-2</v>
      </c>
      <c r="M66" s="231">
        <v>53</v>
      </c>
      <c r="N66" s="330">
        <f t="shared" si="2"/>
        <v>0.12909418788282923</v>
      </c>
      <c r="O66" s="330">
        <f t="shared" si="3"/>
        <v>6.7943680878123539E-2</v>
      </c>
    </row>
    <row r="67" spans="1:15">
      <c r="A67" s="86">
        <v>55</v>
      </c>
      <c r="B67" s="96">
        <v>0.1</v>
      </c>
      <c r="C67" s="97">
        <v>0.65</v>
      </c>
      <c r="D67" s="97">
        <v>0.25</v>
      </c>
      <c r="E67" s="95">
        <f>B67*'Step #5&amp;6'!$X$3+'Step #9 #8 #10 #11'!C67*'Step #5&amp;6'!$Y$3+'Step #9 #8 #10 #11'!D67*'Step #5&amp;6'!$Z$3</f>
        <v>0.12521519161332059</v>
      </c>
      <c r="F67" s="296">
        <f>SQRT(
  (B67*'Step #5&amp;6'!$X$4)^2 +
  (C67*'Step #5&amp;6'!$Y$4)^2 +
  (D67*'Step #5&amp;6'!$Z$4)^2 +
  2*B67*C67*'Step #5&amp;6'!$X$10 +
  2*B67*D67*'Step #5&amp;6'!$X$11 +
  2*C67*D67*'Step #5&amp;6'!$Y$11
)</f>
        <v>0.23031696310813823</v>
      </c>
      <c r="G67" s="329"/>
      <c r="J67" s="86">
        <v>54</v>
      </c>
      <c r="K67" s="330">
        <f t="shared" si="0"/>
        <v>8.2335382272664209E-2</v>
      </c>
      <c r="L67" s="330">
        <f t="shared" si="1"/>
        <v>6.9225637121107006E-2</v>
      </c>
      <c r="M67" s="231">
        <v>54</v>
      </c>
      <c r="N67" s="330">
        <f t="shared" si="2"/>
        <v>0.13225939902681738</v>
      </c>
      <c r="O67" s="330">
        <f t="shared" si="3"/>
        <v>6.9225637121107006E-2</v>
      </c>
    </row>
    <row r="68" spans="1:15">
      <c r="A68" s="86">
        <v>56</v>
      </c>
      <c r="B68" s="96">
        <v>0.1</v>
      </c>
      <c r="C68" s="97">
        <v>0.7</v>
      </c>
      <c r="D68" s="97">
        <v>0.2</v>
      </c>
      <c r="E68" s="95">
        <f>B68*'Step #5&amp;6'!$X$3+'Step #9 #8 #10 #11'!C68*'Step #5&amp;6'!$Y$3+'Step #9 #8 #10 #11'!D68*'Step #5&amp;6'!$Z$3</f>
        <v>0.12336346703729714</v>
      </c>
      <c r="F68" s="296">
        <f>SQRT(
  (B68*'Step #5&amp;6'!$X$4)^2 +
  (C68*'Step #5&amp;6'!$Y$4)^2 +
  (D68*'Step #5&amp;6'!$Z$4)^2 +
  2*B68*C68*'Step #5&amp;6'!$X$10 +
  2*B68*D68*'Step #5&amp;6'!$X$11 +
  2*C68*D68*'Step #5&amp;6'!$Y$11
)</f>
        <v>0.23326618704713298</v>
      </c>
      <c r="G68" s="329"/>
      <c r="J68" s="86">
        <v>55</v>
      </c>
      <c r="K68" s="330">
        <f t="shared" si="0"/>
        <v>8.310455601845429E-2</v>
      </c>
      <c r="L68" s="330">
        <f t="shared" si="1"/>
        <v>7.0507593364090473E-2</v>
      </c>
      <c r="M68" s="231">
        <v>55</v>
      </c>
      <c r="N68" s="330">
        <f t="shared" si="2"/>
        <v>0.13548377299592684</v>
      </c>
      <c r="O68" s="330">
        <f t="shared" si="3"/>
        <v>7.0507593364090473E-2</v>
      </c>
    </row>
    <row r="69" spans="1:15">
      <c r="A69" s="86">
        <v>57</v>
      </c>
      <c r="B69" s="96">
        <v>0.1</v>
      </c>
      <c r="C69" s="97">
        <v>0.75</v>
      </c>
      <c r="D69" s="97">
        <v>0.15</v>
      </c>
      <c r="E69" s="95">
        <f>B69*'Step #5&amp;6'!$X$3+'Step #9 #8 #10 #11'!C69*'Step #5&amp;6'!$Y$3+'Step #9 #8 #10 #11'!D69*'Step #5&amp;6'!$Z$3</f>
        <v>0.12151174246127372</v>
      </c>
      <c r="F69" s="296">
        <f>SQRT(
  (B69*'Step #5&amp;6'!$X$4)^2 +
  (C69*'Step #5&amp;6'!$Y$4)^2 +
  (D69*'Step #5&amp;6'!$Z$4)^2 +
  2*B69*C69*'Step #5&amp;6'!$X$10 +
  2*B69*D69*'Step #5&amp;6'!$X$11 +
  2*C69*D69*'Step #5&amp;6'!$Y$11
)</f>
        <v>0.23716711080739511</v>
      </c>
      <c r="G69" s="329"/>
      <c r="J69" s="86">
        <v>56</v>
      </c>
      <c r="K69" s="330">
        <f t="shared" si="0"/>
        <v>8.3873729764244356E-2</v>
      </c>
      <c r="L69" s="330">
        <f t="shared" si="1"/>
        <v>7.1789549607073927E-2</v>
      </c>
      <c r="M69" s="231">
        <v>56</v>
      </c>
      <c r="N69" s="330">
        <f t="shared" si="2"/>
        <v>0.1387673097901575</v>
      </c>
      <c r="O69" s="330">
        <f t="shared" si="3"/>
        <v>7.1789549607073927E-2</v>
      </c>
    </row>
    <row r="70" spans="1:15">
      <c r="A70" s="86">
        <v>58</v>
      </c>
      <c r="B70" s="96">
        <v>0.1</v>
      </c>
      <c r="C70" s="97">
        <v>0.8</v>
      </c>
      <c r="D70" s="97">
        <v>0.1</v>
      </c>
      <c r="E70" s="95">
        <f>B70*'Step #5&amp;6'!$X$3+'Step #9 #8 #10 #11'!C70*'Step #5&amp;6'!$Y$3+'Step #9 #8 #10 #11'!D70*'Step #5&amp;6'!$Z$3</f>
        <v>0.11966001788525028</v>
      </c>
      <c r="F70" s="296">
        <f>SQRT(
  (B70*'Step #5&amp;6'!$X$4)^2 +
  (C70*'Step #5&amp;6'!$Y$4)^2 +
  (D70*'Step #5&amp;6'!$Z$4)^2 +
  2*B70*C70*'Step #5&amp;6'!$X$10 +
  2*B70*D70*'Step #5&amp;6'!$X$11 +
  2*C70*D70*'Step #5&amp;6'!$Y$11
)</f>
        <v>0.24197371093367384</v>
      </c>
      <c r="G70" s="329"/>
      <c r="J70" s="86">
        <v>57</v>
      </c>
      <c r="K70" s="330">
        <f t="shared" si="0"/>
        <v>8.4642903510034437E-2</v>
      </c>
      <c r="L70" s="330">
        <f t="shared" si="1"/>
        <v>7.3071505850057394E-2</v>
      </c>
      <c r="M70" s="231">
        <v>57</v>
      </c>
      <c r="N70" s="330">
        <f t="shared" si="2"/>
        <v>0.14211000940950952</v>
      </c>
      <c r="O70" s="330">
        <f t="shared" si="3"/>
        <v>7.3071505850057394E-2</v>
      </c>
    </row>
    <row r="71" spans="1:15">
      <c r="A71" s="86">
        <v>59</v>
      </c>
      <c r="B71" s="96">
        <v>0.1</v>
      </c>
      <c r="C71" s="97">
        <v>0.85</v>
      </c>
      <c r="D71" s="97">
        <v>0.05</v>
      </c>
      <c r="E71" s="95">
        <f>B71*'Step #5&amp;6'!$X$3+'Step #9 #8 #10 #11'!C71*'Step #5&amp;6'!$Y$3+'Step #9 #8 #10 #11'!D71*'Step #5&amp;6'!$Z$3</f>
        <v>0.11780829330922683</v>
      </c>
      <c r="F71" s="296">
        <f>SQRT(
  (B71*'Step #5&amp;6'!$X$4)^2 +
  (C71*'Step #5&amp;6'!$Y$4)^2 +
  (D71*'Step #5&amp;6'!$Z$4)^2 +
  2*B71*C71*'Step #5&amp;6'!$X$10 +
  2*B71*D71*'Step #5&amp;6'!$X$11 +
  2*C71*D71*'Step #5&amp;6'!$Y$11
)</f>
        <v>0.24763325508171508</v>
      </c>
      <c r="G71" s="329"/>
      <c r="J71" s="341">
        <v>58</v>
      </c>
      <c r="K71" s="330">
        <f t="shared" si="0"/>
        <v>8.5412077255824517E-2</v>
      </c>
      <c r="L71" s="330">
        <f t="shared" si="1"/>
        <v>7.4353462093040862E-2</v>
      </c>
      <c r="M71" s="231">
        <v>58</v>
      </c>
      <c r="N71" s="330">
        <f t="shared" si="2"/>
        <v>0.14551187185398276</v>
      </c>
      <c r="O71" s="330">
        <f t="shared" si="3"/>
        <v>7.4353462093040862E-2</v>
      </c>
    </row>
    <row r="72" spans="1:15">
      <c r="A72" s="86">
        <v>60</v>
      </c>
      <c r="B72" s="96">
        <v>0.1</v>
      </c>
      <c r="C72" s="97">
        <v>0.9</v>
      </c>
      <c r="D72" s="97">
        <v>0</v>
      </c>
      <c r="E72" s="95">
        <f>B72*'Step #5&amp;6'!$X$3+'Step #9 #8 #10 #11'!C72*'Step #5&amp;6'!$Y$3+'Step #9 #8 #10 #11'!D72*'Step #5&amp;6'!$Z$3</f>
        <v>0.11595656873320341</v>
      </c>
      <c r="F72" s="296">
        <f>SQRT(
  (B72*'Step #5&amp;6'!$X$4)^2 +
  (C72*'Step #5&amp;6'!$Y$4)^2 +
  (D72*'Step #5&amp;6'!$Z$4)^2 +
  2*B72*C72*'Step #5&amp;6'!$X$10 +
  2*B72*D72*'Step #5&amp;6'!$X$11 +
  2*C72*D72*'Step #5&amp;6'!$Y$11
)</f>
        <v>0.25408875450673746</v>
      </c>
      <c r="G72" s="329"/>
      <c r="J72" s="86">
        <v>59</v>
      </c>
      <c r="K72" s="330">
        <f t="shared" si="0"/>
        <v>8.6181251001614584E-2</v>
      </c>
      <c r="L72" s="330">
        <f t="shared" si="1"/>
        <v>7.5635418336024315E-2</v>
      </c>
      <c r="M72" s="231">
        <v>59</v>
      </c>
      <c r="N72" s="330">
        <f t="shared" si="2"/>
        <v>0.14897289712357725</v>
      </c>
      <c r="O72" s="330">
        <f t="shared" si="3"/>
        <v>7.5635418336024315E-2</v>
      </c>
    </row>
    <row r="73" spans="1:15">
      <c r="A73" s="86">
        <v>61</v>
      </c>
      <c r="B73" s="96">
        <v>0.15</v>
      </c>
      <c r="C73" s="97">
        <v>0</v>
      </c>
      <c r="D73" s="97">
        <v>0.85</v>
      </c>
      <c r="E73" s="95">
        <f>B73*'Step #5&amp;6'!$X$3+'Step #9 #8 #10 #11'!C73*'Step #5&amp;6'!$Y$3+'Step #9 #8 #10 #11'!D73*'Step #5&amp;6'!$Z$3</f>
        <v>0.14995979161310857</v>
      </c>
      <c r="F73" s="296">
        <f>SQRT(
  (B73*'Step #5&amp;6'!$X$4)^2 +
  (C73*'Step #5&amp;6'!$Y$4)^2 +
  (D73*'Step #5&amp;6'!$Z$4)^2 +
  2*B73*C73*'Step #5&amp;6'!$X$10 +
  2*B73*D73*'Step #5&amp;6'!$X$11 +
  2*C73*D73*'Step #5&amp;6'!$Y$11
)</f>
        <v>0.27147338156834044</v>
      </c>
      <c r="G73" s="329"/>
      <c r="J73" s="86">
        <v>60</v>
      </c>
      <c r="K73" s="330">
        <f t="shared" si="0"/>
        <v>8.6950424747404678E-2</v>
      </c>
      <c r="L73" s="330">
        <f t="shared" si="1"/>
        <v>7.6917374579007797E-2</v>
      </c>
      <c r="M73" s="231">
        <v>60</v>
      </c>
      <c r="N73" s="330">
        <f t="shared" si="2"/>
        <v>0.15249308521829308</v>
      </c>
      <c r="O73" s="330">
        <f t="shared" si="3"/>
        <v>7.6917374579007797E-2</v>
      </c>
    </row>
    <row r="74" spans="1:15">
      <c r="A74" s="86">
        <v>62</v>
      </c>
      <c r="B74" s="96">
        <v>0.15</v>
      </c>
      <c r="C74" s="97">
        <v>0.05</v>
      </c>
      <c r="D74" s="97">
        <v>0.8</v>
      </c>
      <c r="E74" s="95">
        <f>B74*'Step #5&amp;6'!$X$3+'Step #9 #8 #10 #11'!C74*'Step #5&amp;6'!$Y$3+'Step #9 #8 #10 #11'!D74*'Step #5&amp;6'!$Z$3</f>
        <v>0.14810806703708512</v>
      </c>
      <c r="F74" s="296">
        <f>SQRT(
  (B74*'Step #5&amp;6'!$X$4)^2 +
  (C74*'Step #5&amp;6'!$Y$4)^2 +
  (D74*'Step #5&amp;6'!$Z$4)^2 +
  2*B74*C74*'Step #5&amp;6'!$X$10 +
  2*B74*D74*'Step #5&amp;6'!$X$11 +
  2*C74*D74*'Step #5&amp;6'!$Y$11
)</f>
        <v>0.26297577190439747</v>
      </c>
      <c r="G74" s="329"/>
      <c r="J74" s="86">
        <v>61</v>
      </c>
      <c r="K74" s="330">
        <f t="shared" si="0"/>
        <v>8.7719598493194745E-2</v>
      </c>
      <c r="L74" s="330">
        <f t="shared" si="1"/>
        <v>7.819933082199125E-2</v>
      </c>
      <c r="M74" s="231">
        <v>61</v>
      </c>
      <c r="N74" s="330">
        <f t="shared" si="2"/>
        <v>0.15607243613813016</v>
      </c>
      <c r="O74" s="330">
        <f t="shared" si="3"/>
        <v>7.819933082199125E-2</v>
      </c>
    </row>
    <row r="75" spans="1:15">
      <c r="A75" s="86">
        <v>63</v>
      </c>
      <c r="B75" s="96">
        <v>0.15</v>
      </c>
      <c r="C75" s="97">
        <v>0.1</v>
      </c>
      <c r="D75" s="97">
        <v>0.75</v>
      </c>
      <c r="E75" s="95">
        <f>B75*'Step #5&amp;6'!$X$3+'Step #9 #8 #10 #11'!C75*'Step #5&amp;6'!$Y$3+'Step #9 #8 #10 #11'!D75*'Step #5&amp;6'!$Z$3</f>
        <v>0.1462563424610617</v>
      </c>
      <c r="F75" s="296">
        <f>SQRT(
  (B75*'Step #5&amp;6'!$X$4)^2 +
  (C75*'Step #5&amp;6'!$Y$4)^2 +
  (D75*'Step #5&amp;6'!$Z$4)^2 +
  2*B75*C75*'Step #5&amp;6'!$X$10 +
  2*B75*D75*'Step #5&amp;6'!$X$11 +
  2*C75*D75*'Step #5&amp;6'!$Y$11
)</f>
        <v>0.25511297540960998</v>
      </c>
      <c r="G75" s="329"/>
      <c r="J75" s="86">
        <v>62</v>
      </c>
      <c r="K75" s="330">
        <f t="shared" si="0"/>
        <v>8.8488772238984825E-2</v>
      </c>
      <c r="L75" s="330">
        <f t="shared" si="1"/>
        <v>7.9481287064974718E-2</v>
      </c>
      <c r="M75" s="231">
        <v>62</v>
      </c>
      <c r="N75" s="330">
        <f t="shared" si="2"/>
        <v>0.15971094988308851</v>
      </c>
      <c r="O75" s="330">
        <f t="shared" si="3"/>
        <v>7.9481287064974718E-2</v>
      </c>
    </row>
    <row r="76" spans="1:15">
      <c r="A76" s="86">
        <v>64</v>
      </c>
      <c r="B76" s="96">
        <v>0.15</v>
      </c>
      <c r="C76" s="97">
        <v>0.15</v>
      </c>
      <c r="D76" s="97">
        <v>0.7</v>
      </c>
      <c r="E76" s="95">
        <f>B76*'Step #5&amp;6'!$X$3+'Step #9 #8 #10 #11'!C76*'Step #5&amp;6'!$Y$3+'Step #9 #8 #10 #11'!D76*'Step #5&amp;6'!$Z$3</f>
        <v>0.14440461788503825</v>
      </c>
      <c r="F76" s="296">
        <f>SQRT(
  (B76*'Step #5&amp;6'!$X$4)^2 +
  (C76*'Step #5&amp;6'!$Y$4)^2 +
  (D76*'Step #5&amp;6'!$Z$4)^2 +
  2*B76*C76*'Step #5&amp;6'!$X$10 +
  2*B76*D76*'Step #5&amp;6'!$X$11 +
  2*C76*D76*'Step #5&amp;6'!$Y$11
)</f>
        <v>0.2479453926594353</v>
      </c>
      <c r="G76" s="329"/>
      <c r="J76" s="341">
        <v>63</v>
      </c>
      <c r="K76" s="330">
        <f t="shared" si="0"/>
        <v>8.9257945984774906E-2</v>
      </c>
      <c r="L76" s="330">
        <f t="shared" si="1"/>
        <v>8.0763243307958171E-2</v>
      </c>
      <c r="M76" s="231">
        <v>63</v>
      </c>
      <c r="N76" s="330">
        <f t="shared" si="2"/>
        <v>0.16340862645316812</v>
      </c>
      <c r="O76" s="330">
        <f t="shared" si="3"/>
        <v>8.0763243307958171E-2</v>
      </c>
    </row>
    <row r="77" spans="1:15">
      <c r="A77" s="86">
        <v>65</v>
      </c>
      <c r="B77" s="96">
        <v>0.15</v>
      </c>
      <c r="C77" s="97">
        <v>0.2</v>
      </c>
      <c r="D77" s="97">
        <v>0.65</v>
      </c>
      <c r="E77" s="95">
        <f>B77*'Step #5&amp;6'!$X$3+'Step #9 #8 #10 #11'!C77*'Step #5&amp;6'!$Y$3+'Step #9 #8 #10 #11'!D77*'Step #5&amp;6'!$Z$3</f>
        <v>0.14255289330901483</v>
      </c>
      <c r="F77" s="296">
        <f>SQRT(
  (B77*'Step #5&amp;6'!$X$4)^2 +
  (C77*'Step #5&amp;6'!$Y$4)^2 +
  (D77*'Step #5&amp;6'!$Z$4)^2 +
  2*B77*C77*'Step #5&amp;6'!$X$10 +
  2*B77*D77*'Step #5&amp;6'!$X$11 +
  2*C77*D77*'Step #5&amp;6'!$Y$11
)</f>
        <v>0.2415349232819253</v>
      </c>
      <c r="G77" s="329"/>
      <c r="J77" s="86">
        <v>64</v>
      </c>
      <c r="K77" s="330">
        <f t="shared" si="0"/>
        <v>9.0027119730564986E-2</v>
      </c>
      <c r="L77" s="330">
        <f t="shared" si="1"/>
        <v>8.2045199550941639E-2</v>
      </c>
      <c r="M77" s="231">
        <v>64</v>
      </c>
      <c r="N77" s="330">
        <f t="shared" si="2"/>
        <v>0.167165465848369</v>
      </c>
      <c r="O77" s="330">
        <f t="shared" si="3"/>
        <v>8.2045199550941639E-2</v>
      </c>
    </row>
    <row r="78" spans="1:15">
      <c r="A78" s="86">
        <v>66</v>
      </c>
      <c r="B78" s="96">
        <v>0.15</v>
      </c>
      <c r="C78" s="97">
        <v>0.25</v>
      </c>
      <c r="D78" s="97">
        <v>0.6</v>
      </c>
      <c r="E78" s="95">
        <f>B78*'Step #5&amp;6'!$X$3+'Step #9 #8 #10 #11'!C78*'Step #5&amp;6'!$Y$3+'Step #9 #8 #10 #11'!D78*'Step #5&amp;6'!$Z$3</f>
        <v>0.14070116873299138</v>
      </c>
      <c r="F78" s="296">
        <f>SQRT(
  (B78*'Step #5&amp;6'!$X$4)^2 +
  (C78*'Step #5&amp;6'!$Y$4)^2 +
  (D78*'Step #5&amp;6'!$Z$4)^2 +
  2*B78*C78*'Step #5&amp;6'!$X$10 +
  2*B78*D78*'Step #5&amp;6'!$X$11 +
  2*C78*D78*'Step #5&amp;6'!$Y$11
)</f>
        <v>0.23594328660429451</v>
      </c>
      <c r="G78" s="329"/>
      <c r="J78" s="86">
        <v>65</v>
      </c>
      <c r="K78" s="330">
        <f t="shared" ref="K78:K141" si="4">$H$19 + $H$16 * L78</f>
        <v>9.0796293476355067E-2</v>
      </c>
      <c r="L78" s="330">
        <f t="shared" ref="L78:L141" si="5">J78*$H$13/230</f>
        <v>8.3327155793925106E-2</v>
      </c>
      <c r="M78" s="231">
        <v>65</v>
      </c>
      <c r="N78" s="330">
        <f t="shared" ref="N78:N141" si="6">$O$5+0.5*$O$4*(O78^2)</f>
        <v>0.17098146806869119</v>
      </c>
      <c r="O78" s="330">
        <f t="shared" ref="O78:O141" si="7">M78*$H$13/230</f>
        <v>8.3327155793925106E-2</v>
      </c>
    </row>
    <row r="79" spans="1:15">
      <c r="A79" s="86">
        <v>67</v>
      </c>
      <c r="B79" s="96">
        <v>0.15</v>
      </c>
      <c r="C79" s="97">
        <v>0.3</v>
      </c>
      <c r="D79" s="97">
        <v>0.55000000000000004</v>
      </c>
      <c r="E79" s="95">
        <f>B79*'Step #5&amp;6'!$X$3+'Step #9 #8 #10 #11'!C79*'Step #5&amp;6'!$Y$3+'Step #9 #8 #10 #11'!D79*'Step #5&amp;6'!$Z$3</f>
        <v>0.13884944415696798</v>
      </c>
      <c r="F79" s="296">
        <f>SQRT(
  (B79*'Step #5&amp;6'!$X$4)^2 +
  (C79*'Step #5&amp;6'!$Y$4)^2 +
  (D79*'Step #5&amp;6'!$Z$4)^2 +
  2*B79*C79*'Step #5&amp;6'!$X$10 +
  2*B79*D79*'Step #5&amp;6'!$X$11 +
  2*C79*D79*'Step #5&amp;6'!$Y$11
)</f>
        <v>0.2312298936719335</v>
      </c>
      <c r="G79" s="329"/>
      <c r="J79" s="86">
        <v>66</v>
      </c>
      <c r="K79" s="330">
        <f t="shared" si="4"/>
        <v>9.1565467222145147E-2</v>
      </c>
      <c r="L79" s="330">
        <f t="shared" si="5"/>
        <v>8.460911203690856E-2</v>
      </c>
      <c r="M79" s="231">
        <v>66</v>
      </c>
      <c r="N79" s="330">
        <f t="shared" si="6"/>
        <v>0.17485663311413463</v>
      </c>
      <c r="O79" s="330">
        <f t="shared" si="7"/>
        <v>8.460911203690856E-2</v>
      </c>
    </row>
    <row r="80" spans="1:15">
      <c r="A80" s="86">
        <v>68</v>
      </c>
      <c r="B80" s="96">
        <v>0.15</v>
      </c>
      <c r="C80" s="97">
        <v>0.35</v>
      </c>
      <c r="D80" s="97">
        <v>0.5</v>
      </c>
      <c r="E80" s="95">
        <f>B80*'Step #5&amp;6'!$X$3+'Step #9 #8 #10 #11'!C80*'Step #5&amp;6'!$Y$3+'Step #9 #8 #10 #11'!D80*'Step #5&amp;6'!$Z$3</f>
        <v>0.13699771958094453</v>
      </c>
      <c r="F80" s="296">
        <f>SQRT(
  (B80*'Step #5&amp;6'!$X$4)^2 +
  (C80*'Step #5&amp;6'!$Y$4)^2 +
  (D80*'Step #5&amp;6'!$Z$4)^2 +
  2*B80*C80*'Step #5&amp;6'!$X$10 +
  2*B80*D80*'Step #5&amp;6'!$X$11 +
  2*C80*D80*'Step #5&amp;6'!$Y$11
)</f>
        <v>0.22744935011227832</v>
      </c>
      <c r="G80" s="329"/>
      <c r="J80" s="86">
        <v>67</v>
      </c>
      <c r="K80" s="330">
        <f t="shared" si="4"/>
        <v>9.2334640967935228E-2</v>
      </c>
      <c r="L80" s="330">
        <f t="shared" si="5"/>
        <v>8.5891068279892027E-2</v>
      </c>
      <c r="M80" s="231">
        <v>67</v>
      </c>
      <c r="N80" s="330">
        <f t="shared" si="6"/>
        <v>0.17879096098469932</v>
      </c>
      <c r="O80" s="330">
        <f t="shared" si="7"/>
        <v>8.5891068279892027E-2</v>
      </c>
    </row>
    <row r="81" spans="1:15">
      <c r="A81" s="86">
        <v>69</v>
      </c>
      <c r="B81" s="96">
        <v>0.15</v>
      </c>
      <c r="C81" s="97">
        <v>0.4</v>
      </c>
      <c r="D81" s="97">
        <v>0.45</v>
      </c>
      <c r="E81" s="95">
        <f>B81*'Step #5&amp;6'!$X$3+'Step #9 #8 #10 #11'!C81*'Step #5&amp;6'!$Y$3+'Step #9 #8 #10 #11'!D81*'Step #5&amp;6'!$Z$3</f>
        <v>0.13514599500492108</v>
      </c>
      <c r="F81" s="296">
        <f>SQRT(
  (B81*'Step #5&amp;6'!$X$4)^2 +
  (C81*'Step #5&amp;6'!$Y$4)^2 +
  (D81*'Step #5&amp;6'!$Z$4)^2 +
  2*B81*C81*'Step #5&amp;6'!$X$10 +
  2*B81*D81*'Step #5&amp;6'!$X$11 +
  2*C81*D81*'Step #5&amp;6'!$Y$11
)</f>
        <v>0.22464875675268842</v>
      </c>
      <c r="G81" s="329"/>
      <c r="J81" s="341">
        <v>68</v>
      </c>
      <c r="K81" s="330">
        <f t="shared" si="4"/>
        <v>9.310381471372528E-2</v>
      </c>
      <c r="L81" s="330">
        <f t="shared" si="5"/>
        <v>8.7173024522875481E-2</v>
      </c>
      <c r="M81" s="231">
        <v>68</v>
      </c>
      <c r="N81" s="330">
        <f t="shared" si="6"/>
        <v>0.18278445168038532</v>
      </c>
      <c r="O81" s="330">
        <f t="shared" si="7"/>
        <v>8.7173024522875481E-2</v>
      </c>
    </row>
    <row r="82" spans="1:15">
      <c r="A82" s="86">
        <v>70</v>
      </c>
      <c r="B82" s="96">
        <v>0.15</v>
      </c>
      <c r="C82" s="97">
        <v>0.45</v>
      </c>
      <c r="D82" s="97">
        <v>0.4</v>
      </c>
      <c r="E82" s="95">
        <f>B82*'Step #5&amp;6'!$X$3+'Step #9 #8 #10 #11'!C82*'Step #5&amp;6'!$Y$3+'Step #9 #8 #10 #11'!D82*'Step #5&amp;6'!$Z$3</f>
        <v>0.13329427042889766</v>
      </c>
      <c r="F82" s="296">
        <f>SQRT(
  (B82*'Step #5&amp;6'!$X$4)^2 +
  (C82*'Step #5&amp;6'!$Y$4)^2 +
  (D82*'Step #5&amp;6'!$Z$4)^2 +
  2*B82*C82*'Step #5&amp;6'!$X$10 +
  2*B82*D82*'Step #5&amp;6'!$X$11 +
  2*C82*D82*'Step #5&amp;6'!$Y$11
)</f>
        <v>0.22286505975505916</v>
      </c>
      <c r="G82" s="329"/>
      <c r="J82" s="86">
        <v>69</v>
      </c>
      <c r="K82" s="330">
        <f t="shared" si="4"/>
        <v>9.3872988459515389E-2</v>
      </c>
      <c r="L82" s="330">
        <f t="shared" si="5"/>
        <v>8.8454980765858962E-2</v>
      </c>
      <c r="M82" s="231">
        <v>69</v>
      </c>
      <c r="N82" s="330">
        <f t="shared" si="6"/>
        <v>0.18683710520119262</v>
      </c>
      <c r="O82" s="330">
        <f t="shared" si="7"/>
        <v>8.8454980765858962E-2</v>
      </c>
    </row>
    <row r="83" spans="1:15">
      <c r="A83" s="86">
        <v>71</v>
      </c>
      <c r="B83" s="96">
        <v>0.15</v>
      </c>
      <c r="C83" s="97">
        <v>0.5</v>
      </c>
      <c r="D83" s="97">
        <v>0.35</v>
      </c>
      <c r="E83" s="95">
        <f>B83*'Step #5&amp;6'!$X$3+'Step #9 #8 #10 #11'!C83*'Step #5&amp;6'!$Y$3+'Step #9 #8 #10 #11'!D83*'Step #5&amp;6'!$Z$3</f>
        <v>0.13144254585287424</v>
      </c>
      <c r="F83" s="296">
        <f>SQRT(
  (B83*'Step #5&amp;6'!$X$4)^2 +
  (C83*'Step #5&amp;6'!$Y$4)^2 +
  (D83*'Step #5&amp;6'!$Z$4)^2 +
  2*B83*C83*'Step #5&amp;6'!$X$10 +
  2*B83*D83*'Step #5&amp;6'!$X$11 +
  2*C83*D83*'Step #5&amp;6'!$Y$11
)</f>
        <v>0.22212275820768637</v>
      </c>
      <c r="G83" s="329"/>
      <c r="J83" s="86">
        <v>70</v>
      </c>
      <c r="K83" s="330">
        <f t="shared" si="4"/>
        <v>9.4642162205305441E-2</v>
      </c>
      <c r="L83" s="330">
        <f t="shared" si="5"/>
        <v>8.9736937008842416E-2</v>
      </c>
      <c r="M83" s="231">
        <v>70</v>
      </c>
      <c r="N83" s="330">
        <f t="shared" si="6"/>
        <v>0.19094892154712112</v>
      </c>
      <c r="O83" s="330">
        <f t="shared" si="7"/>
        <v>8.9736937008842416E-2</v>
      </c>
    </row>
    <row r="84" spans="1:15">
      <c r="A84" s="86">
        <v>72</v>
      </c>
      <c r="B84" s="96">
        <v>0.15</v>
      </c>
      <c r="C84" s="97">
        <v>0.55000000000000004</v>
      </c>
      <c r="D84" s="97">
        <v>0.3</v>
      </c>
      <c r="E84" s="95">
        <f>B84*'Step #5&amp;6'!$X$3+'Step #9 #8 #10 #11'!C84*'Step #5&amp;6'!$Y$3+'Step #9 #8 #10 #11'!D84*'Step #5&amp;6'!$Z$3</f>
        <v>0.12959082127685079</v>
      </c>
      <c r="F84" s="296">
        <f>SQRT(
  (B84*'Step #5&amp;6'!$X$4)^2 +
  (C84*'Step #5&amp;6'!$Y$4)^2 +
  (D84*'Step #5&amp;6'!$Z$4)^2 +
  2*B84*C84*'Step #5&amp;6'!$X$10 +
  2*B84*D84*'Step #5&amp;6'!$X$11 +
  2*C84*D84*'Step #5&amp;6'!$Y$11
)</f>
        <v>0.22243227839731633</v>
      </c>
      <c r="G84" s="329"/>
      <c r="J84" s="86">
        <v>71</v>
      </c>
      <c r="K84" s="330">
        <f t="shared" si="4"/>
        <v>9.5411335951095522E-2</v>
      </c>
      <c r="L84" s="330">
        <f t="shared" si="5"/>
        <v>9.1018893251825883E-2</v>
      </c>
      <c r="M84" s="231">
        <v>71</v>
      </c>
      <c r="N84" s="330">
        <f t="shared" si="6"/>
        <v>0.19511990071817098</v>
      </c>
      <c r="O84" s="330">
        <f t="shared" si="7"/>
        <v>9.1018893251825883E-2</v>
      </c>
    </row>
    <row r="85" spans="1:15">
      <c r="A85" s="86">
        <v>73</v>
      </c>
      <c r="B85" s="96">
        <v>0.15</v>
      </c>
      <c r="C85" s="97">
        <v>0.6</v>
      </c>
      <c r="D85" s="97">
        <v>0.25</v>
      </c>
      <c r="E85" s="95">
        <f>B85*'Step #5&amp;6'!$X$3+'Step #9 #8 #10 #11'!C85*'Step #5&amp;6'!$Y$3+'Step #9 #8 #10 #11'!D85*'Step #5&amp;6'!$Z$3</f>
        <v>0.12773909670082736</v>
      </c>
      <c r="F85" s="296">
        <f>SQRT(
  (B85*'Step #5&amp;6'!$X$4)^2 +
  (C85*'Step #5&amp;6'!$Y$4)^2 +
  (D85*'Step #5&amp;6'!$Z$4)^2 +
  2*B85*C85*'Step #5&amp;6'!$X$10 +
  2*B85*D85*'Step #5&amp;6'!$X$11 +
  2*C85*D85*'Step #5&amp;6'!$Y$11
)</f>
        <v>0.22378925608107025</v>
      </c>
      <c r="G85" s="329"/>
      <c r="J85" s="86">
        <v>72</v>
      </c>
      <c r="K85" s="330">
        <f t="shared" si="4"/>
        <v>9.6180509696885602E-2</v>
      </c>
      <c r="L85" s="330">
        <f t="shared" si="5"/>
        <v>9.2300849494809351E-2</v>
      </c>
      <c r="M85" s="231">
        <v>72</v>
      </c>
      <c r="N85" s="330">
        <f t="shared" si="6"/>
        <v>0.19935004271434204</v>
      </c>
      <c r="O85" s="330">
        <f t="shared" si="7"/>
        <v>9.2300849494809351E-2</v>
      </c>
    </row>
    <row r="86" spans="1:15">
      <c r="A86" s="86">
        <v>74</v>
      </c>
      <c r="B86" s="96">
        <v>0.15</v>
      </c>
      <c r="C86" s="97">
        <v>0.65</v>
      </c>
      <c r="D86" s="97">
        <v>0.2</v>
      </c>
      <c r="E86" s="95">
        <f>B86*'Step #5&amp;6'!$X$3+'Step #9 #8 #10 #11'!C86*'Step #5&amp;6'!$Y$3+'Step #9 #8 #10 #11'!D86*'Step #5&amp;6'!$Z$3</f>
        <v>0.12588737212480394</v>
      </c>
      <c r="F86" s="296">
        <f>SQRT(
  (B86*'Step #5&amp;6'!$X$4)^2 +
  (C86*'Step #5&amp;6'!$Y$4)^2 +
  (D86*'Step #5&amp;6'!$Z$4)^2 +
  2*B86*C86*'Step #5&amp;6'!$X$10 +
  2*B86*D86*'Step #5&amp;6'!$X$11 +
  2*C86*D86*'Step #5&amp;6'!$Y$11
)</f>
        <v>0.22617483880105491</v>
      </c>
      <c r="G86" s="329"/>
      <c r="J86" s="341">
        <v>73</v>
      </c>
      <c r="K86" s="330">
        <f t="shared" si="4"/>
        <v>9.6949683442675683E-2</v>
      </c>
      <c r="L86" s="330">
        <f t="shared" si="5"/>
        <v>9.3582805737792804E-2</v>
      </c>
      <c r="M86" s="231">
        <v>73</v>
      </c>
      <c r="N86" s="330">
        <f t="shared" si="6"/>
        <v>0.2036393475356344</v>
      </c>
      <c r="O86" s="330">
        <f t="shared" si="7"/>
        <v>9.3582805737792804E-2</v>
      </c>
    </row>
    <row r="87" spans="1:15">
      <c r="A87" s="86">
        <v>75</v>
      </c>
      <c r="B87" s="96">
        <v>0.15</v>
      </c>
      <c r="C87" s="97">
        <v>0.7</v>
      </c>
      <c r="D87" s="97">
        <v>0.15</v>
      </c>
      <c r="E87" s="95">
        <f>B87*'Step #5&amp;6'!$X$3+'Step #9 #8 #10 #11'!C87*'Step #5&amp;6'!$Y$3+'Step #9 #8 #10 #11'!D87*'Step #5&amp;6'!$Z$3</f>
        <v>0.12403564754878049</v>
      </c>
      <c r="F87" s="296">
        <f>SQRT(
  (B87*'Step #5&amp;6'!$X$4)^2 +
  (C87*'Step #5&amp;6'!$Y$4)^2 +
  (D87*'Step #5&amp;6'!$Z$4)^2 +
  2*B87*C87*'Step #5&amp;6'!$X$10 +
  2*B87*D87*'Step #5&amp;6'!$X$11 +
  2*C87*D87*'Step #5&amp;6'!$Y$11
)</f>
        <v>0.22955696064618514</v>
      </c>
      <c r="G87" s="329"/>
      <c r="J87" s="86">
        <v>74</v>
      </c>
      <c r="K87" s="330">
        <f t="shared" si="4"/>
        <v>9.7718857188465763E-2</v>
      </c>
      <c r="L87" s="330">
        <f t="shared" si="5"/>
        <v>9.4864761980776272E-2</v>
      </c>
      <c r="M87" s="231">
        <v>74</v>
      </c>
      <c r="N87" s="330">
        <f t="shared" si="6"/>
        <v>0.20798781518204801</v>
      </c>
      <c r="O87" s="330">
        <f t="shared" si="7"/>
        <v>9.4864761980776272E-2</v>
      </c>
    </row>
    <row r="88" spans="1:15">
      <c r="A88" s="86">
        <v>76</v>
      </c>
      <c r="B88" s="96">
        <v>0.15</v>
      </c>
      <c r="C88" s="97">
        <v>0.75</v>
      </c>
      <c r="D88" s="97">
        <v>0.1</v>
      </c>
      <c r="E88" s="95">
        <f>B88*'Step #5&amp;6'!$X$3+'Step #9 #8 #10 #11'!C88*'Step #5&amp;6'!$Y$3+'Step #9 #8 #10 #11'!D88*'Step #5&amp;6'!$Z$3</f>
        <v>0.12218392297275707</v>
      </c>
      <c r="F88" s="296">
        <f>SQRT(
  (B88*'Step #5&amp;6'!$X$4)^2 +
  (C88*'Step #5&amp;6'!$Y$4)^2 +
  (D88*'Step #5&amp;6'!$Z$4)^2 +
  2*B88*C88*'Step #5&amp;6'!$X$10 +
  2*B88*D88*'Step #5&amp;6'!$X$11 +
  2*C88*D88*'Step #5&amp;6'!$Y$11
)</f>
        <v>0.2338923952603246</v>
      </c>
      <c r="G88" s="329"/>
      <c r="J88" s="86">
        <v>75</v>
      </c>
      <c r="K88" s="330">
        <f t="shared" si="4"/>
        <v>9.8488030934255844E-2</v>
      </c>
      <c r="L88" s="330">
        <f t="shared" si="5"/>
        <v>9.6146718223759725E-2</v>
      </c>
      <c r="M88" s="231">
        <v>75</v>
      </c>
      <c r="N88" s="330">
        <f t="shared" si="6"/>
        <v>0.21239544565358293</v>
      </c>
      <c r="O88" s="330">
        <f t="shared" si="7"/>
        <v>9.6146718223759725E-2</v>
      </c>
    </row>
    <row r="89" spans="1:15">
      <c r="A89" s="86">
        <v>77</v>
      </c>
      <c r="B89" s="96">
        <v>0.15</v>
      </c>
      <c r="C89" s="97">
        <v>0.8</v>
      </c>
      <c r="D89" s="97">
        <v>4.9999999999999933E-2</v>
      </c>
      <c r="E89" s="95">
        <f>B89*'Step #5&amp;6'!$X$3+'Step #9 #8 #10 #11'!C89*'Step #5&amp;6'!$Y$3+'Step #9 #8 #10 #11'!D89*'Step #5&amp;6'!$Z$3</f>
        <v>0.12033219839673362</v>
      </c>
      <c r="F89" s="296">
        <f>SQRT(
  (B89*'Step #5&amp;6'!$X$4)^2 +
  (C89*'Step #5&amp;6'!$Y$4)^2 +
  (D89*'Step #5&amp;6'!$Z$4)^2 +
  2*B89*C89*'Step #5&amp;6'!$X$10 +
  2*B89*D89*'Step #5&amp;6'!$X$11 +
  2*C89*D89*'Step #5&amp;6'!$Y$11
)</f>
        <v>0.23912929733760427</v>
      </c>
      <c r="G89" s="329"/>
      <c r="J89" s="86">
        <v>76</v>
      </c>
      <c r="K89" s="330">
        <f t="shared" si="4"/>
        <v>9.9257204680045924E-2</v>
      </c>
      <c r="L89" s="330">
        <f t="shared" si="5"/>
        <v>9.7428674466743193E-2</v>
      </c>
      <c r="M89" s="231">
        <v>76</v>
      </c>
      <c r="N89" s="330">
        <f t="shared" si="6"/>
        <v>0.21686223895023909</v>
      </c>
      <c r="O89" s="330">
        <f t="shared" si="7"/>
        <v>9.7428674466743193E-2</v>
      </c>
    </row>
    <row r="90" spans="1:15">
      <c r="A90" s="86">
        <v>78</v>
      </c>
      <c r="B90" s="96">
        <v>0.15</v>
      </c>
      <c r="C90" s="97">
        <v>0.85</v>
      </c>
      <c r="D90" s="97">
        <v>0</v>
      </c>
      <c r="E90" s="95">
        <f>B90*'Step #5&amp;6'!$X$3+'Step #9 #8 #10 #11'!C90*'Step #5&amp;6'!$Y$3+'Step #9 #8 #10 #11'!D90*'Step #5&amp;6'!$Z$3</f>
        <v>0.11848047382071018</v>
      </c>
      <c r="F90" s="296">
        <f>SQRT(
  (B90*'Step #5&amp;6'!$X$4)^2 +
  (C90*'Step #5&amp;6'!$Y$4)^2 +
  (D90*'Step #5&amp;6'!$Z$4)^2 +
  2*B90*C90*'Step #5&amp;6'!$X$10 +
  2*B90*D90*'Step #5&amp;6'!$X$11 +
  2*C90*D90*'Step #5&amp;6'!$Y$11
)</f>
        <v>0.24520991626524299</v>
      </c>
      <c r="G90" s="329"/>
      <c r="J90" s="86">
        <v>77</v>
      </c>
      <c r="K90" s="330">
        <f t="shared" si="4"/>
        <v>0.100026378425836</v>
      </c>
      <c r="L90" s="330">
        <f t="shared" si="5"/>
        <v>9.871063070972666E-2</v>
      </c>
      <c r="M90" s="231">
        <v>77</v>
      </c>
      <c r="N90" s="330">
        <f t="shared" si="6"/>
        <v>0.22138819507201657</v>
      </c>
      <c r="O90" s="330">
        <f t="shared" si="7"/>
        <v>9.871063070972666E-2</v>
      </c>
    </row>
    <row r="91" spans="1:15">
      <c r="A91" s="86">
        <v>79</v>
      </c>
      <c r="B91" s="96">
        <v>0.2</v>
      </c>
      <c r="C91" s="97">
        <v>0</v>
      </c>
      <c r="D91" s="97">
        <v>0.8</v>
      </c>
      <c r="E91" s="95">
        <f>B91*'Step #5&amp;6'!$X$3+'Step #9 #8 #10 #11'!C91*'Step #5&amp;6'!$Y$3+'Step #9 #8 #10 #11'!D91*'Step #5&amp;6'!$Z$3</f>
        <v>0.1506319721245919</v>
      </c>
      <c r="F91" s="296">
        <f>SQRT(
  (B91*'Step #5&amp;6'!$X$4)^2 +
  (C91*'Step #5&amp;6'!$Y$4)^2 +
  (D91*'Step #5&amp;6'!$Z$4)^2 +
  2*B91*C91*'Step #5&amp;6'!$X$10 +
  2*B91*D91*'Step #5&amp;6'!$X$11 +
  2*C91*D91*'Step #5&amp;6'!$Y$11
)</f>
        <v>0.2641999669686047</v>
      </c>
      <c r="G91" s="329"/>
      <c r="J91" s="341">
        <v>78</v>
      </c>
      <c r="K91" s="330">
        <f t="shared" si="4"/>
        <v>0.10079555217162607</v>
      </c>
      <c r="L91" s="330">
        <f t="shared" si="5"/>
        <v>9.9992586952710114E-2</v>
      </c>
      <c r="M91" s="231">
        <v>78</v>
      </c>
      <c r="N91" s="330">
        <f t="shared" si="6"/>
        <v>0.22597331401891529</v>
      </c>
      <c r="O91" s="330">
        <f t="shared" si="7"/>
        <v>9.9992586952710114E-2</v>
      </c>
    </row>
    <row r="92" spans="1:15">
      <c r="A92" s="86">
        <v>80</v>
      </c>
      <c r="B92" s="96">
        <v>0.2</v>
      </c>
      <c r="C92" s="97">
        <v>0.05</v>
      </c>
      <c r="D92" s="97">
        <v>0.75</v>
      </c>
      <c r="E92" s="95">
        <f>B92*'Step #5&amp;6'!$X$3+'Step #9 #8 #10 #11'!C92*'Step #5&amp;6'!$Y$3+'Step #9 #8 #10 #11'!D92*'Step #5&amp;6'!$Z$3</f>
        <v>0.14878024754856847</v>
      </c>
      <c r="F92" s="296">
        <f>SQRT(
  (B92*'Step #5&amp;6'!$X$4)^2 +
  (C92*'Step #5&amp;6'!$Y$4)^2 +
  (D92*'Step #5&amp;6'!$Z$4)^2 +
  2*B92*C92*'Step #5&amp;6'!$X$10 +
  2*B92*D92*'Step #5&amp;6'!$X$11 +
  2*C92*D92*'Step #5&amp;6'!$Y$11
)</f>
        <v>0.25580111845934961</v>
      </c>
      <c r="G92" s="329"/>
      <c r="J92" s="86">
        <v>79</v>
      </c>
      <c r="K92" s="330">
        <f t="shared" si="4"/>
        <v>0.10156472591741617</v>
      </c>
      <c r="L92" s="330">
        <f t="shared" si="5"/>
        <v>0.10127454319569359</v>
      </c>
      <c r="M92" s="231">
        <v>79</v>
      </c>
      <c r="N92" s="330">
        <f t="shared" si="6"/>
        <v>0.23061759579093533</v>
      </c>
      <c r="O92" s="330">
        <f t="shared" si="7"/>
        <v>0.10127454319569359</v>
      </c>
    </row>
    <row r="93" spans="1:15">
      <c r="A93" s="86">
        <v>81</v>
      </c>
      <c r="B93" s="96">
        <v>0.2</v>
      </c>
      <c r="C93" s="97">
        <v>0.1</v>
      </c>
      <c r="D93" s="97">
        <v>0.7</v>
      </c>
      <c r="E93" s="95">
        <f>B93*'Step #5&amp;6'!$X$3+'Step #9 #8 #10 #11'!C93*'Step #5&amp;6'!$Y$3+'Step #9 #8 #10 #11'!D93*'Step #5&amp;6'!$Z$3</f>
        <v>0.14692852297254505</v>
      </c>
      <c r="F93" s="296">
        <f>SQRT(
  (B93*'Step #5&amp;6'!$X$4)^2 +
  (C93*'Step #5&amp;6'!$Y$4)^2 +
  (D93*'Step #5&amp;6'!$Z$4)^2 +
  2*B93*C93*'Step #5&amp;6'!$X$10 +
  2*B93*D93*'Step #5&amp;6'!$X$11 +
  2*C93*D93*'Step #5&amp;6'!$Y$11
)</f>
        <v>0.24806191922373597</v>
      </c>
      <c r="G93" s="329"/>
      <c r="J93" s="86">
        <v>80</v>
      </c>
      <c r="K93" s="330">
        <f t="shared" si="4"/>
        <v>0.10233389966320623</v>
      </c>
      <c r="L93" s="330">
        <f t="shared" si="5"/>
        <v>0.10255649943867705</v>
      </c>
      <c r="M93" s="231">
        <v>80</v>
      </c>
      <c r="N93" s="330">
        <f t="shared" si="6"/>
        <v>0.23532104038807655</v>
      </c>
      <c r="O93" s="330">
        <f t="shared" si="7"/>
        <v>0.10255649943867705</v>
      </c>
    </row>
    <row r="94" spans="1:15">
      <c r="A94" s="86">
        <v>82</v>
      </c>
      <c r="B94" s="96">
        <v>0.2</v>
      </c>
      <c r="C94" s="97">
        <v>0.15</v>
      </c>
      <c r="D94" s="97">
        <v>0.65</v>
      </c>
      <c r="E94" s="95">
        <f>B94*'Step #5&amp;6'!$X$3+'Step #9 #8 #10 #11'!C94*'Step #5&amp;6'!$Y$3+'Step #9 #8 #10 #11'!D94*'Step #5&amp;6'!$Z$3</f>
        <v>0.1450767983965216</v>
      </c>
      <c r="F94" s="296">
        <f>SQRT(
  (B94*'Step #5&amp;6'!$X$4)^2 +
  (C94*'Step #5&amp;6'!$Y$4)^2 +
  (D94*'Step #5&amp;6'!$Z$4)^2 +
  2*B94*C94*'Step #5&amp;6'!$X$10 +
  2*B94*D94*'Step #5&amp;6'!$X$11 +
  2*C94*D94*'Step #5&amp;6'!$Y$11
)</f>
        <v>0.24104591520691476</v>
      </c>
      <c r="G94" s="329"/>
      <c r="J94" s="86">
        <v>81</v>
      </c>
      <c r="K94" s="330">
        <f t="shared" si="4"/>
        <v>0.10310307340899631</v>
      </c>
      <c r="L94" s="330">
        <f t="shared" si="5"/>
        <v>0.10383845568166052</v>
      </c>
      <c r="M94" s="231">
        <v>81</v>
      </c>
      <c r="N94" s="330">
        <f t="shared" si="6"/>
        <v>0.24008364781033914</v>
      </c>
      <c r="O94" s="330">
        <f t="shared" si="7"/>
        <v>0.10383845568166052</v>
      </c>
    </row>
    <row r="95" spans="1:15">
      <c r="A95" s="86">
        <v>83</v>
      </c>
      <c r="B95" s="96">
        <v>0.2</v>
      </c>
      <c r="C95" s="97">
        <v>0.2</v>
      </c>
      <c r="D95" s="97">
        <v>0.6</v>
      </c>
      <c r="E95" s="95">
        <f>B95*'Step #5&amp;6'!$X$3+'Step #9 #8 #10 #11'!C95*'Step #5&amp;6'!$Y$3+'Step #9 #8 #10 #11'!D95*'Step #5&amp;6'!$Z$3</f>
        <v>0.14322507382049815</v>
      </c>
      <c r="F95" s="296">
        <f>SQRT(
  (B95*'Step #5&amp;6'!$X$4)^2 +
  (C95*'Step #5&amp;6'!$Y$4)^2 +
  (D95*'Step #5&amp;6'!$Z$4)^2 +
  2*B95*C95*'Step #5&amp;6'!$X$10 +
  2*B95*D95*'Step #5&amp;6'!$X$11 +
  2*C95*D95*'Step #5&amp;6'!$Y$11
)</f>
        <v>0.23481793928910469</v>
      </c>
      <c r="G95" s="329"/>
      <c r="J95" s="86">
        <v>82</v>
      </c>
      <c r="K95" s="330">
        <f t="shared" si="4"/>
        <v>0.10387224715478638</v>
      </c>
      <c r="L95" s="330">
        <f t="shared" si="5"/>
        <v>0.10512041192464397</v>
      </c>
      <c r="M95" s="231">
        <v>82</v>
      </c>
      <c r="N95" s="330">
        <f t="shared" si="6"/>
        <v>0.24490541805772298</v>
      </c>
      <c r="O95" s="330">
        <f t="shared" si="7"/>
        <v>0.10512041192464397</v>
      </c>
    </row>
    <row r="96" spans="1:15">
      <c r="A96" s="86">
        <v>84</v>
      </c>
      <c r="B96" s="96">
        <v>0.2</v>
      </c>
      <c r="C96" s="97">
        <v>0.25</v>
      </c>
      <c r="D96" s="97">
        <v>0.55000000000000004</v>
      </c>
      <c r="E96" s="95">
        <f>B96*'Step #5&amp;6'!$X$3+'Step #9 #8 #10 #11'!C96*'Step #5&amp;6'!$Y$3+'Step #9 #8 #10 #11'!D96*'Step #5&amp;6'!$Z$3</f>
        <v>0.14137334924447476</v>
      </c>
      <c r="F96" s="296">
        <f>SQRT(
  (B96*'Step #5&amp;6'!$X$4)^2 +
  (C96*'Step #5&amp;6'!$Y$4)^2 +
  (D96*'Step #5&amp;6'!$Z$4)^2 +
  2*B96*C96*'Step #5&amp;6'!$X$10 +
  2*B96*D96*'Step #5&amp;6'!$X$11 +
  2*C96*D96*'Step #5&amp;6'!$Y$11
)</f>
        <v>0.22944217112617041</v>
      </c>
      <c r="G96" s="329"/>
      <c r="J96" s="341">
        <v>83</v>
      </c>
      <c r="K96" s="330">
        <f t="shared" si="4"/>
        <v>0.10464142090057646</v>
      </c>
      <c r="L96" s="330">
        <f t="shared" si="5"/>
        <v>0.10640236816762744</v>
      </c>
      <c r="M96" s="231">
        <v>83</v>
      </c>
      <c r="N96" s="330">
        <f t="shared" si="6"/>
        <v>0.24978635113022807</v>
      </c>
      <c r="O96" s="330">
        <f t="shared" si="7"/>
        <v>0.10640236816762744</v>
      </c>
    </row>
    <row r="97" spans="1:15">
      <c r="A97" s="86">
        <v>85</v>
      </c>
      <c r="B97" s="96">
        <v>0.2</v>
      </c>
      <c r="C97" s="97">
        <v>0.3</v>
      </c>
      <c r="D97" s="97">
        <v>0.5</v>
      </c>
      <c r="E97" s="95">
        <f>B97*'Step #5&amp;6'!$X$3+'Step #9 #8 #10 #11'!C97*'Step #5&amp;6'!$Y$3+'Step #9 #8 #10 #11'!D97*'Step #5&amp;6'!$Z$3</f>
        <v>0.13952162466845131</v>
      </c>
      <c r="F97" s="296">
        <f>SQRT(
  (B97*'Step #5&amp;6'!$X$4)^2 +
  (C97*'Step #5&amp;6'!$Y$4)^2 +
  (D97*'Step #5&amp;6'!$Z$4)^2 +
  2*B97*C97*'Step #5&amp;6'!$X$10 +
  2*B97*D97*'Step #5&amp;6'!$X$11 +
  2*C97*D97*'Step #5&amp;6'!$Y$11
)</f>
        <v>0.22497970814112725</v>
      </c>
      <c r="G97" s="329"/>
      <c r="J97" s="86">
        <v>84</v>
      </c>
      <c r="K97" s="330">
        <f t="shared" si="4"/>
        <v>0.10541059464636654</v>
      </c>
      <c r="L97" s="330">
        <f t="shared" si="5"/>
        <v>0.1076843244106109</v>
      </c>
      <c r="M97" s="231">
        <v>84</v>
      </c>
      <c r="N97" s="330">
        <f t="shared" si="6"/>
        <v>0.25472644702785446</v>
      </c>
      <c r="O97" s="330">
        <f t="shared" si="7"/>
        <v>0.1076843244106109</v>
      </c>
    </row>
    <row r="98" spans="1:15">
      <c r="A98" s="86">
        <v>86</v>
      </c>
      <c r="B98" s="96">
        <v>0.2</v>
      </c>
      <c r="C98" s="97">
        <v>0.35</v>
      </c>
      <c r="D98" s="97">
        <v>0.45</v>
      </c>
      <c r="E98" s="95">
        <f>B98*'Step #5&amp;6'!$X$3+'Step #9 #8 #10 #11'!C98*'Step #5&amp;6'!$Y$3+'Step #9 #8 #10 #11'!D98*'Step #5&amp;6'!$Z$3</f>
        <v>0.13766990009242788</v>
      </c>
      <c r="F98" s="296">
        <f>SQRT(
  (B98*'Step #5&amp;6'!$X$4)^2 +
  (C98*'Step #5&amp;6'!$Y$4)^2 +
  (D98*'Step #5&amp;6'!$Z$4)^2 +
  2*B98*C98*'Step #5&amp;6'!$X$10 +
  2*B98*D98*'Step #5&amp;6'!$X$11 +
  2*C98*D98*'Step #5&amp;6'!$Y$11
)</f>
        <v>0.22148576063600434</v>
      </c>
      <c r="G98" s="329"/>
      <c r="J98" s="86">
        <v>85</v>
      </c>
      <c r="K98" s="330">
        <f t="shared" si="4"/>
        <v>0.10617976839215662</v>
      </c>
      <c r="L98" s="330">
        <f t="shared" si="5"/>
        <v>0.10896628065359436</v>
      </c>
      <c r="M98" s="231">
        <v>85</v>
      </c>
      <c r="N98" s="330">
        <f t="shared" si="6"/>
        <v>0.25972570575060205</v>
      </c>
      <c r="O98" s="330">
        <f t="shared" si="7"/>
        <v>0.10896628065359436</v>
      </c>
    </row>
    <row r="99" spans="1:15">
      <c r="A99" s="86">
        <v>87</v>
      </c>
      <c r="B99" s="96">
        <v>0.2</v>
      </c>
      <c r="C99" s="97">
        <v>0.4</v>
      </c>
      <c r="D99" s="97">
        <v>0.4</v>
      </c>
      <c r="E99" s="95">
        <f>B99*'Step #5&amp;6'!$X$3+'Step #9 #8 #10 #11'!C99*'Step #5&amp;6'!$Y$3+'Step #9 #8 #10 #11'!D99*'Step #5&amp;6'!$Z$3</f>
        <v>0.13581817551640443</v>
      </c>
      <c r="F99" s="296">
        <f>SQRT(
  (B99*'Step #5&amp;6'!$X$4)^2 +
  (C99*'Step #5&amp;6'!$Y$4)^2 +
  (D99*'Step #5&amp;6'!$Z$4)^2 +
  2*B99*C99*'Step #5&amp;6'!$X$10 +
  2*B99*D99*'Step #5&amp;6'!$X$11 +
  2*C99*D99*'Step #5&amp;6'!$Y$11
)</f>
        <v>0.21900668747510599</v>
      </c>
      <c r="G99" s="329"/>
      <c r="J99" s="86">
        <v>86</v>
      </c>
      <c r="K99" s="330">
        <f t="shared" si="4"/>
        <v>0.1069489421379467</v>
      </c>
      <c r="L99" s="330">
        <f t="shared" si="5"/>
        <v>0.11024823689657783</v>
      </c>
      <c r="M99" s="231">
        <v>86</v>
      </c>
      <c r="N99" s="330">
        <f t="shared" si="6"/>
        <v>0.26478412729847101</v>
      </c>
      <c r="O99" s="330">
        <f t="shared" si="7"/>
        <v>0.11024823689657783</v>
      </c>
    </row>
    <row r="100" spans="1:15">
      <c r="A100" s="86">
        <v>88</v>
      </c>
      <c r="B100" s="96">
        <v>0.2</v>
      </c>
      <c r="C100" s="97">
        <v>0.45</v>
      </c>
      <c r="D100" s="97">
        <v>0.35</v>
      </c>
      <c r="E100" s="95">
        <f>B100*'Step #5&amp;6'!$X$3+'Step #9 #8 #10 #11'!C100*'Step #5&amp;6'!$Y$3+'Step #9 #8 #10 #11'!D100*'Step #5&amp;6'!$Z$3</f>
        <v>0.13396645094038101</v>
      </c>
      <c r="F100" s="296">
        <f>SQRT(
  (B100*'Step #5&amp;6'!$X$4)^2 +
  (C100*'Step #5&amp;6'!$Y$4)^2 +
  (D100*'Step #5&amp;6'!$Z$4)^2 +
  2*B100*C100*'Step #5&amp;6'!$X$10 +
  2*B100*D100*'Step #5&amp;6'!$X$11 +
  2*C100*D100*'Step #5&amp;6'!$Y$11
)</f>
        <v>0.21757718184174268</v>
      </c>
      <c r="G100" s="329"/>
      <c r="J100" s="86">
        <v>87</v>
      </c>
      <c r="K100" s="330">
        <f t="shared" si="4"/>
        <v>0.10771811588373677</v>
      </c>
      <c r="L100" s="330">
        <f t="shared" si="5"/>
        <v>0.11153019313956128</v>
      </c>
      <c r="M100" s="231">
        <v>87</v>
      </c>
      <c r="N100" s="330">
        <f t="shared" si="6"/>
        <v>0.26990171167146115</v>
      </c>
      <c r="O100" s="330">
        <f t="shared" si="7"/>
        <v>0.11153019313956128</v>
      </c>
    </row>
    <row r="101" spans="1:15">
      <c r="A101" s="86">
        <v>89</v>
      </c>
      <c r="B101" s="96">
        <v>0.2</v>
      </c>
      <c r="C101" s="97">
        <v>0.5</v>
      </c>
      <c r="D101" s="97">
        <v>0.3</v>
      </c>
      <c r="E101" s="95">
        <f>B101*'Step #5&amp;6'!$X$3+'Step #9 #8 #10 #11'!C101*'Step #5&amp;6'!$Y$3+'Step #9 #8 #10 #11'!D101*'Step #5&amp;6'!$Z$3</f>
        <v>0.13211472636435756</v>
      </c>
      <c r="F101" s="296">
        <f>SQRT(
  (B101*'Step #5&amp;6'!$X$4)^2 +
  (C101*'Step #5&amp;6'!$Y$4)^2 +
  (D101*'Step #5&amp;6'!$Z$4)^2 +
  2*B101*C101*'Step #5&amp;6'!$X$10 +
  2*B101*D101*'Step #5&amp;6'!$X$11 +
  2*C101*D101*'Step #5&amp;6'!$Y$11
)</f>
        <v>0.21721796625195969</v>
      </c>
      <c r="G101" s="329"/>
      <c r="J101" s="341">
        <v>88</v>
      </c>
      <c r="K101" s="330">
        <f t="shared" si="4"/>
        <v>0.10848728962952686</v>
      </c>
      <c r="L101" s="330">
        <f t="shared" si="5"/>
        <v>0.11281214938254476</v>
      </c>
      <c r="M101" s="231">
        <v>88</v>
      </c>
      <c r="N101" s="330">
        <f t="shared" si="6"/>
        <v>0.27507845886957272</v>
      </c>
      <c r="O101" s="330">
        <f t="shared" si="7"/>
        <v>0.11281214938254476</v>
      </c>
    </row>
    <row r="102" spans="1:15">
      <c r="A102" s="86">
        <v>90</v>
      </c>
      <c r="B102" s="96">
        <v>0.2</v>
      </c>
      <c r="C102" s="97">
        <v>0.55000000000000004</v>
      </c>
      <c r="D102" s="97">
        <v>0.25</v>
      </c>
      <c r="E102" s="95">
        <f>B102*'Step #5&amp;6'!$X$3+'Step #9 #8 #10 #11'!C102*'Step #5&amp;6'!$Y$3+'Step #9 #8 #10 #11'!D102*'Step #5&amp;6'!$Z$3</f>
        <v>0.13026300178833414</v>
      </c>
      <c r="F102" s="296">
        <f>SQRT(
  (B102*'Step #5&amp;6'!$X$4)^2 +
  (C102*'Step #5&amp;6'!$Y$4)^2 +
  (D102*'Step #5&amp;6'!$Z$4)^2 +
  2*B102*C102*'Step #5&amp;6'!$X$10 +
  2*B102*D102*'Step #5&amp;6'!$X$11 +
  2*C102*D102*'Step #5&amp;6'!$Y$11
)</f>
        <v>0.21793433316516911</v>
      </c>
      <c r="G102" s="329"/>
      <c r="J102" s="86">
        <v>89</v>
      </c>
      <c r="K102" s="330">
        <f t="shared" si="4"/>
        <v>0.10925646337531693</v>
      </c>
      <c r="L102" s="330">
        <f t="shared" si="5"/>
        <v>0.11409410562552821</v>
      </c>
      <c r="M102" s="231">
        <v>89</v>
      </c>
      <c r="N102" s="330">
        <f t="shared" si="6"/>
        <v>0.28031436889280537</v>
      </c>
      <c r="O102" s="330">
        <f t="shared" si="7"/>
        <v>0.11409410562552821</v>
      </c>
    </row>
    <row r="103" spans="1:15">
      <c r="A103" s="86">
        <v>91</v>
      </c>
      <c r="B103" s="96">
        <v>0.2</v>
      </c>
      <c r="C103" s="97">
        <v>0.6</v>
      </c>
      <c r="D103" s="97">
        <v>0.2</v>
      </c>
      <c r="E103" s="95">
        <f>B103*'Step #5&amp;6'!$X$3+'Step #9 #8 #10 #11'!C103*'Step #5&amp;6'!$Y$3+'Step #9 #8 #10 #11'!D103*'Step #5&amp;6'!$Z$3</f>
        <v>0.12841127721231071</v>
      </c>
      <c r="F103" s="296">
        <f>SQRT(
  (B103*'Step #5&amp;6'!$X$4)^2 +
  (C103*'Step #5&amp;6'!$Y$4)^2 +
  (D103*'Step #5&amp;6'!$Z$4)^2 +
  2*B103*C103*'Step #5&amp;6'!$X$10 +
  2*B103*D103*'Step #5&amp;6'!$X$11 +
  2*C103*D103*'Step #5&amp;6'!$Y$11
)</f>
        <v>0.21971576226279957</v>
      </c>
      <c r="G103" s="329"/>
      <c r="J103" s="86">
        <v>90</v>
      </c>
      <c r="K103" s="330">
        <f t="shared" si="4"/>
        <v>0.11002563712110701</v>
      </c>
      <c r="L103" s="330">
        <f t="shared" si="5"/>
        <v>0.11537606186851168</v>
      </c>
      <c r="M103" s="231">
        <v>90</v>
      </c>
      <c r="N103" s="330">
        <f t="shared" si="6"/>
        <v>0.28560944174115943</v>
      </c>
      <c r="O103" s="330">
        <f t="shared" si="7"/>
        <v>0.11537606186851168</v>
      </c>
    </row>
    <row r="104" spans="1:15">
      <c r="A104" s="86">
        <v>92</v>
      </c>
      <c r="B104" s="96">
        <v>0.2</v>
      </c>
      <c r="C104" s="97">
        <v>0.65</v>
      </c>
      <c r="D104" s="97">
        <v>0.15</v>
      </c>
      <c r="E104" s="95">
        <f>B104*'Step #5&amp;6'!$X$3+'Step #9 #8 #10 #11'!C104*'Step #5&amp;6'!$Y$3+'Step #9 #8 #10 #11'!D104*'Step #5&amp;6'!$Z$3</f>
        <v>0.12655955263628726</v>
      </c>
      <c r="F104" s="296">
        <f>SQRT(
  (B104*'Step #5&amp;6'!$X$4)^2 +
  (C104*'Step #5&amp;6'!$Y$4)^2 +
  (D104*'Step #5&amp;6'!$Z$4)^2 +
  2*B104*C104*'Step #5&amp;6'!$X$10 +
  2*B104*D104*'Step #5&amp;6'!$X$11 +
  2*C104*D104*'Step #5&amp;6'!$Y$11
)</f>
        <v>0.2225366772160623</v>
      </c>
      <c r="G104" s="329"/>
      <c r="J104" s="86">
        <v>91</v>
      </c>
      <c r="K104" s="330">
        <f t="shared" si="4"/>
        <v>0.11079481086689709</v>
      </c>
      <c r="L104" s="330">
        <f t="shared" si="5"/>
        <v>0.11665801811149515</v>
      </c>
      <c r="M104" s="231">
        <v>91</v>
      </c>
      <c r="N104" s="330">
        <f t="shared" si="6"/>
        <v>0.29096367741463475</v>
      </c>
      <c r="O104" s="330">
        <f t="shared" si="7"/>
        <v>0.11665801811149515</v>
      </c>
    </row>
    <row r="105" spans="1:15">
      <c r="A105" s="86">
        <v>93</v>
      </c>
      <c r="B105" s="96">
        <v>0.2</v>
      </c>
      <c r="C105" s="97">
        <v>0.7</v>
      </c>
      <c r="D105" s="97">
        <v>0.1</v>
      </c>
      <c r="E105" s="95">
        <f>B105*'Step #5&amp;6'!$X$3+'Step #9 #8 #10 #11'!C105*'Step #5&amp;6'!$Y$3+'Step #9 #8 #10 #11'!D105*'Step #5&amp;6'!$Z$3</f>
        <v>0.12470782806026384</v>
      </c>
      <c r="F105" s="296">
        <f>SQRT(
  (B105*'Step #5&amp;6'!$X$4)^2 +
  (C105*'Step #5&amp;6'!$Y$4)^2 +
  (D105*'Step #5&amp;6'!$Z$4)^2 +
  2*B105*C105*'Step #5&amp;6'!$X$10 +
  2*B105*D105*'Step #5&amp;6'!$X$11 +
  2*C105*D105*'Step #5&amp;6'!$Y$11
)</f>
        <v>0.22635821860731153</v>
      </c>
      <c r="G105" s="329"/>
      <c r="J105" s="86">
        <v>92</v>
      </c>
      <c r="K105" s="330">
        <f t="shared" si="4"/>
        <v>0.11156398461268716</v>
      </c>
      <c r="L105" s="330">
        <f t="shared" si="5"/>
        <v>0.1179399743544786</v>
      </c>
      <c r="M105" s="231">
        <v>92</v>
      </c>
      <c r="N105" s="330">
        <f t="shared" si="6"/>
        <v>0.29637707591323126</v>
      </c>
      <c r="O105" s="330">
        <f t="shared" si="7"/>
        <v>0.1179399743544786</v>
      </c>
    </row>
    <row r="106" spans="1:15">
      <c r="A106" s="86">
        <v>94</v>
      </c>
      <c r="B106" s="96">
        <v>0.2</v>
      </c>
      <c r="C106" s="97">
        <v>0.75</v>
      </c>
      <c r="D106" s="97">
        <v>0.05</v>
      </c>
      <c r="E106" s="95">
        <f>B106*'Step #5&amp;6'!$X$3+'Step #9 #8 #10 #11'!C106*'Step #5&amp;6'!$Y$3+'Step #9 #8 #10 #11'!D106*'Step #5&amp;6'!$Z$3</f>
        <v>0.12285610348424041</v>
      </c>
      <c r="F106" s="296">
        <f>SQRT(
  (B106*'Step #5&amp;6'!$X$4)^2 +
  (C106*'Step #5&amp;6'!$Y$4)^2 +
  (D106*'Step #5&amp;6'!$Z$4)^2 +
  2*B106*C106*'Step #5&amp;6'!$X$10 +
  2*B106*D106*'Step #5&amp;6'!$X$11 +
  2*C106*D106*'Step #5&amp;6'!$Y$11
)</f>
        <v>0.23113075836169378</v>
      </c>
      <c r="G106" s="329"/>
      <c r="J106" s="341">
        <v>93</v>
      </c>
      <c r="K106" s="330">
        <f t="shared" si="4"/>
        <v>0.11233315835847724</v>
      </c>
      <c r="L106" s="330">
        <f t="shared" si="5"/>
        <v>0.11922193059746207</v>
      </c>
      <c r="M106" s="231">
        <v>93</v>
      </c>
      <c r="N106" s="330">
        <f t="shared" si="6"/>
        <v>0.30184963723694908</v>
      </c>
      <c r="O106" s="330">
        <f t="shared" si="7"/>
        <v>0.11922193059746207</v>
      </c>
    </row>
    <row r="107" spans="1:15">
      <c r="A107" s="86">
        <v>95</v>
      </c>
      <c r="B107" s="96">
        <v>0.2</v>
      </c>
      <c r="C107" s="97">
        <v>0.8</v>
      </c>
      <c r="D107" s="97">
        <v>0</v>
      </c>
      <c r="E107" s="95">
        <f>B107*'Step #5&amp;6'!$X$3+'Step #9 #8 #10 #11'!C107*'Step #5&amp;6'!$Y$3+'Step #9 #8 #10 #11'!D107*'Step #5&amp;6'!$Z$3</f>
        <v>0.12100437890821697</v>
      </c>
      <c r="F107" s="296">
        <f>SQRT(
  (B107*'Step #5&amp;6'!$X$4)^2 +
  (C107*'Step #5&amp;6'!$Y$4)^2 +
  (D107*'Step #5&amp;6'!$Z$4)^2 +
  2*B107*C107*'Step #5&amp;6'!$X$10 +
  2*B107*D107*'Step #5&amp;6'!$X$11 +
  2*C107*D107*'Step #5&amp;6'!$Y$11
)</f>
        <v>0.23679680254533556</v>
      </c>
      <c r="G107" s="329"/>
      <c r="J107" s="86">
        <v>94</v>
      </c>
      <c r="K107" s="330">
        <f t="shared" si="4"/>
        <v>0.11310233210426732</v>
      </c>
      <c r="L107" s="330">
        <f t="shared" si="5"/>
        <v>0.12050388684044552</v>
      </c>
      <c r="M107" s="231">
        <v>94</v>
      </c>
      <c r="N107" s="330">
        <f t="shared" si="6"/>
        <v>0.3073813613857882</v>
      </c>
      <c r="O107" s="330">
        <f t="shared" si="7"/>
        <v>0.12050388684044552</v>
      </c>
    </row>
    <row r="108" spans="1:15">
      <c r="A108" s="86">
        <v>96</v>
      </c>
      <c r="B108" s="96">
        <v>0.25</v>
      </c>
      <c r="C108" s="97">
        <v>0</v>
      </c>
      <c r="D108" s="97">
        <v>0.75</v>
      </c>
      <c r="E108" s="95">
        <f>B108*'Step #5&amp;6'!$X$3+'Step #9 #8 #10 #11'!C108*'Step #5&amp;6'!$Y$3+'Step #9 #8 #10 #11'!D108*'Step #5&amp;6'!$Z$3</f>
        <v>0.15130415263607527</v>
      </c>
      <c r="F108" s="296">
        <f>SQRT(
  (B108*'Step #5&amp;6'!$X$4)^2 +
  (C108*'Step #5&amp;6'!$Y$4)^2 +
  (D108*'Step #5&amp;6'!$Z$4)^2 +
  2*B108*C108*'Step #5&amp;6'!$X$10 +
  2*B108*D108*'Step #5&amp;6'!$X$11 +
  2*C108*D108*'Step #5&amp;6'!$Y$11
)</f>
        <v>0.25722326679487789</v>
      </c>
      <c r="G108" s="329"/>
      <c r="J108" s="86">
        <v>95</v>
      </c>
      <c r="K108" s="330">
        <f t="shared" si="4"/>
        <v>0.1138715058500574</v>
      </c>
      <c r="L108" s="330">
        <f t="shared" si="5"/>
        <v>0.12178584308342899</v>
      </c>
      <c r="M108" s="231">
        <v>95</v>
      </c>
      <c r="N108" s="330">
        <f t="shared" si="6"/>
        <v>0.31297224835974857</v>
      </c>
      <c r="O108" s="330">
        <f t="shared" si="7"/>
        <v>0.12178584308342899</v>
      </c>
    </row>
    <row r="109" spans="1:15">
      <c r="A109" s="86">
        <v>97</v>
      </c>
      <c r="B109" s="96">
        <v>0.25</v>
      </c>
      <c r="C109" s="97">
        <v>0.05</v>
      </c>
      <c r="D109" s="97">
        <v>0.7</v>
      </c>
      <c r="E109" s="95">
        <f>B109*'Step #5&amp;6'!$X$3+'Step #9 #8 #10 #11'!C109*'Step #5&amp;6'!$Y$3+'Step #9 #8 #10 #11'!D109*'Step #5&amp;6'!$Z$3</f>
        <v>0.14945242806005182</v>
      </c>
      <c r="F109" s="296">
        <f>SQRT(
  (B109*'Step #5&amp;6'!$X$4)^2 +
  (C109*'Step #5&amp;6'!$Y$4)^2 +
  (D109*'Step #5&amp;6'!$Z$4)^2 +
  2*B109*C109*'Step #5&amp;6'!$X$10 +
  2*B109*D109*'Step #5&amp;6'!$X$11 +
  2*C109*D109*'Step #5&amp;6'!$Y$11
)</f>
        <v>0.2489388049094593</v>
      </c>
      <c r="G109" s="329"/>
      <c r="J109" s="86">
        <v>96</v>
      </c>
      <c r="K109" s="330">
        <f t="shared" si="4"/>
        <v>0.11464067959584748</v>
      </c>
      <c r="L109" s="330">
        <f t="shared" si="5"/>
        <v>0.12306779932641247</v>
      </c>
      <c r="M109" s="231">
        <v>96</v>
      </c>
      <c r="N109" s="330">
        <f t="shared" si="6"/>
        <v>0.31862229815883031</v>
      </c>
      <c r="O109" s="330">
        <f t="shared" si="7"/>
        <v>0.12306779932641247</v>
      </c>
    </row>
    <row r="110" spans="1:15">
      <c r="A110" s="86">
        <v>98</v>
      </c>
      <c r="B110" s="96">
        <v>0.25</v>
      </c>
      <c r="C110" s="97">
        <v>0.1</v>
      </c>
      <c r="D110" s="97">
        <v>0.65</v>
      </c>
      <c r="E110" s="95">
        <f>B110*'Step #5&amp;6'!$X$3+'Step #9 #8 #10 #11'!C110*'Step #5&amp;6'!$Y$3+'Step #9 #8 #10 #11'!D110*'Step #5&amp;6'!$Z$3</f>
        <v>0.14760070348402837</v>
      </c>
      <c r="F110" s="296">
        <f>SQRT(
  (B110*'Step #5&amp;6'!$X$4)^2 +
  (C110*'Step #5&amp;6'!$Y$4)^2 +
  (D110*'Step #5&amp;6'!$Z$4)^2 +
  2*B110*C110*'Step #5&amp;6'!$X$10 +
  2*B110*D110*'Step #5&amp;6'!$X$11 +
  2*C110*D110*'Step #5&amp;6'!$Y$11
)</f>
        <v>0.24134034495694556</v>
      </c>
      <c r="G110" s="329"/>
      <c r="J110" s="86">
        <v>97</v>
      </c>
      <c r="K110" s="330">
        <f t="shared" si="4"/>
        <v>0.11540985334163756</v>
      </c>
      <c r="L110" s="330">
        <f t="shared" si="5"/>
        <v>0.12434975556939593</v>
      </c>
      <c r="M110" s="231">
        <v>97</v>
      </c>
      <c r="N110" s="330">
        <f t="shared" si="6"/>
        <v>0.32433151078303318</v>
      </c>
      <c r="O110" s="330">
        <f t="shared" si="7"/>
        <v>0.12434975556939593</v>
      </c>
    </row>
    <row r="111" spans="1:15">
      <c r="A111" s="86">
        <v>99</v>
      </c>
      <c r="B111" s="96">
        <v>0.25</v>
      </c>
      <c r="C111" s="97">
        <v>0.15</v>
      </c>
      <c r="D111" s="97">
        <v>0.6</v>
      </c>
      <c r="E111" s="95">
        <f>B111*'Step #5&amp;6'!$X$3+'Step #9 #8 #10 #11'!C111*'Step #5&amp;6'!$Y$3+'Step #9 #8 #10 #11'!D111*'Step #5&amp;6'!$Z$3</f>
        <v>0.14574897890800495</v>
      </c>
      <c r="F111" s="296">
        <f>SQRT(
  (B111*'Step #5&amp;6'!$X$4)^2 +
  (C111*'Step #5&amp;6'!$Y$4)^2 +
  (D111*'Step #5&amp;6'!$Z$4)^2 +
  2*B111*C111*'Step #5&amp;6'!$X$10 +
  2*B111*D111*'Step #5&amp;6'!$X$11 +
  2*C111*D111*'Step #5&amp;6'!$Y$11
)</f>
        <v>0.23449458314253616</v>
      </c>
      <c r="G111" s="329"/>
      <c r="J111" s="341">
        <v>98</v>
      </c>
      <c r="K111" s="330">
        <f t="shared" si="4"/>
        <v>0.11617902708742764</v>
      </c>
      <c r="L111" s="330">
        <f t="shared" si="5"/>
        <v>0.12563171181237939</v>
      </c>
      <c r="M111" s="231">
        <v>98</v>
      </c>
      <c r="N111" s="330">
        <f t="shared" si="6"/>
        <v>0.33009988623235742</v>
      </c>
      <c r="O111" s="330">
        <f t="shared" si="7"/>
        <v>0.12563171181237939</v>
      </c>
    </row>
    <row r="112" spans="1:15">
      <c r="A112" s="86">
        <v>100</v>
      </c>
      <c r="B112" s="96">
        <v>0.25</v>
      </c>
      <c r="C112" s="97">
        <v>0.2</v>
      </c>
      <c r="D112" s="97">
        <v>0.55000000000000004</v>
      </c>
      <c r="E112" s="95">
        <f>B112*'Step #5&amp;6'!$X$3+'Step #9 #8 #10 #11'!C112*'Step #5&amp;6'!$Y$3+'Step #9 #8 #10 #11'!D112*'Step #5&amp;6'!$Z$3</f>
        <v>0.14389725433198153</v>
      </c>
      <c r="F112" s="296">
        <f>SQRT(
  (B112*'Step #5&amp;6'!$X$4)^2 +
  (C112*'Step #5&amp;6'!$Y$4)^2 +
  (D112*'Step #5&amp;6'!$Z$4)^2 +
  2*B112*C112*'Step #5&amp;6'!$X$10 +
  2*B112*D112*'Step #5&amp;6'!$X$11 +
  2*C112*D112*'Step #5&amp;6'!$Y$11
)</f>
        <v>0.22846919014937841</v>
      </c>
      <c r="G112" s="329"/>
      <c r="J112" s="86">
        <v>99</v>
      </c>
      <c r="K112" s="330">
        <f t="shared" si="4"/>
        <v>0.11694820083321771</v>
      </c>
      <c r="L112" s="330">
        <f t="shared" si="5"/>
        <v>0.12691366805536283</v>
      </c>
      <c r="M112" s="231">
        <v>99</v>
      </c>
      <c r="N112" s="330">
        <f t="shared" si="6"/>
        <v>0.3359274245068028</v>
      </c>
      <c r="O112" s="330">
        <f t="shared" si="7"/>
        <v>0.12691366805536283</v>
      </c>
    </row>
    <row r="113" spans="1:15">
      <c r="A113" s="86">
        <v>101</v>
      </c>
      <c r="B113" s="96">
        <v>0.25</v>
      </c>
      <c r="C113" s="97">
        <v>0.25</v>
      </c>
      <c r="D113" s="97">
        <v>0.5</v>
      </c>
      <c r="E113" s="95">
        <f>B113*'Step #5&amp;6'!$X$3+'Step #9 #8 #10 #11'!C113*'Step #5&amp;6'!$Y$3+'Step #9 #8 #10 #11'!D113*'Step #5&amp;6'!$Z$3</f>
        <v>0.14204552975595808</v>
      </c>
      <c r="F113" s="296">
        <f>SQRT(
  (B113*'Step #5&amp;6'!$X$4)^2 +
  (C113*'Step #5&amp;6'!$Y$4)^2 +
  (D113*'Step #5&amp;6'!$Z$4)^2 +
  2*B113*C113*'Step #5&amp;6'!$X$10 +
  2*B113*D113*'Step #5&amp;6'!$X$11 +
  2*C113*D113*'Step #5&amp;6'!$Y$11
)</f>
        <v>0.22333057577703183</v>
      </c>
      <c r="G113" s="329"/>
      <c r="J113" s="86">
        <v>100</v>
      </c>
      <c r="K113" s="330">
        <f t="shared" si="4"/>
        <v>0.11771737457900779</v>
      </c>
      <c r="L113" s="330">
        <f t="shared" si="5"/>
        <v>0.1281956242983463</v>
      </c>
      <c r="M113" s="231">
        <v>100</v>
      </c>
      <c r="N113" s="330">
        <f t="shared" si="6"/>
        <v>0.34181412560636959</v>
      </c>
      <c r="O113" s="330">
        <f t="shared" si="7"/>
        <v>0.1281956242983463</v>
      </c>
    </row>
    <row r="114" spans="1:15">
      <c r="A114" s="86">
        <v>102</v>
      </c>
      <c r="B114" s="96">
        <v>0.25</v>
      </c>
      <c r="C114" s="97">
        <v>0.3</v>
      </c>
      <c r="D114" s="97">
        <v>0.45</v>
      </c>
      <c r="E114" s="95">
        <f>B114*'Step #5&amp;6'!$X$3+'Step #9 #8 #10 #11'!C114*'Step #5&amp;6'!$Y$3+'Step #9 #8 #10 #11'!D114*'Step #5&amp;6'!$Z$3</f>
        <v>0.14019380517993466</v>
      </c>
      <c r="F114" s="296">
        <f>SQRT(
  (B114*'Step #5&amp;6'!$X$4)^2 +
  (C114*'Step #5&amp;6'!$Y$4)^2 +
  (D114*'Step #5&amp;6'!$Z$4)^2 +
  2*B114*C114*'Step #5&amp;6'!$X$10 +
  2*B114*D114*'Step #5&amp;6'!$X$11 +
  2*C114*D114*'Step #5&amp;6'!$Y$11
)</f>
        <v>0.21914113080696421</v>
      </c>
      <c r="G114" s="329"/>
      <c r="J114" s="86">
        <v>101</v>
      </c>
      <c r="K114" s="330">
        <f t="shared" si="4"/>
        <v>0.11848654832479787</v>
      </c>
      <c r="L114" s="330">
        <f t="shared" si="5"/>
        <v>0.12947758054132977</v>
      </c>
      <c r="M114" s="231">
        <v>101</v>
      </c>
      <c r="N114" s="330">
        <f t="shared" si="6"/>
        <v>0.34775998953105763</v>
      </c>
      <c r="O114" s="330">
        <f t="shared" si="7"/>
        <v>0.12947758054132977</v>
      </c>
    </row>
    <row r="115" spans="1:15">
      <c r="A115" s="86">
        <v>103</v>
      </c>
      <c r="B115" s="96">
        <v>0.25</v>
      </c>
      <c r="C115" s="97">
        <v>0.35</v>
      </c>
      <c r="D115" s="97">
        <v>0.4</v>
      </c>
      <c r="E115" s="95">
        <f>B115*'Step #5&amp;6'!$X$3+'Step #9 #8 #10 #11'!C115*'Step #5&amp;6'!$Y$3+'Step #9 #8 #10 #11'!D115*'Step #5&amp;6'!$Z$3</f>
        <v>0.1383420806039112</v>
      </c>
      <c r="F115" s="296">
        <f>SQRT(
  (B115*'Step #5&amp;6'!$X$4)^2 +
  (C115*'Step #5&amp;6'!$Y$4)^2 +
  (D115*'Step #5&amp;6'!$Z$4)^2 +
  2*B115*C115*'Step #5&amp;6'!$X$10 +
  2*B115*D115*'Step #5&amp;6'!$X$11 +
  2*C115*D115*'Step #5&amp;6'!$Y$11
)</f>
        <v>0.21595610260160775</v>
      </c>
      <c r="G115" s="329"/>
      <c r="J115" s="86">
        <v>102</v>
      </c>
      <c r="K115" s="330">
        <f t="shared" si="4"/>
        <v>0.11925572207058795</v>
      </c>
      <c r="L115" s="330">
        <f t="shared" si="5"/>
        <v>0.13075953678431324</v>
      </c>
      <c r="M115" s="231">
        <v>102</v>
      </c>
      <c r="N115" s="330">
        <f t="shared" si="6"/>
        <v>0.35376501628086698</v>
      </c>
      <c r="O115" s="330">
        <f t="shared" si="7"/>
        <v>0.13075953678431324</v>
      </c>
    </row>
    <row r="116" spans="1:15">
      <c r="A116" s="86">
        <v>104</v>
      </c>
      <c r="B116" s="96">
        <v>0.25</v>
      </c>
      <c r="C116" s="97">
        <v>0.4</v>
      </c>
      <c r="D116" s="97">
        <v>0.35</v>
      </c>
      <c r="E116" s="95">
        <f>B116*'Step #5&amp;6'!$X$3+'Step #9 #8 #10 #11'!C116*'Step #5&amp;6'!$Y$3+'Step #9 #8 #10 #11'!D116*'Step #5&amp;6'!$Z$3</f>
        <v>0.13649035602788778</v>
      </c>
      <c r="F116" s="296">
        <f>SQRT(
  (B116*'Step #5&amp;6'!$X$4)^2 +
  (C116*'Step #5&amp;6'!$Y$4)^2 +
  (D116*'Step #5&amp;6'!$Z$4)^2 +
  2*B116*C116*'Step #5&amp;6'!$X$10 +
  2*B116*D116*'Step #5&amp;6'!$X$11 +
  2*C116*D116*'Step #5&amp;6'!$Y$11
)</f>
        <v>0.21382038068309572</v>
      </c>
      <c r="G116" s="329"/>
      <c r="J116" s="341">
        <v>103</v>
      </c>
      <c r="K116" s="330">
        <f t="shared" si="4"/>
        <v>0.12002489581637803</v>
      </c>
      <c r="L116" s="330">
        <f t="shared" si="5"/>
        <v>0.1320414930272967</v>
      </c>
      <c r="M116" s="231">
        <v>103</v>
      </c>
      <c r="N116" s="330">
        <f t="shared" si="6"/>
        <v>0.35982920585579758</v>
      </c>
      <c r="O116" s="330">
        <f t="shared" si="7"/>
        <v>0.1320414930272967</v>
      </c>
    </row>
    <row r="117" spans="1:15">
      <c r="A117" s="86">
        <v>105</v>
      </c>
      <c r="B117" s="96">
        <v>0.25</v>
      </c>
      <c r="C117" s="97">
        <v>0.45</v>
      </c>
      <c r="D117" s="97">
        <v>0.3</v>
      </c>
      <c r="E117" s="95">
        <f>B117*'Step #5&amp;6'!$X$3+'Step #9 #8 #10 #11'!C117*'Step #5&amp;6'!$Y$3+'Step #9 #8 #10 #11'!D117*'Step #5&amp;6'!$Z$3</f>
        <v>0.13463863145186436</v>
      </c>
      <c r="F117" s="296">
        <f>SQRT(
  (B117*'Step #5&amp;6'!$X$4)^2 +
  (C117*'Step #5&amp;6'!$Y$4)^2 +
  (D117*'Step #5&amp;6'!$Z$4)^2 +
  2*B117*C117*'Step #5&amp;6'!$X$10 +
  2*B117*D117*'Step #5&amp;6'!$X$11 +
  2*C117*D117*'Step #5&amp;6'!$Y$11
)</f>
        <v>0.21276556592907256</v>
      </c>
      <c r="G117" s="329"/>
      <c r="J117" s="86">
        <v>104</v>
      </c>
      <c r="K117" s="330">
        <f t="shared" si="4"/>
        <v>0.12079406956216811</v>
      </c>
      <c r="L117" s="330">
        <f t="shared" si="5"/>
        <v>0.13332344927028017</v>
      </c>
      <c r="M117" s="231">
        <v>104</v>
      </c>
      <c r="N117" s="330">
        <f t="shared" si="6"/>
        <v>0.36595255825584944</v>
      </c>
      <c r="O117" s="330">
        <f t="shared" si="7"/>
        <v>0.13332344927028017</v>
      </c>
    </row>
    <row r="118" spans="1:15">
      <c r="A118" s="86">
        <v>106</v>
      </c>
      <c r="B118" s="96">
        <v>0.25</v>
      </c>
      <c r="C118" s="97">
        <v>0.5</v>
      </c>
      <c r="D118" s="97">
        <v>0.25</v>
      </c>
      <c r="E118" s="95">
        <f>B118*'Step #5&amp;6'!$X$3+'Step #9 #8 #10 #11'!C118*'Step #5&amp;6'!$Y$3+'Step #9 #8 #10 #11'!D118*'Step #5&amp;6'!$Z$3</f>
        <v>0.13278690687584091</v>
      </c>
      <c r="F118" s="296">
        <f>SQRT(
  (B118*'Step #5&amp;6'!$X$4)^2 +
  (C118*'Step #5&amp;6'!$Y$4)^2 +
  (D118*'Step #5&amp;6'!$Z$4)^2 +
  2*B118*C118*'Step #5&amp;6'!$X$10 +
  2*B118*D118*'Step #5&amp;6'!$X$11 +
  2*C118*D118*'Step #5&amp;6'!$Y$11
)</f>
        <v>0.21280773200201106</v>
      </c>
      <c r="G118" s="329"/>
      <c r="J118" s="86">
        <v>105</v>
      </c>
      <c r="K118" s="330">
        <f t="shared" si="4"/>
        <v>0.12156324330795819</v>
      </c>
      <c r="L118" s="330">
        <f t="shared" si="5"/>
        <v>0.13460540551326364</v>
      </c>
      <c r="M118" s="231">
        <v>105</v>
      </c>
      <c r="N118" s="330">
        <f t="shared" si="6"/>
        <v>0.37213507348102259</v>
      </c>
      <c r="O118" s="330">
        <f t="shared" si="7"/>
        <v>0.13460540551326364</v>
      </c>
    </row>
    <row r="119" spans="1:15">
      <c r="A119" s="86">
        <v>107</v>
      </c>
      <c r="B119" s="96">
        <v>0.25</v>
      </c>
      <c r="C119" s="97">
        <v>0.55000000000000004</v>
      </c>
      <c r="D119" s="97">
        <v>0.2</v>
      </c>
      <c r="E119" s="95">
        <f>B119*'Step #5&amp;6'!$X$3+'Step #9 #8 #10 #11'!C119*'Step #5&amp;6'!$Y$3+'Step #9 #8 #10 #11'!D119*'Step #5&amp;6'!$Z$3</f>
        <v>0.13093518229981749</v>
      </c>
      <c r="F119" s="296">
        <f>SQRT(
  (B119*'Step #5&amp;6'!$X$4)^2 +
  (C119*'Step #5&amp;6'!$Y$4)^2 +
  (D119*'Step #5&amp;6'!$Z$4)^2 +
  2*B119*C119*'Step #5&amp;6'!$X$10 +
  2*B119*D119*'Step #5&amp;6'!$X$11 +
  2*C119*D119*'Step #5&amp;6'!$Y$11
)</f>
        <v>0.21394623030011004</v>
      </c>
      <c r="G119" s="329"/>
      <c r="J119" s="86">
        <v>106</v>
      </c>
      <c r="K119" s="330">
        <f t="shared" si="4"/>
        <v>0.12233241705374824</v>
      </c>
      <c r="L119" s="330">
        <f t="shared" si="5"/>
        <v>0.13588736175624708</v>
      </c>
      <c r="M119" s="231">
        <v>106</v>
      </c>
      <c r="N119" s="330">
        <f t="shared" si="6"/>
        <v>0.37837675153131684</v>
      </c>
      <c r="O119" s="330">
        <f t="shared" si="7"/>
        <v>0.13588736175624708</v>
      </c>
    </row>
    <row r="120" spans="1:15">
      <c r="A120" s="86">
        <v>108</v>
      </c>
      <c r="B120" s="96">
        <v>0.25</v>
      </c>
      <c r="C120" s="97">
        <v>0.6</v>
      </c>
      <c r="D120" s="97">
        <v>0.15</v>
      </c>
      <c r="E120" s="95">
        <f>B120*'Step #5&amp;6'!$X$3+'Step #9 #8 #10 #11'!C120*'Step #5&amp;6'!$Y$3+'Step #9 #8 #10 #11'!D120*'Step #5&amp;6'!$Z$3</f>
        <v>0.12908345772379404</v>
      </c>
      <c r="F120" s="296">
        <f>SQRT(
  (B120*'Step #5&amp;6'!$X$4)^2 +
  (C120*'Step #5&amp;6'!$Y$4)^2 +
  (D120*'Step #5&amp;6'!$Z$4)^2 +
  2*B120*C120*'Step #5&amp;6'!$X$10 +
  2*B120*D120*'Step #5&amp;6'!$X$11 +
  2*C120*D120*'Step #5&amp;6'!$Y$11
)</f>
        <v>0.21616373892140736</v>
      </c>
      <c r="G120" s="329"/>
      <c r="J120" s="86">
        <v>107</v>
      </c>
      <c r="K120" s="330">
        <f t="shared" si="4"/>
        <v>0.12310159079953832</v>
      </c>
      <c r="L120" s="330">
        <f t="shared" si="5"/>
        <v>0.13716931799923054</v>
      </c>
      <c r="M120" s="231">
        <v>107</v>
      </c>
      <c r="N120" s="330">
        <f t="shared" si="6"/>
        <v>0.3846775924067326</v>
      </c>
      <c r="O120" s="330">
        <f t="shared" si="7"/>
        <v>0.13716931799923054</v>
      </c>
    </row>
    <row r="121" spans="1:15">
      <c r="A121" s="86">
        <v>109</v>
      </c>
      <c r="B121" s="96">
        <v>0.25</v>
      </c>
      <c r="C121" s="97">
        <v>0.65</v>
      </c>
      <c r="D121" s="97">
        <v>0.1</v>
      </c>
      <c r="E121" s="95">
        <f>B121*'Step #5&amp;6'!$X$3+'Step #9 #8 #10 #11'!C121*'Step #5&amp;6'!$Y$3+'Step #9 #8 #10 #11'!D121*'Step #5&amp;6'!$Z$3</f>
        <v>0.12723173314777061</v>
      </c>
      <c r="F121" s="296">
        <f>SQRT(
  (B121*'Step #5&amp;6'!$X$4)^2 +
  (C121*'Step #5&amp;6'!$Y$4)^2 +
  (D121*'Step #5&amp;6'!$Z$4)^2 +
  2*B121*C121*'Step #5&amp;6'!$X$10 +
  2*B121*D121*'Step #5&amp;6'!$X$11 +
  2*C121*D121*'Step #5&amp;6'!$Y$11
)</f>
        <v>0.21942754725513319</v>
      </c>
      <c r="G121" s="329"/>
      <c r="J121" s="341">
        <v>108</v>
      </c>
      <c r="K121" s="330">
        <f t="shared" si="4"/>
        <v>0.1238707645453284</v>
      </c>
      <c r="L121" s="330">
        <f t="shared" si="5"/>
        <v>0.13845127424221401</v>
      </c>
      <c r="M121" s="231">
        <v>108</v>
      </c>
      <c r="N121" s="330">
        <f t="shared" si="6"/>
        <v>0.39103759610726951</v>
      </c>
      <c r="O121" s="330">
        <f t="shared" si="7"/>
        <v>0.13845127424221401</v>
      </c>
    </row>
    <row r="122" spans="1:15">
      <c r="A122" s="86">
        <v>110</v>
      </c>
      <c r="B122" s="96">
        <v>0.25</v>
      </c>
      <c r="C122" s="97">
        <v>0.7</v>
      </c>
      <c r="D122" s="97">
        <v>0.05</v>
      </c>
      <c r="E122" s="95">
        <f>B122*'Step #5&amp;6'!$X$3+'Step #9 #8 #10 #11'!C122*'Step #5&amp;6'!$Y$3+'Step #9 #8 #10 #11'!D122*'Step #5&amp;6'!$Z$3</f>
        <v>0.12538000857174719</v>
      </c>
      <c r="F122" s="296">
        <f>SQRT(
  (B122*'Step #5&amp;6'!$X$4)^2 +
  (C122*'Step #5&amp;6'!$Y$4)^2 +
  (D122*'Step #5&amp;6'!$Z$4)^2 +
  2*B122*C122*'Step #5&amp;6'!$X$10 +
  2*B122*D122*'Step #5&amp;6'!$X$11 +
  2*C122*D122*'Step #5&amp;6'!$Y$11
)</f>
        <v>0.22369186142859951</v>
      </c>
      <c r="G122" s="329"/>
      <c r="J122" s="86">
        <v>109</v>
      </c>
      <c r="K122" s="330">
        <f t="shared" si="4"/>
        <v>0.12463993829111848</v>
      </c>
      <c r="L122" s="330">
        <f t="shared" si="5"/>
        <v>0.13973323048519748</v>
      </c>
      <c r="M122" s="231">
        <v>109</v>
      </c>
      <c r="N122" s="330">
        <f t="shared" si="6"/>
        <v>0.39745676263292778</v>
      </c>
      <c r="O122" s="330">
        <f t="shared" si="7"/>
        <v>0.13973323048519748</v>
      </c>
    </row>
    <row r="123" spans="1:15">
      <c r="A123" s="86">
        <v>111</v>
      </c>
      <c r="B123" s="96">
        <v>0.25</v>
      </c>
      <c r="C123" s="97">
        <v>0.75</v>
      </c>
      <c r="D123" s="97">
        <v>0</v>
      </c>
      <c r="E123" s="95">
        <f>B123*'Step #5&amp;6'!$X$3+'Step #9 #8 #10 #11'!C123*'Step #5&amp;6'!$Y$3+'Step #9 #8 #10 #11'!D123*'Step #5&amp;6'!$Z$3</f>
        <v>0.12352828399572376</v>
      </c>
      <c r="F123" s="296">
        <f>SQRT(
  (B123*'Step #5&amp;6'!$X$4)^2 +
  (C123*'Step #5&amp;6'!$Y$4)^2 +
  (D123*'Step #5&amp;6'!$Z$4)^2 +
  2*B123*C123*'Step #5&amp;6'!$X$10 +
  2*B123*D123*'Step #5&amp;6'!$X$11 +
  2*C123*D123*'Step #5&amp;6'!$Y$11
)</f>
        <v>0.22890077140421899</v>
      </c>
      <c r="G123" s="329"/>
      <c r="J123" s="86">
        <v>110</v>
      </c>
      <c r="K123" s="330">
        <f t="shared" si="4"/>
        <v>0.12540911203690858</v>
      </c>
      <c r="L123" s="330">
        <f t="shared" si="5"/>
        <v>0.14101518672818095</v>
      </c>
      <c r="M123" s="231">
        <v>110</v>
      </c>
      <c r="N123" s="330">
        <f t="shared" si="6"/>
        <v>0.40393509198370731</v>
      </c>
      <c r="O123" s="330">
        <f t="shared" si="7"/>
        <v>0.14101518672818095</v>
      </c>
    </row>
    <row r="124" spans="1:15">
      <c r="A124" s="86">
        <v>112</v>
      </c>
      <c r="B124" s="96">
        <v>0.3</v>
      </c>
      <c r="C124" s="97">
        <v>0</v>
      </c>
      <c r="D124" s="97">
        <v>0.7</v>
      </c>
      <c r="E124" s="95">
        <f>B124*'Step #5&amp;6'!$X$3+'Step #9 #8 #10 #11'!C124*'Step #5&amp;6'!$Y$3+'Step #9 #8 #10 #11'!D124*'Step #5&amp;6'!$Z$3</f>
        <v>0.1519763331475586</v>
      </c>
      <c r="F124" s="296">
        <f>SQRT(
  (B124*'Step #5&amp;6'!$X$4)^2 +
  (C124*'Step #5&amp;6'!$Y$4)^2 +
  (D124*'Step #5&amp;6'!$Z$4)^2 +
  2*B124*C124*'Step #5&amp;6'!$X$10 +
  2*B124*D124*'Step #5&amp;6'!$X$11 +
  2*C124*D124*'Step #5&amp;6'!$Y$11
)</f>
        <v>0.25056806700655437</v>
      </c>
      <c r="G124" s="329"/>
      <c r="J124" s="86">
        <v>111</v>
      </c>
      <c r="K124" s="330">
        <f t="shared" si="4"/>
        <v>0.12617828578269863</v>
      </c>
      <c r="L124" s="330">
        <f t="shared" si="5"/>
        <v>0.14229714297116441</v>
      </c>
      <c r="M124" s="231">
        <v>111</v>
      </c>
      <c r="N124" s="330">
        <f t="shared" si="6"/>
        <v>0.41047258415960808</v>
      </c>
      <c r="O124" s="330">
        <f t="shared" si="7"/>
        <v>0.14229714297116441</v>
      </c>
    </row>
    <row r="125" spans="1:15">
      <c r="A125" s="86">
        <v>113</v>
      </c>
      <c r="B125" s="96">
        <v>0.3</v>
      </c>
      <c r="C125" s="97">
        <v>0.05</v>
      </c>
      <c r="D125" s="97">
        <v>0.65</v>
      </c>
      <c r="E125" s="95">
        <f>B125*'Step #5&amp;6'!$X$3+'Step #9 #8 #10 #11'!C125*'Step #5&amp;6'!$Y$3+'Step #9 #8 #10 #11'!D125*'Step #5&amp;6'!$Z$3</f>
        <v>0.15012460857153517</v>
      </c>
      <c r="F125" s="296">
        <f>SQRT(
  (B125*'Step #5&amp;6'!$X$4)^2 +
  (C125*'Step #5&amp;6'!$Y$4)^2 +
  (D125*'Step #5&amp;6'!$Z$4)^2 +
  2*B125*C125*'Step #5&amp;6'!$X$10 +
  2*B125*D125*'Step #5&amp;6'!$X$11 +
  2*C125*D125*'Step #5&amp;6'!$Y$11
)</f>
        <v>0.24241535793509569</v>
      </c>
      <c r="G125" s="329"/>
      <c r="J125" s="86">
        <v>112</v>
      </c>
      <c r="K125" s="330">
        <f t="shared" si="4"/>
        <v>0.12694745952848871</v>
      </c>
      <c r="L125" s="330">
        <f t="shared" si="5"/>
        <v>0.14357909921414785</v>
      </c>
      <c r="M125" s="231">
        <v>112</v>
      </c>
      <c r="N125" s="330">
        <f t="shared" si="6"/>
        <v>0.41706923916062999</v>
      </c>
      <c r="O125" s="330">
        <f t="shared" si="7"/>
        <v>0.14357909921414785</v>
      </c>
    </row>
    <row r="126" spans="1:15">
      <c r="A126" s="86">
        <v>114</v>
      </c>
      <c r="B126" s="96">
        <v>0.3</v>
      </c>
      <c r="C126" s="97">
        <v>0.1</v>
      </c>
      <c r="D126" s="97">
        <v>0.6</v>
      </c>
      <c r="E126" s="95">
        <f>B126*'Step #5&amp;6'!$X$3+'Step #9 #8 #10 #11'!C126*'Step #5&amp;6'!$Y$3+'Step #9 #8 #10 #11'!D126*'Step #5&amp;6'!$Z$3</f>
        <v>0.14827288399551172</v>
      </c>
      <c r="F126" s="296">
        <f>SQRT(
  (B126*'Step #5&amp;6'!$X$4)^2 +
  (C126*'Step #5&amp;6'!$Y$4)^2 +
  (D126*'Step #5&amp;6'!$Z$4)^2 +
  2*B126*C126*'Step #5&amp;6'!$X$10 +
  2*B126*D126*'Step #5&amp;6'!$X$11 +
  2*C126*D126*'Step #5&amp;6'!$Y$11
)</f>
        <v>0.2349765290986883</v>
      </c>
      <c r="G126" s="329"/>
      <c r="J126" s="341">
        <v>113</v>
      </c>
      <c r="K126" s="330">
        <f t="shared" si="4"/>
        <v>0.12771663327427879</v>
      </c>
      <c r="L126" s="330">
        <f t="shared" si="5"/>
        <v>0.14486105545713132</v>
      </c>
      <c r="M126" s="231">
        <v>113</v>
      </c>
      <c r="N126" s="330">
        <f t="shared" si="6"/>
        <v>0.42372505698677337</v>
      </c>
      <c r="O126" s="330">
        <f t="shared" si="7"/>
        <v>0.14486105545713132</v>
      </c>
    </row>
    <row r="127" spans="1:15">
      <c r="A127" s="86">
        <v>115</v>
      </c>
      <c r="B127" s="96">
        <v>0.3</v>
      </c>
      <c r="C127" s="97">
        <v>0.15</v>
      </c>
      <c r="D127" s="97">
        <v>0.55000000000000004</v>
      </c>
      <c r="E127" s="95">
        <f>B127*'Step #5&amp;6'!$X$3+'Step #9 #8 #10 #11'!C127*'Step #5&amp;6'!$Y$3+'Step #9 #8 #10 #11'!D127*'Step #5&amp;6'!$Z$3</f>
        <v>0.1464211594194883</v>
      </c>
      <c r="F127" s="296">
        <f>SQRT(
  (B127*'Step #5&amp;6'!$X$4)^2 +
  (C127*'Step #5&amp;6'!$Y$4)^2 +
  (D127*'Step #5&amp;6'!$Z$4)^2 +
  2*B127*C127*'Step #5&amp;6'!$X$10 +
  2*B127*D127*'Step #5&amp;6'!$X$11 +
  2*C127*D127*'Step #5&amp;6'!$Y$11
)</f>
        <v>0.22832136693003474</v>
      </c>
      <c r="G127" s="329"/>
      <c r="J127" s="86">
        <v>114</v>
      </c>
      <c r="K127" s="330">
        <f t="shared" si="4"/>
        <v>0.12848580702006887</v>
      </c>
      <c r="L127" s="330">
        <f t="shared" si="5"/>
        <v>0.14614301170011479</v>
      </c>
      <c r="M127" s="231">
        <v>114</v>
      </c>
      <c r="N127" s="330">
        <f t="shared" si="6"/>
        <v>0.43044003763803801</v>
      </c>
      <c r="O127" s="330">
        <f t="shared" si="7"/>
        <v>0.14614301170011479</v>
      </c>
    </row>
    <row r="128" spans="1:15">
      <c r="A128" s="86">
        <v>116</v>
      </c>
      <c r="B128" s="96">
        <v>0.3</v>
      </c>
      <c r="C128" s="97">
        <v>0.2</v>
      </c>
      <c r="D128" s="97">
        <v>0.5</v>
      </c>
      <c r="E128" s="95">
        <f>B128*'Step #5&amp;6'!$X$3+'Step #9 #8 #10 #11'!C128*'Step #5&amp;6'!$Y$3+'Step #9 #8 #10 #11'!D128*'Step #5&amp;6'!$Z$3</f>
        <v>0.14456943484346485</v>
      </c>
      <c r="F128" s="296">
        <f>SQRT(
  (B128*'Step #5&amp;6'!$X$4)^2 +
  (C128*'Step #5&amp;6'!$Y$4)^2 +
  (D128*'Step #5&amp;6'!$Z$4)^2 +
  2*B128*C128*'Step #5&amp;6'!$X$10 +
  2*B128*D128*'Step #5&amp;6'!$X$11 +
  2*C128*D128*'Step #5&amp;6'!$Y$11
)</f>
        <v>0.22252019654718783</v>
      </c>
      <c r="G128" s="329"/>
      <c r="J128" s="86">
        <v>115</v>
      </c>
      <c r="K128" s="330">
        <f t="shared" si="4"/>
        <v>0.12925498076585895</v>
      </c>
      <c r="L128" s="330">
        <f t="shared" si="5"/>
        <v>0.14742496794309826</v>
      </c>
      <c r="M128" s="231">
        <v>115</v>
      </c>
      <c r="N128" s="330">
        <f t="shared" si="6"/>
        <v>0.43721418111442384</v>
      </c>
      <c r="O128" s="330">
        <f t="shared" si="7"/>
        <v>0.14742496794309826</v>
      </c>
    </row>
    <row r="129" spans="1:15">
      <c r="A129" s="86">
        <v>117</v>
      </c>
      <c r="B129" s="96">
        <v>0.3</v>
      </c>
      <c r="C129" s="97">
        <v>0.25</v>
      </c>
      <c r="D129" s="97">
        <v>0.45</v>
      </c>
      <c r="E129" s="95">
        <f>B129*'Step #5&amp;6'!$X$3+'Step #9 #8 #10 #11'!C129*'Step #5&amp;6'!$Y$3+'Step #9 #8 #10 #11'!D129*'Step #5&amp;6'!$Z$3</f>
        <v>0.14271771026744143</v>
      </c>
      <c r="F129" s="296">
        <f>SQRT(
  (B129*'Step #5&amp;6'!$X$4)^2 +
  (C129*'Step #5&amp;6'!$Y$4)^2 +
  (D129*'Step #5&amp;6'!$Z$4)^2 +
  2*B129*C129*'Step #5&amp;6'!$X$10 +
  2*B129*D129*'Step #5&amp;6'!$X$11 +
  2*C129*D129*'Step #5&amp;6'!$Y$11
)</f>
        <v>0.21764131742632267</v>
      </c>
      <c r="G129" s="329"/>
      <c r="J129" s="86">
        <v>116</v>
      </c>
      <c r="K129" s="330">
        <f t="shared" si="4"/>
        <v>0.13002415451164903</v>
      </c>
      <c r="L129" s="330">
        <f t="shared" si="5"/>
        <v>0.14870692418608172</v>
      </c>
      <c r="M129" s="231">
        <v>116</v>
      </c>
      <c r="N129" s="330">
        <f t="shared" si="6"/>
        <v>0.44404748741593103</v>
      </c>
      <c r="O129" s="330">
        <f t="shared" si="7"/>
        <v>0.14870692418608172</v>
      </c>
    </row>
    <row r="130" spans="1:15">
      <c r="A130" s="86">
        <v>118</v>
      </c>
      <c r="B130" s="96">
        <v>0.3</v>
      </c>
      <c r="C130" s="97">
        <v>0.3</v>
      </c>
      <c r="D130" s="97">
        <v>0.4</v>
      </c>
      <c r="E130" s="95">
        <f>B130*'Step #5&amp;6'!$X$3+'Step #9 #8 #10 #11'!C130*'Step #5&amp;6'!$Y$3+'Step #9 #8 #10 #11'!D130*'Step #5&amp;6'!$Z$3</f>
        <v>0.14086598569141801</v>
      </c>
      <c r="F130" s="296">
        <f>SQRT(
  (B130*'Step #5&amp;6'!$X$4)^2 +
  (C130*'Step #5&amp;6'!$Y$4)^2 +
  (D130*'Step #5&amp;6'!$Z$4)^2 +
  2*B130*C130*'Step #5&amp;6'!$X$10 +
  2*B130*D130*'Step #5&amp;6'!$X$11 +
  2*C130*D130*'Step #5&amp;6'!$Y$11
)</f>
        <v>0.21374789387453225</v>
      </c>
      <c r="G130" s="329"/>
      <c r="J130" s="86">
        <v>117</v>
      </c>
      <c r="K130" s="330">
        <f t="shared" si="4"/>
        <v>0.13079332825743911</v>
      </c>
      <c r="L130" s="330">
        <f t="shared" si="5"/>
        <v>0.14998888042906516</v>
      </c>
      <c r="M130" s="231">
        <v>117</v>
      </c>
      <c r="N130" s="330">
        <f t="shared" si="6"/>
        <v>0.45093995654255931</v>
      </c>
      <c r="O130" s="330">
        <f t="shared" si="7"/>
        <v>0.14998888042906516</v>
      </c>
    </row>
    <row r="131" spans="1:15">
      <c r="A131" s="86">
        <v>119</v>
      </c>
      <c r="B131" s="96">
        <v>0.3</v>
      </c>
      <c r="C131" s="97">
        <v>0.35</v>
      </c>
      <c r="D131" s="97">
        <v>0.35</v>
      </c>
      <c r="E131" s="95">
        <f>B131*'Step #5&amp;6'!$X$3+'Step #9 #8 #10 #11'!C131*'Step #5&amp;6'!$Y$3+'Step #9 #8 #10 #11'!D131*'Step #5&amp;6'!$Z$3</f>
        <v>0.13901426111539456</v>
      </c>
      <c r="F131" s="296">
        <f>SQRT(
  (B131*'Step #5&amp;6'!$X$4)^2 +
  (C131*'Step #5&amp;6'!$Y$4)^2 +
  (D131*'Step #5&amp;6'!$Z$4)^2 +
  2*B131*C131*'Step #5&amp;6'!$X$10 +
  2*B131*D131*'Step #5&amp;6'!$X$11 +
  2*C131*D131*'Step #5&amp;6'!$Y$11
)</f>
        <v>0.21089451184323868</v>
      </c>
      <c r="G131" s="329"/>
      <c r="J131" s="341">
        <v>118</v>
      </c>
      <c r="K131" s="330">
        <f t="shared" si="4"/>
        <v>0.13156250200322916</v>
      </c>
      <c r="L131" s="330">
        <f t="shared" si="5"/>
        <v>0.15127083667204863</v>
      </c>
      <c r="M131" s="231">
        <v>118</v>
      </c>
      <c r="N131" s="330">
        <f t="shared" si="6"/>
        <v>0.45789158849430905</v>
      </c>
      <c r="O131" s="330">
        <f t="shared" si="7"/>
        <v>0.15127083667204863</v>
      </c>
    </row>
    <row r="132" spans="1:15">
      <c r="A132" s="86">
        <v>120</v>
      </c>
      <c r="B132" s="96">
        <v>0.3</v>
      </c>
      <c r="C132" s="97">
        <v>0.4</v>
      </c>
      <c r="D132" s="97">
        <v>0.3</v>
      </c>
      <c r="E132" s="95">
        <f>B132*'Step #5&amp;6'!$X$3+'Step #9 #8 #10 #11'!C132*'Step #5&amp;6'!$Y$3+'Step #9 #8 #10 #11'!D132*'Step #5&amp;6'!$Z$3</f>
        <v>0.13716253653937113</v>
      </c>
      <c r="F132" s="296">
        <f>SQRT(
  (B132*'Step #5&amp;6'!$X$4)^2 +
  (C132*'Step #5&amp;6'!$Y$4)^2 +
  (D132*'Step #5&amp;6'!$Z$4)^2 +
  2*B132*C132*'Step #5&amp;6'!$X$10 +
  2*B132*D132*'Step #5&amp;6'!$X$11 +
  2*C132*D132*'Step #5&amp;6'!$Y$11
)</f>
        <v>0.20912374810256318</v>
      </c>
      <c r="G132" s="329"/>
      <c r="J132" s="86">
        <v>119</v>
      </c>
      <c r="K132" s="330">
        <f t="shared" si="4"/>
        <v>0.13233167574901927</v>
      </c>
      <c r="L132" s="330">
        <f t="shared" si="5"/>
        <v>0.1525527929150321</v>
      </c>
      <c r="M132" s="231">
        <v>119</v>
      </c>
      <c r="N132" s="330">
        <f t="shared" si="6"/>
        <v>0.46490238327118</v>
      </c>
      <c r="O132" s="330">
        <f t="shared" si="7"/>
        <v>0.1525527929150321</v>
      </c>
    </row>
    <row r="133" spans="1:15">
      <c r="A133" s="86">
        <v>121</v>
      </c>
      <c r="B133" s="96">
        <v>0.3</v>
      </c>
      <c r="C133" s="97">
        <v>0.45</v>
      </c>
      <c r="D133" s="97">
        <v>0.25</v>
      </c>
      <c r="E133" s="95">
        <f>B133*'Step #5&amp;6'!$X$3+'Step #9 #8 #10 #11'!C133*'Step #5&amp;6'!$Y$3+'Step #9 #8 #10 #11'!D133*'Step #5&amp;6'!$Z$3</f>
        <v>0.13531081196334768</v>
      </c>
      <c r="F133" s="296">
        <f>SQRT(
  (B133*'Step #5&amp;6'!$X$4)^2 +
  (C133*'Step #5&amp;6'!$Y$4)^2 +
  (D133*'Step #5&amp;6'!$Z$4)^2 +
  2*B133*C133*'Step #5&amp;6'!$X$10 +
  2*B133*D133*'Step #5&amp;6'!$X$11 +
  2*C133*D133*'Step #5&amp;6'!$Y$11
)</f>
        <v>0.20846319296316404</v>
      </c>
      <c r="G133" s="329"/>
      <c r="J133" s="86">
        <v>120</v>
      </c>
      <c r="K133" s="330">
        <f t="shared" si="4"/>
        <v>0.13310084949480935</v>
      </c>
      <c r="L133" s="330">
        <f t="shared" si="5"/>
        <v>0.15383474915801559</v>
      </c>
      <c r="M133" s="231">
        <v>120</v>
      </c>
      <c r="N133" s="330">
        <f t="shared" si="6"/>
        <v>0.47197234087317236</v>
      </c>
      <c r="O133" s="330">
        <f t="shared" si="7"/>
        <v>0.15383474915801559</v>
      </c>
    </row>
    <row r="134" spans="1:15">
      <c r="A134" s="86">
        <v>122</v>
      </c>
      <c r="B134" s="96">
        <v>0.3</v>
      </c>
      <c r="C134" s="97">
        <v>0.5</v>
      </c>
      <c r="D134" s="97">
        <v>0.2</v>
      </c>
      <c r="E134" s="95">
        <f>B134*'Step #5&amp;6'!$X$3+'Step #9 #8 #10 #11'!C134*'Step #5&amp;6'!$Y$3+'Step #9 #8 #10 #11'!D134*'Step #5&amp;6'!$Z$3</f>
        <v>0.13345908738732426</v>
      </c>
      <c r="F134" s="296">
        <f>SQRT(
  (B134*'Step #5&amp;6'!$X$4)^2 +
  (C134*'Step #5&amp;6'!$Y$4)^2 +
  (D134*'Step #5&amp;6'!$Z$4)^2 +
  2*B134*C134*'Step #5&amp;6'!$X$10 +
  2*B134*D134*'Step #5&amp;6'!$X$11 +
  2*C134*D134*'Step #5&amp;6'!$Y$11
)</f>
        <v>0.20892337716348816</v>
      </c>
      <c r="G134" s="329"/>
      <c r="J134" s="86">
        <v>121</v>
      </c>
      <c r="K134" s="330">
        <f t="shared" si="4"/>
        <v>0.13387002324059943</v>
      </c>
      <c r="L134" s="330">
        <f t="shared" si="5"/>
        <v>0.15511670540099903</v>
      </c>
      <c r="M134" s="231">
        <v>121</v>
      </c>
      <c r="N134" s="330">
        <f t="shared" si="6"/>
        <v>0.4791014613002858</v>
      </c>
      <c r="O134" s="330">
        <f t="shared" si="7"/>
        <v>0.15511670540099903</v>
      </c>
    </row>
    <row r="135" spans="1:15">
      <c r="A135" s="86">
        <v>123</v>
      </c>
      <c r="B135" s="96">
        <v>0.3</v>
      </c>
      <c r="C135" s="97">
        <v>0.55000000000000004</v>
      </c>
      <c r="D135" s="97">
        <v>0.15</v>
      </c>
      <c r="E135" s="95">
        <f>B135*'Step #5&amp;6'!$X$3+'Step #9 #8 #10 #11'!C135*'Step #5&amp;6'!$Y$3+'Step #9 #8 #10 #11'!D135*'Step #5&amp;6'!$Z$3</f>
        <v>0.13160736281130084</v>
      </c>
      <c r="F135" s="296">
        <f>SQRT(
  (B135*'Step #5&amp;6'!$X$4)^2 +
  (C135*'Step #5&amp;6'!$Y$4)^2 +
  (D135*'Step #5&amp;6'!$Z$4)^2 +
  2*B135*C135*'Step #5&amp;6'!$X$10 +
  2*B135*D135*'Step #5&amp;6'!$X$11 +
  2*C135*D135*'Step #5&amp;6'!$Y$11
)</f>
        <v>0.21049695041844096</v>
      </c>
      <c r="G135" s="329"/>
      <c r="J135" s="86">
        <v>122</v>
      </c>
      <c r="K135" s="330">
        <f t="shared" si="4"/>
        <v>0.13463919698638949</v>
      </c>
      <c r="L135" s="330">
        <f t="shared" si="5"/>
        <v>0.1563986616439825</v>
      </c>
      <c r="M135" s="231">
        <v>122</v>
      </c>
      <c r="N135" s="330">
        <f t="shared" si="6"/>
        <v>0.48628974455252061</v>
      </c>
      <c r="O135" s="330">
        <f t="shared" si="7"/>
        <v>0.1563986616439825</v>
      </c>
    </row>
    <row r="136" spans="1:15">
      <c r="A136" s="86">
        <v>124</v>
      </c>
      <c r="B136" s="96">
        <v>0.3</v>
      </c>
      <c r="C136" s="97">
        <v>0.6</v>
      </c>
      <c r="D136" s="97">
        <v>0.1</v>
      </c>
      <c r="E136" s="95">
        <f>B136*'Step #5&amp;6'!$X$3+'Step #9 #8 #10 #11'!C136*'Step #5&amp;6'!$Y$3+'Step #9 #8 #10 #11'!D136*'Step #5&amp;6'!$Z$3</f>
        <v>0.12975563823527739</v>
      </c>
      <c r="F136" s="296">
        <f>SQRT(
  (B136*'Step #5&amp;6'!$X$4)^2 +
  (C136*'Step #5&amp;6'!$Y$4)^2 +
  (D136*'Step #5&amp;6'!$Z$4)^2 +
  2*B136*C136*'Step #5&amp;6'!$X$10 +
  2*B136*D136*'Step #5&amp;6'!$X$11 +
  2*C136*D136*'Step #5&amp;6'!$Y$11
)</f>
        <v>0.21315925654448309</v>
      </c>
      <c r="G136" s="329"/>
      <c r="J136" s="341">
        <v>123</v>
      </c>
      <c r="K136" s="330">
        <f t="shared" si="4"/>
        <v>0.13540837073217959</v>
      </c>
      <c r="L136" s="330">
        <f t="shared" si="5"/>
        <v>0.15768061788696597</v>
      </c>
      <c r="M136" s="231">
        <v>123</v>
      </c>
      <c r="N136" s="330">
        <f t="shared" si="6"/>
        <v>0.49353719062987667</v>
      </c>
      <c r="O136" s="330">
        <f t="shared" si="7"/>
        <v>0.15768061788696597</v>
      </c>
    </row>
    <row r="137" spans="1:15">
      <c r="A137" s="86">
        <v>125</v>
      </c>
      <c r="B137" s="96">
        <v>0.3</v>
      </c>
      <c r="C137" s="97">
        <v>0.65</v>
      </c>
      <c r="D137" s="97">
        <v>4.9999999999999933E-2</v>
      </c>
      <c r="E137" s="95">
        <f>B137*'Step #5&amp;6'!$X$3+'Step #9 #8 #10 #11'!C137*'Step #5&amp;6'!$Y$3+'Step #9 #8 #10 #11'!D137*'Step #5&amp;6'!$Z$3</f>
        <v>0.12790391365925396</v>
      </c>
      <c r="F137" s="296">
        <f>SQRT(
  (B137*'Step #5&amp;6'!$X$4)^2 +
  (C137*'Step #5&amp;6'!$Y$4)^2 +
  (D137*'Step #5&amp;6'!$Z$4)^2 +
  2*B137*C137*'Step #5&amp;6'!$X$10 +
  2*B137*D137*'Step #5&amp;6'!$X$11 +
  2*C137*D137*'Step #5&amp;6'!$Y$11
)</f>
        <v>0.21687020328020309</v>
      </c>
      <c r="G137" s="329"/>
      <c r="J137" s="86">
        <v>124</v>
      </c>
      <c r="K137" s="330">
        <f t="shared" si="4"/>
        <v>0.13617754447796965</v>
      </c>
      <c r="L137" s="330">
        <f t="shared" si="5"/>
        <v>0.15896257412994944</v>
      </c>
      <c r="M137" s="231">
        <v>124</v>
      </c>
      <c r="N137" s="330">
        <f t="shared" si="6"/>
        <v>0.50084379953235403</v>
      </c>
      <c r="O137" s="330">
        <f t="shared" si="7"/>
        <v>0.15896257412994944</v>
      </c>
    </row>
    <row r="138" spans="1:15">
      <c r="A138" s="86">
        <v>126</v>
      </c>
      <c r="B138" s="96">
        <v>0.3</v>
      </c>
      <c r="C138" s="97">
        <v>0.7</v>
      </c>
      <c r="D138" s="97">
        <v>0</v>
      </c>
      <c r="E138" s="95">
        <f>B138*'Step #5&amp;6'!$X$3+'Step #9 #8 #10 #11'!C138*'Step #5&amp;6'!$Y$3+'Step #9 #8 #10 #11'!D138*'Step #5&amp;6'!$Z$3</f>
        <v>0.12605218908323051</v>
      </c>
      <c r="F138" s="296">
        <f>SQRT(
  (B138*'Step #5&amp;6'!$X$4)^2 +
  (C138*'Step #5&amp;6'!$Y$4)^2 +
  (D138*'Step #5&amp;6'!$Z$4)^2 +
  2*B138*C138*'Step #5&amp;6'!$X$10 +
  2*B138*D138*'Step #5&amp;6'!$X$11 +
  2*C138*D138*'Step #5&amp;6'!$Y$11
)</f>
        <v>0.22157710936841646</v>
      </c>
      <c r="G138" s="329"/>
      <c r="J138" s="86">
        <v>125</v>
      </c>
      <c r="K138" s="330">
        <f t="shared" si="4"/>
        <v>0.13694671822375976</v>
      </c>
      <c r="L138" s="330">
        <f t="shared" si="5"/>
        <v>0.1602445303729329</v>
      </c>
      <c r="M138" s="231">
        <v>125</v>
      </c>
      <c r="N138" s="330">
        <f t="shared" si="6"/>
        <v>0.5082095712599527</v>
      </c>
      <c r="O138" s="330">
        <f t="shared" si="7"/>
        <v>0.1602445303729329</v>
      </c>
    </row>
    <row r="139" spans="1:15">
      <c r="A139" s="86">
        <v>127</v>
      </c>
      <c r="B139" s="96">
        <v>0.35</v>
      </c>
      <c r="C139" s="97">
        <v>0</v>
      </c>
      <c r="D139" s="97">
        <v>0.65</v>
      </c>
      <c r="E139" s="95">
        <f>B139*'Step #5&amp;6'!$X$3+'Step #9 #8 #10 #11'!C139*'Step #5&amp;6'!$Y$3+'Step #9 #8 #10 #11'!D139*'Step #5&amp;6'!$Z$3</f>
        <v>0.15264851365904195</v>
      </c>
      <c r="F139" s="296">
        <f>SQRT(
  (B139*'Step #5&amp;6'!$X$4)^2 +
  (C139*'Step #5&amp;6'!$Y$4)^2 +
  (D139*'Step #5&amp;6'!$Z$4)^2 +
  2*B139*C139*'Step #5&amp;6'!$X$10 +
  2*B139*D139*'Step #5&amp;6'!$X$11 +
  2*C139*D139*'Step #5&amp;6'!$Y$11
)</f>
        <v>0.24426064810879466</v>
      </c>
      <c r="G139" s="329"/>
      <c r="J139" s="86">
        <v>126</v>
      </c>
      <c r="K139" s="330">
        <f t="shared" si="4"/>
        <v>0.13771589196954981</v>
      </c>
      <c r="L139" s="330">
        <f t="shared" si="5"/>
        <v>0.16152648661591634</v>
      </c>
      <c r="M139" s="231">
        <v>126</v>
      </c>
      <c r="N139" s="330">
        <f t="shared" si="6"/>
        <v>0.51563450581267245</v>
      </c>
      <c r="O139" s="330">
        <f t="shared" si="7"/>
        <v>0.16152648661591634</v>
      </c>
    </row>
    <row r="140" spans="1:15">
      <c r="A140" s="86">
        <v>128</v>
      </c>
      <c r="B140" s="96">
        <v>0.35</v>
      </c>
      <c r="C140" s="97">
        <v>0.05</v>
      </c>
      <c r="D140" s="97">
        <v>0.6</v>
      </c>
      <c r="E140" s="95">
        <f>B140*'Step #5&amp;6'!$X$3+'Step #9 #8 #10 #11'!C140*'Step #5&amp;6'!$Y$3+'Step #9 #8 #10 #11'!D140*'Step #5&amp;6'!$Z$3</f>
        <v>0.1507967890830185</v>
      </c>
      <c r="F140" s="296">
        <f>SQRT(
  (B140*'Step #5&amp;6'!$X$4)^2 +
  (C140*'Step #5&amp;6'!$Y$4)^2 +
  (D140*'Step #5&amp;6'!$Z$4)^2 +
  2*B140*C140*'Step #5&amp;6'!$X$10 +
  2*B140*D140*'Step #5&amp;6'!$X$11 +
  2*C140*D140*'Step #5&amp;6'!$Y$11
)</f>
        <v>0.23625884898603561</v>
      </c>
      <c r="G140" s="329"/>
      <c r="J140" s="86">
        <v>127</v>
      </c>
      <c r="K140" s="330">
        <f t="shared" si="4"/>
        <v>0.13848506571533989</v>
      </c>
      <c r="L140" s="330">
        <f t="shared" si="5"/>
        <v>0.16280844285889981</v>
      </c>
      <c r="M140" s="231">
        <v>127</v>
      </c>
      <c r="N140" s="330">
        <f t="shared" si="6"/>
        <v>0.52311860319051362</v>
      </c>
      <c r="O140" s="330">
        <f t="shared" si="7"/>
        <v>0.16280844285889981</v>
      </c>
    </row>
    <row r="141" spans="1:15">
      <c r="A141" s="86">
        <v>129</v>
      </c>
      <c r="B141" s="96">
        <v>0.35</v>
      </c>
      <c r="C141" s="97">
        <v>0.1</v>
      </c>
      <c r="D141" s="97">
        <v>0.55000000000000004</v>
      </c>
      <c r="E141" s="95">
        <f>B141*'Step #5&amp;6'!$X$3+'Step #9 #8 #10 #11'!C141*'Step #5&amp;6'!$Y$3+'Step #9 #8 #10 #11'!D141*'Step #5&amp;6'!$Z$3</f>
        <v>0.14894506450699507</v>
      </c>
      <c r="F141" s="296">
        <f>SQRT(
  (B141*'Step #5&amp;6'!$X$4)^2 +
  (C141*'Step #5&amp;6'!$Y$4)^2 +
  (D141*'Step #5&amp;6'!$Z$4)^2 +
  2*B141*C141*'Step #5&amp;6'!$X$10 +
  2*B141*D141*'Step #5&amp;6'!$X$11 +
  2*C141*D141*'Step #5&amp;6'!$Y$11
)</f>
        <v>0.22900029942982833</v>
      </c>
      <c r="G141" s="329"/>
      <c r="J141" s="341">
        <v>128</v>
      </c>
      <c r="K141" s="330">
        <f t="shared" si="4"/>
        <v>0.13925423946112997</v>
      </c>
      <c r="L141" s="330">
        <f t="shared" si="5"/>
        <v>0.16409039910188328</v>
      </c>
      <c r="M141" s="231">
        <v>128</v>
      </c>
      <c r="N141" s="330">
        <f t="shared" si="6"/>
        <v>0.5306618633934761</v>
      </c>
      <c r="O141" s="330">
        <f t="shared" si="7"/>
        <v>0.16409039910188328</v>
      </c>
    </row>
    <row r="142" spans="1:15">
      <c r="A142" s="86">
        <v>130</v>
      </c>
      <c r="B142" s="96">
        <v>0.35</v>
      </c>
      <c r="C142" s="97">
        <v>0.15</v>
      </c>
      <c r="D142" s="97">
        <v>0.5</v>
      </c>
      <c r="E142" s="95">
        <f>B142*'Step #5&amp;6'!$X$3+'Step #9 #8 #10 #11'!C142*'Step #5&amp;6'!$Y$3+'Step #9 #8 #10 #11'!D142*'Step #5&amp;6'!$Z$3</f>
        <v>0.14709333993097162</v>
      </c>
      <c r="F142" s="296">
        <f>SQRT(
  (B142*'Step #5&amp;6'!$X$4)^2 +
  (C142*'Step #5&amp;6'!$Y$4)^2 +
  (D142*'Step #5&amp;6'!$Z$4)^2 +
  2*B142*C142*'Step #5&amp;6'!$X$10 +
  2*B142*D142*'Step #5&amp;6'!$X$11 +
  2*C142*D142*'Step #5&amp;6'!$Y$11
)</f>
        <v>0.22255773286669323</v>
      </c>
      <c r="G142" s="329"/>
      <c r="J142" s="86">
        <v>129</v>
      </c>
      <c r="K142" s="330">
        <f t="shared" ref="K142:K205" si="8">$H$19 + $H$16 * L142</f>
        <v>0.14002341320692005</v>
      </c>
      <c r="L142" s="330">
        <f t="shared" ref="L142:L205" si="9">J142*$H$13/230</f>
        <v>0.16537235534486674</v>
      </c>
      <c r="M142" s="231">
        <v>129</v>
      </c>
      <c r="N142" s="330">
        <f t="shared" ref="N142:N205" si="10">$O$5+0.5*$O$4*(O142^2)</f>
        <v>0.53826428642155977</v>
      </c>
      <c r="O142" s="330">
        <f t="shared" ref="O142:O205" si="11">M142*$H$13/230</f>
        <v>0.16537235534486674</v>
      </c>
    </row>
    <row r="143" spans="1:15">
      <c r="A143" s="86">
        <v>131</v>
      </c>
      <c r="B143" s="96">
        <v>0.35</v>
      </c>
      <c r="C143" s="97">
        <v>0.2</v>
      </c>
      <c r="D143" s="97">
        <v>0.45</v>
      </c>
      <c r="E143" s="95">
        <f>B143*'Step #5&amp;6'!$X$3+'Step #9 #8 #10 #11'!C143*'Step #5&amp;6'!$Y$3+'Step #9 #8 #10 #11'!D143*'Step #5&amp;6'!$Z$3</f>
        <v>0.1452416153549482</v>
      </c>
      <c r="F143" s="296">
        <f>SQRT(
  (B143*'Step #5&amp;6'!$X$4)^2 +
  (C143*'Step #5&amp;6'!$Y$4)^2 +
  (D143*'Step #5&amp;6'!$Z$4)^2 +
  2*B143*C143*'Step #5&amp;6'!$X$10 +
  2*B143*D143*'Step #5&amp;6'!$X$11 +
  2*C143*D143*'Step #5&amp;6'!$Y$11
)</f>
        <v>0.21700383794679864</v>
      </c>
      <c r="G143" s="329"/>
      <c r="J143" s="86">
        <v>130</v>
      </c>
      <c r="K143" s="330">
        <f t="shared" si="8"/>
        <v>0.14079258695271013</v>
      </c>
      <c r="L143" s="330">
        <f t="shared" si="9"/>
        <v>0.16665431158785021</v>
      </c>
      <c r="M143" s="231">
        <v>130</v>
      </c>
      <c r="N143" s="330">
        <f t="shared" si="10"/>
        <v>0.54592587227476475</v>
      </c>
      <c r="O143" s="330">
        <f t="shared" si="11"/>
        <v>0.16665431158785021</v>
      </c>
    </row>
    <row r="144" spans="1:15">
      <c r="A144" s="86">
        <v>132</v>
      </c>
      <c r="B144" s="96">
        <v>0.35</v>
      </c>
      <c r="C144" s="97">
        <v>0.25</v>
      </c>
      <c r="D144" s="97">
        <v>0.4</v>
      </c>
      <c r="E144" s="95">
        <f>B144*'Step #5&amp;6'!$X$3+'Step #9 #8 #10 #11'!C144*'Step #5&amp;6'!$Y$3+'Step #9 #8 #10 #11'!D144*'Step #5&amp;6'!$Z$3</f>
        <v>0.14338989077892478</v>
      </c>
      <c r="F144" s="296">
        <f>SQRT(
  (B144*'Step #5&amp;6'!$X$4)^2 +
  (C144*'Step #5&amp;6'!$Y$4)^2 +
  (D144*'Step #5&amp;6'!$Z$4)^2 +
  2*B144*C144*'Step #5&amp;6'!$X$10 +
  2*B144*D144*'Step #5&amp;6'!$X$11 +
  2*C144*D144*'Step #5&amp;6'!$Y$11
)</f>
        <v>0.21240833508500842</v>
      </c>
      <c r="G144" s="329"/>
      <c r="J144" s="86">
        <v>131</v>
      </c>
      <c r="K144" s="330">
        <f t="shared" si="8"/>
        <v>0.14156176069850018</v>
      </c>
      <c r="L144" s="330">
        <f t="shared" si="9"/>
        <v>0.16793626783083365</v>
      </c>
      <c r="M144" s="231">
        <v>131</v>
      </c>
      <c r="N144" s="330">
        <f t="shared" si="10"/>
        <v>0.55364662095309092</v>
      </c>
      <c r="O144" s="330">
        <f t="shared" si="11"/>
        <v>0.16793626783083365</v>
      </c>
    </row>
    <row r="145" spans="1:15">
      <c r="A145" s="86">
        <v>133</v>
      </c>
      <c r="B145" s="96">
        <v>0.35</v>
      </c>
      <c r="C145" s="97">
        <v>0.3</v>
      </c>
      <c r="D145" s="97">
        <v>0.35</v>
      </c>
      <c r="E145" s="95">
        <f>B145*'Step #5&amp;6'!$X$3+'Step #9 #8 #10 #11'!C145*'Step #5&amp;6'!$Y$3+'Step #9 #8 #10 #11'!D145*'Step #5&amp;6'!$Z$3</f>
        <v>0.14153816620290133</v>
      </c>
      <c r="F145" s="296">
        <f>SQRT(
  (B145*'Step #5&amp;6'!$X$4)^2 +
  (C145*'Step #5&amp;6'!$Y$4)^2 +
  (D145*'Step #5&amp;6'!$Z$4)^2 +
  2*B145*C145*'Step #5&amp;6'!$X$10 +
  2*B145*D145*'Step #5&amp;6'!$X$11 +
  2*C145*D145*'Step #5&amp;6'!$Y$11
)</f>
        <v>0.20883450349163254</v>
      </c>
      <c r="G145" s="329"/>
      <c r="J145" s="86">
        <v>132</v>
      </c>
      <c r="K145" s="330">
        <f t="shared" si="8"/>
        <v>0.14233093444429029</v>
      </c>
      <c r="L145" s="330">
        <f t="shared" si="9"/>
        <v>0.16921822407381712</v>
      </c>
      <c r="M145" s="231">
        <v>132</v>
      </c>
      <c r="N145" s="330">
        <f t="shared" si="10"/>
        <v>0.56142653245653851</v>
      </c>
      <c r="O145" s="330">
        <f t="shared" si="11"/>
        <v>0.16921822407381712</v>
      </c>
    </row>
    <row r="146" spans="1:15">
      <c r="A146" s="86">
        <v>134</v>
      </c>
      <c r="B146" s="96">
        <v>0.35</v>
      </c>
      <c r="C146" s="97">
        <v>0.35</v>
      </c>
      <c r="D146" s="97">
        <v>0.3</v>
      </c>
      <c r="E146" s="95">
        <f>B146*'Step #5&amp;6'!$X$3+'Step #9 #8 #10 #11'!C146*'Step #5&amp;6'!$Y$3+'Step #9 #8 #10 #11'!D146*'Step #5&amp;6'!$Z$3</f>
        <v>0.13968644162687791</v>
      </c>
      <c r="F146" s="296">
        <f>SQRT(
  (B146*'Step #5&amp;6'!$X$4)^2 +
  (C146*'Step #5&amp;6'!$Y$4)^2 +
  (D146*'Step #5&amp;6'!$Z$4)^2 +
  2*B146*C146*'Step #5&amp;6'!$X$10 +
  2*B146*D146*'Step #5&amp;6'!$X$11 +
  2*C146*D146*'Step #5&amp;6'!$Y$11
)</f>
        <v>0.20633543754933337</v>
      </c>
      <c r="G146" s="329"/>
      <c r="J146" s="341">
        <v>133</v>
      </c>
      <c r="K146" s="330">
        <f t="shared" si="8"/>
        <v>0.14310010819008034</v>
      </c>
      <c r="L146" s="330">
        <f t="shared" si="9"/>
        <v>0.17050018031680059</v>
      </c>
      <c r="M146" s="231">
        <v>133</v>
      </c>
      <c r="N146" s="330">
        <f t="shared" si="10"/>
        <v>0.56926560678510729</v>
      </c>
      <c r="O146" s="330">
        <f t="shared" si="11"/>
        <v>0.17050018031680059</v>
      </c>
    </row>
    <row r="147" spans="1:15">
      <c r="A147" s="86">
        <v>135</v>
      </c>
      <c r="B147" s="96">
        <v>0.35</v>
      </c>
      <c r="C147" s="97">
        <v>0.4</v>
      </c>
      <c r="D147" s="97">
        <v>0.25</v>
      </c>
      <c r="E147" s="95">
        <f>B147*'Step #5&amp;6'!$X$3+'Step #9 #8 #10 #11'!C147*'Step #5&amp;6'!$Y$3+'Step #9 #8 #10 #11'!D147*'Step #5&amp;6'!$Z$3</f>
        <v>0.13783471705085446</v>
      </c>
      <c r="F147" s="296">
        <f>SQRT(
  (B147*'Step #5&amp;6'!$X$4)^2 +
  (C147*'Step #5&amp;6'!$Y$4)^2 +
  (D147*'Step #5&amp;6'!$Z$4)^2 +
  2*B147*C147*'Step #5&amp;6'!$X$10 +
  2*B147*D147*'Step #5&amp;6'!$X$11 +
  2*C147*D147*'Step #5&amp;6'!$Y$11
)</f>
        <v>0.20495045653479213</v>
      </c>
      <c r="G147" s="329"/>
      <c r="J147" s="86">
        <v>134</v>
      </c>
      <c r="K147" s="330">
        <f t="shared" si="8"/>
        <v>0.14386928193587045</v>
      </c>
      <c r="L147" s="330">
        <f t="shared" si="9"/>
        <v>0.17178213655978405</v>
      </c>
      <c r="M147" s="231">
        <v>134</v>
      </c>
      <c r="N147" s="330">
        <f t="shared" si="10"/>
        <v>0.57716384393879738</v>
      </c>
      <c r="O147" s="330">
        <f t="shared" si="11"/>
        <v>0.17178213655978405</v>
      </c>
    </row>
    <row r="148" spans="1:15">
      <c r="A148" s="86">
        <v>136</v>
      </c>
      <c r="B148" s="96">
        <v>0.35</v>
      </c>
      <c r="C148" s="97">
        <v>0.45</v>
      </c>
      <c r="D148" s="97">
        <v>0.2</v>
      </c>
      <c r="E148" s="95">
        <f>B148*'Step #5&amp;6'!$X$3+'Step #9 #8 #10 #11'!C148*'Step #5&amp;6'!$Y$3+'Step #9 #8 #10 #11'!D148*'Step #5&amp;6'!$Z$3</f>
        <v>0.13598299247483103</v>
      </c>
      <c r="F148" s="296">
        <f>SQRT(
  (B148*'Step #5&amp;6'!$X$4)^2 +
  (C148*'Step #5&amp;6'!$Y$4)^2 +
  (D148*'Step #5&amp;6'!$Z$4)^2 +
  2*B148*C148*'Step #5&amp;6'!$X$10 +
  2*B148*D148*'Step #5&amp;6'!$X$11 +
  2*C148*D148*'Step #5&amp;6'!$Y$11
)</f>
        <v>0.2047021748395246</v>
      </c>
      <c r="G148" s="329"/>
      <c r="J148" s="86">
        <v>135</v>
      </c>
      <c r="K148" s="330">
        <f t="shared" si="8"/>
        <v>0.1446384556816605</v>
      </c>
      <c r="L148" s="330">
        <f t="shared" si="9"/>
        <v>0.17306409280276752</v>
      </c>
      <c r="M148" s="231">
        <v>135</v>
      </c>
      <c r="N148" s="330">
        <f t="shared" si="10"/>
        <v>0.58512124391760878</v>
      </c>
      <c r="O148" s="330">
        <f t="shared" si="11"/>
        <v>0.17306409280276752</v>
      </c>
    </row>
    <row r="149" spans="1:15">
      <c r="A149" s="86">
        <v>137</v>
      </c>
      <c r="B149" s="96">
        <v>0.35</v>
      </c>
      <c r="C149" s="97">
        <v>0.5</v>
      </c>
      <c r="D149" s="97">
        <v>0.15</v>
      </c>
      <c r="E149" s="95">
        <f>B149*'Step #5&amp;6'!$X$3+'Step #9 #8 #10 #11'!C149*'Step #5&amp;6'!$Y$3+'Step #9 #8 #10 #11'!D149*'Step #5&amp;6'!$Z$3</f>
        <v>0.13413126789880761</v>
      </c>
      <c r="F149" s="296">
        <f>SQRT(
  (B149*'Step #5&amp;6'!$X$4)^2 +
  (C149*'Step #5&amp;6'!$Y$4)^2 +
  (D149*'Step #5&amp;6'!$Z$4)^2 +
  2*B149*C149*'Step #5&amp;6'!$X$10 +
  2*B149*D149*'Step #5&amp;6'!$X$11 +
  2*C149*D149*'Step #5&amp;6'!$Y$11
)</f>
        <v>0.20559471063067153</v>
      </c>
      <c r="G149" s="329"/>
      <c r="J149" s="86">
        <v>136</v>
      </c>
      <c r="K149" s="330">
        <f t="shared" si="8"/>
        <v>0.14540762942745056</v>
      </c>
      <c r="L149" s="330">
        <f t="shared" si="9"/>
        <v>0.17434604904575096</v>
      </c>
      <c r="M149" s="231">
        <v>136</v>
      </c>
      <c r="N149" s="330">
        <f t="shared" si="10"/>
        <v>0.59313780672154126</v>
      </c>
      <c r="O149" s="330">
        <f t="shared" si="11"/>
        <v>0.17434604904575096</v>
      </c>
    </row>
    <row r="150" spans="1:15">
      <c r="A150" s="86">
        <v>138</v>
      </c>
      <c r="B150" s="96">
        <v>0.35</v>
      </c>
      <c r="C150" s="97">
        <v>0.55000000000000004</v>
      </c>
      <c r="D150" s="97">
        <v>0.1</v>
      </c>
      <c r="E150" s="95">
        <f>B150*'Step #5&amp;6'!$X$3+'Step #9 #8 #10 #11'!C150*'Step #5&amp;6'!$Y$3+'Step #9 #8 #10 #11'!D150*'Step #5&amp;6'!$Z$3</f>
        <v>0.13227954332278416</v>
      </c>
      <c r="F150" s="296">
        <f>SQRT(
  (B150*'Step #5&amp;6'!$X$4)^2 +
  (C150*'Step #5&amp;6'!$Y$4)^2 +
  (D150*'Step #5&amp;6'!$Z$4)^2 +
  2*B150*C150*'Step #5&amp;6'!$X$10 +
  2*B150*D150*'Step #5&amp;6'!$X$11 +
  2*C150*D150*'Step #5&amp;6'!$Y$11
)</f>
        <v>0.20761335120761035</v>
      </c>
      <c r="G150" s="329"/>
      <c r="J150" s="86">
        <v>137</v>
      </c>
      <c r="K150" s="330">
        <f t="shared" si="8"/>
        <v>0.14617680317324067</v>
      </c>
      <c r="L150" s="330">
        <f t="shared" si="9"/>
        <v>0.17562800528873443</v>
      </c>
      <c r="M150" s="231">
        <v>137</v>
      </c>
      <c r="N150" s="330">
        <f t="shared" si="10"/>
        <v>0.60121353235059516</v>
      </c>
      <c r="O150" s="330">
        <f t="shared" si="11"/>
        <v>0.17562800528873443</v>
      </c>
    </row>
    <row r="151" spans="1:15">
      <c r="A151" s="86">
        <v>139</v>
      </c>
      <c r="B151" s="96">
        <v>0.35</v>
      </c>
      <c r="C151" s="97">
        <v>0.6</v>
      </c>
      <c r="D151" s="97">
        <v>0.05</v>
      </c>
      <c r="E151" s="95">
        <f>B151*'Step #5&amp;6'!$X$3+'Step #9 #8 #10 #11'!C151*'Step #5&amp;6'!$Y$3+'Step #9 #8 #10 #11'!D151*'Step #5&amp;6'!$Z$3</f>
        <v>0.13042781874676074</v>
      </c>
      <c r="F151" s="296">
        <f>SQRT(
  (B151*'Step #5&amp;6'!$X$4)^2 +
  (C151*'Step #5&amp;6'!$Y$4)^2 +
  (D151*'Step #5&amp;6'!$Z$4)^2 +
  2*B151*C151*'Step #5&amp;6'!$X$10 +
  2*B151*D151*'Step #5&amp;6'!$X$11 +
  2*C151*D151*'Step #5&amp;6'!$Y$11
)</f>
        <v>0.21072573659870364</v>
      </c>
      <c r="G151" s="329"/>
      <c r="J151" s="341">
        <v>138</v>
      </c>
      <c r="K151" s="330">
        <f t="shared" si="8"/>
        <v>0.14694597691903077</v>
      </c>
      <c r="L151" s="330">
        <f t="shared" si="9"/>
        <v>0.17690996153171792</v>
      </c>
      <c r="M151" s="231">
        <v>138</v>
      </c>
      <c r="N151" s="330">
        <f t="shared" si="10"/>
        <v>0.60934842080477059</v>
      </c>
      <c r="O151" s="330">
        <f t="shared" si="11"/>
        <v>0.17690996153171792</v>
      </c>
    </row>
    <row r="152" spans="1:15">
      <c r="A152" s="86">
        <v>140</v>
      </c>
      <c r="B152" s="96">
        <v>0.35</v>
      </c>
      <c r="C152" s="97">
        <v>0.65</v>
      </c>
      <c r="D152" s="97">
        <v>0</v>
      </c>
      <c r="E152" s="95">
        <f>B152*'Step #5&amp;6'!$X$3+'Step #9 #8 #10 #11'!C152*'Step #5&amp;6'!$Y$3+'Step #9 #8 #10 #11'!D152*'Step #5&amp;6'!$Z$3</f>
        <v>0.12857609417073732</v>
      </c>
      <c r="F152" s="296">
        <f>SQRT(
  (B152*'Step #5&amp;6'!$X$4)^2 +
  (C152*'Step #5&amp;6'!$Y$4)^2 +
  (D152*'Step #5&amp;6'!$Z$4)^2 +
  2*B152*C152*'Step #5&amp;6'!$X$10 +
  2*B152*D152*'Step #5&amp;6'!$X$11 +
  2*C152*D152*'Step #5&amp;6'!$Y$11
)</f>
        <v>0.21488434665080799</v>
      </c>
      <c r="G152" s="329"/>
      <c r="J152" s="86">
        <v>139</v>
      </c>
      <c r="K152" s="330">
        <f t="shared" si="8"/>
        <v>0.14771515066482083</v>
      </c>
      <c r="L152" s="330">
        <f t="shared" si="9"/>
        <v>0.17819191777470139</v>
      </c>
      <c r="M152" s="231">
        <v>139</v>
      </c>
      <c r="N152" s="330">
        <f t="shared" si="10"/>
        <v>0.61754247208406698</v>
      </c>
      <c r="O152" s="330">
        <f t="shared" si="11"/>
        <v>0.17819191777470139</v>
      </c>
    </row>
    <row r="153" spans="1:15">
      <c r="A153" s="86">
        <v>141</v>
      </c>
      <c r="B153" s="96">
        <v>0.4</v>
      </c>
      <c r="C153" s="97">
        <v>0</v>
      </c>
      <c r="D153" s="97">
        <v>0.6</v>
      </c>
      <c r="E153" s="95">
        <f>B153*'Step #5&amp;6'!$X$3+'Step #9 #8 #10 #11'!C153*'Step #5&amp;6'!$Y$3+'Step #9 #8 #10 #11'!D153*'Step #5&amp;6'!$Z$3</f>
        <v>0.1533206941705253</v>
      </c>
      <c r="F153" s="296">
        <f>SQRT(
  (B153*'Step #5&amp;6'!$X$4)^2 +
  (C153*'Step #5&amp;6'!$Y$4)^2 +
  (D153*'Step #5&amp;6'!$Z$4)^2 +
  2*B153*C153*'Step #5&amp;6'!$X$10 +
  2*B153*D153*'Step #5&amp;6'!$X$11 +
  2*C153*D153*'Step #5&amp;6'!$Y$11
)</f>
        <v>0.23832862399219024</v>
      </c>
      <c r="G153" s="329"/>
      <c r="J153" s="86">
        <v>140</v>
      </c>
      <c r="K153" s="330">
        <f t="shared" si="8"/>
        <v>0.14848432441061088</v>
      </c>
      <c r="L153" s="330">
        <f t="shared" si="9"/>
        <v>0.17947387401768483</v>
      </c>
      <c r="M153" s="231">
        <v>140</v>
      </c>
      <c r="N153" s="330">
        <f t="shared" si="10"/>
        <v>0.62579568618848458</v>
      </c>
      <c r="O153" s="330">
        <f t="shared" si="11"/>
        <v>0.17947387401768483</v>
      </c>
    </row>
    <row r="154" spans="1:15">
      <c r="A154" s="86">
        <v>142</v>
      </c>
      <c r="B154" s="96">
        <v>0.4</v>
      </c>
      <c r="C154" s="97">
        <v>0.05</v>
      </c>
      <c r="D154" s="97">
        <v>0.55000000000000004</v>
      </c>
      <c r="E154" s="95">
        <f>B154*'Step #5&amp;6'!$X$3+'Step #9 #8 #10 #11'!C154*'Step #5&amp;6'!$Y$3+'Step #9 #8 #10 #11'!D154*'Step #5&amp;6'!$Z$3</f>
        <v>0.15146896959450185</v>
      </c>
      <c r="F154" s="296">
        <f>SQRT(
  (B154*'Step #5&amp;6'!$X$4)^2 +
  (C154*'Step #5&amp;6'!$Y$4)^2 +
  (D154*'Step #5&amp;6'!$Z$4)^2 +
  2*B154*C154*'Step #5&amp;6'!$X$10 +
  2*B154*D154*'Step #5&amp;6'!$X$11 +
  2*C154*D154*'Step #5&amp;6'!$Y$11
)</f>
        <v>0.23049868215234393</v>
      </c>
      <c r="G154" s="329"/>
      <c r="J154" s="86">
        <v>141</v>
      </c>
      <c r="K154" s="330">
        <f t="shared" si="8"/>
        <v>0.14925349815640099</v>
      </c>
      <c r="L154" s="330">
        <f t="shared" si="9"/>
        <v>0.1807558302606683</v>
      </c>
      <c r="M154" s="231">
        <v>141</v>
      </c>
      <c r="N154" s="330">
        <f t="shared" si="10"/>
        <v>0.63410806311802348</v>
      </c>
      <c r="O154" s="330">
        <f t="shared" si="11"/>
        <v>0.1807558302606683</v>
      </c>
    </row>
    <row r="155" spans="1:15">
      <c r="A155" s="86">
        <v>143</v>
      </c>
      <c r="B155" s="96">
        <v>0.4</v>
      </c>
      <c r="C155" s="97">
        <v>0.1</v>
      </c>
      <c r="D155" s="97">
        <v>0.5</v>
      </c>
      <c r="E155" s="95">
        <f>B155*'Step #5&amp;6'!$X$3+'Step #9 #8 #10 #11'!C155*'Step #5&amp;6'!$Y$3+'Step #9 #8 #10 #11'!D155*'Step #5&amp;6'!$Z$3</f>
        <v>0.14961724501847842</v>
      </c>
      <c r="F155" s="296">
        <f>SQRT(
  (B155*'Step #5&amp;6'!$X$4)^2 +
  (C155*'Step #5&amp;6'!$Y$4)^2 +
  (D155*'Step #5&amp;6'!$Z$4)^2 +
  2*B155*C155*'Step #5&amp;6'!$X$10 +
  2*B155*D155*'Step #5&amp;6'!$X$11 +
  2*C155*D155*'Step #5&amp;6'!$Y$11
)</f>
        <v>0.22344275741001418</v>
      </c>
      <c r="G155" s="329"/>
      <c r="J155" s="86">
        <v>142</v>
      </c>
      <c r="K155" s="330">
        <f t="shared" si="8"/>
        <v>0.15002267190219104</v>
      </c>
      <c r="L155" s="330">
        <f t="shared" si="9"/>
        <v>0.18203778650365177</v>
      </c>
      <c r="M155" s="231">
        <v>142</v>
      </c>
      <c r="N155" s="330">
        <f t="shared" si="10"/>
        <v>0.64247960287268391</v>
      </c>
      <c r="O155" s="330">
        <f t="shared" si="11"/>
        <v>0.18203778650365177</v>
      </c>
    </row>
    <row r="156" spans="1:15">
      <c r="A156" s="86">
        <v>144</v>
      </c>
      <c r="B156" s="96">
        <v>0.4</v>
      </c>
      <c r="C156" s="97">
        <v>0.15</v>
      </c>
      <c r="D156" s="97">
        <v>0.45</v>
      </c>
      <c r="E156" s="95">
        <f>B156*'Step #5&amp;6'!$X$3+'Step #9 #8 #10 #11'!C156*'Step #5&amp;6'!$Y$3+'Step #9 #8 #10 #11'!D156*'Step #5&amp;6'!$Z$3</f>
        <v>0.147765520442455</v>
      </c>
      <c r="F156" s="296">
        <f>SQRT(
  (B156*'Step #5&amp;6'!$X$4)^2 +
  (C156*'Step #5&amp;6'!$Y$4)^2 +
  (D156*'Step #5&amp;6'!$Z$4)^2 +
  2*B156*C156*'Step #5&amp;6'!$X$10 +
  2*B156*D156*'Step #5&amp;6'!$X$11 +
  2*C156*D156*'Step #5&amp;6'!$Y$11
)</f>
        <v>0.21723628405282647</v>
      </c>
      <c r="G156" s="329"/>
      <c r="J156" s="341">
        <v>143</v>
      </c>
      <c r="K156" s="330">
        <f t="shared" si="8"/>
        <v>0.15079184564798115</v>
      </c>
      <c r="L156" s="330">
        <f t="shared" si="9"/>
        <v>0.18331974274663523</v>
      </c>
      <c r="M156" s="231">
        <v>143</v>
      </c>
      <c r="N156" s="330">
        <f t="shared" si="10"/>
        <v>0.65091030545246542</v>
      </c>
      <c r="O156" s="330">
        <f t="shared" si="11"/>
        <v>0.18331974274663523</v>
      </c>
    </row>
    <row r="157" spans="1:15">
      <c r="A157" s="86">
        <v>145</v>
      </c>
      <c r="B157" s="96">
        <v>0.4</v>
      </c>
      <c r="C157" s="97">
        <v>0.2</v>
      </c>
      <c r="D157" s="97">
        <v>0.4</v>
      </c>
      <c r="E157" s="95">
        <f>B157*'Step #5&amp;6'!$X$3+'Step #9 #8 #10 #11'!C157*'Step #5&amp;6'!$Y$3+'Step #9 #8 #10 #11'!D157*'Step #5&amp;6'!$Z$3</f>
        <v>0.14591379586643155</v>
      </c>
      <c r="F157" s="296">
        <f>SQRT(
  (B157*'Step #5&amp;6'!$X$4)^2 +
  (C157*'Step #5&amp;6'!$Y$4)^2 +
  (D157*'Step #5&amp;6'!$Z$4)^2 +
  2*B157*C157*'Step #5&amp;6'!$X$10 +
  2*B157*D157*'Step #5&amp;6'!$X$11 +
  2*C157*D157*'Step #5&amp;6'!$Y$11
)</f>
        <v>0.21195389660073932</v>
      </c>
      <c r="G157" s="329"/>
      <c r="J157" s="86">
        <v>144</v>
      </c>
      <c r="K157" s="330">
        <f t="shared" si="8"/>
        <v>0.1515610193937712</v>
      </c>
      <c r="L157" s="330">
        <f t="shared" si="9"/>
        <v>0.1846016989896187</v>
      </c>
      <c r="M157" s="231">
        <v>144</v>
      </c>
      <c r="N157" s="330">
        <f t="shared" si="10"/>
        <v>0.65940017085736824</v>
      </c>
      <c r="O157" s="330">
        <f t="shared" si="11"/>
        <v>0.1846016989896187</v>
      </c>
    </row>
    <row r="158" spans="1:15">
      <c r="A158" s="86">
        <v>146</v>
      </c>
      <c r="B158" s="96">
        <v>0.4</v>
      </c>
      <c r="C158" s="97">
        <v>0.25</v>
      </c>
      <c r="D158" s="97">
        <v>0.35</v>
      </c>
      <c r="E158" s="95">
        <f>B158*'Step #5&amp;6'!$X$3+'Step #9 #8 #10 #11'!C158*'Step #5&amp;6'!$Y$3+'Step #9 #8 #10 #11'!D158*'Step #5&amp;6'!$Z$3</f>
        <v>0.1440620712904081</v>
      </c>
      <c r="F158" s="296">
        <f>SQRT(
  (B158*'Step #5&amp;6'!$X$4)^2 +
  (C158*'Step #5&amp;6'!$Y$4)^2 +
  (D158*'Step #5&amp;6'!$Z$4)^2 +
  2*B158*C158*'Step #5&amp;6'!$X$10 +
  2*B158*D158*'Step #5&amp;6'!$X$11 +
  2*C158*D158*'Step #5&amp;6'!$Y$11
)</f>
        <v>0.20766612473983367</v>
      </c>
      <c r="G158" s="329"/>
      <c r="J158" s="86">
        <v>145</v>
      </c>
      <c r="K158" s="330">
        <f t="shared" si="8"/>
        <v>0.15233019313956128</v>
      </c>
      <c r="L158" s="330">
        <f t="shared" si="9"/>
        <v>0.18588365523260214</v>
      </c>
      <c r="M158" s="231">
        <v>145</v>
      </c>
      <c r="N158" s="330">
        <f t="shared" si="10"/>
        <v>0.66794919908739225</v>
      </c>
      <c r="O158" s="330">
        <f t="shared" si="11"/>
        <v>0.18588365523260214</v>
      </c>
    </row>
    <row r="159" spans="1:15">
      <c r="A159" s="86">
        <v>147</v>
      </c>
      <c r="B159" s="96">
        <v>0.4</v>
      </c>
      <c r="C159" s="97">
        <v>0.3</v>
      </c>
      <c r="D159" s="97">
        <v>0.3</v>
      </c>
      <c r="E159" s="95">
        <f>B159*'Step #5&amp;6'!$X$3+'Step #9 #8 #10 #11'!C159*'Step #5&amp;6'!$Y$3+'Step #9 #8 #10 #11'!D159*'Step #5&amp;6'!$Z$3</f>
        <v>0.14221034671438468</v>
      </c>
      <c r="F159" s="296">
        <f>SQRT(
  (B159*'Step #5&amp;6'!$X$4)^2 +
  (C159*'Step #5&amp;6'!$Y$4)^2 +
  (D159*'Step #5&amp;6'!$Z$4)^2 +
  2*B159*C159*'Step #5&amp;6'!$X$10 +
  2*B159*D159*'Step #5&amp;6'!$X$11 +
  2*C159*D159*'Step #5&amp;6'!$Y$11
)</f>
        <v>0.20443556038456262</v>
      </c>
      <c r="G159" s="329"/>
      <c r="J159" s="86">
        <v>146</v>
      </c>
      <c r="K159" s="330">
        <f t="shared" si="8"/>
        <v>0.15309936688535136</v>
      </c>
      <c r="L159" s="330">
        <f t="shared" si="9"/>
        <v>0.18716561147558561</v>
      </c>
      <c r="M159" s="231">
        <v>146</v>
      </c>
      <c r="N159" s="330">
        <f t="shared" si="10"/>
        <v>0.67655739014253768</v>
      </c>
      <c r="O159" s="330">
        <f t="shared" si="11"/>
        <v>0.18716561147558561</v>
      </c>
    </row>
    <row r="160" spans="1:15">
      <c r="A160" s="86">
        <v>148</v>
      </c>
      <c r="B160" s="96">
        <v>0.4</v>
      </c>
      <c r="C160" s="97">
        <v>0.35</v>
      </c>
      <c r="D160" s="97">
        <v>0.25</v>
      </c>
      <c r="E160" s="95">
        <f>B160*'Step #5&amp;6'!$X$3+'Step #9 #8 #10 #11'!C160*'Step #5&amp;6'!$Y$3+'Step #9 #8 #10 #11'!D160*'Step #5&amp;6'!$Z$3</f>
        <v>0.14035862213836126</v>
      </c>
      <c r="F160" s="296">
        <f>SQRT(
  (B160*'Step #5&amp;6'!$X$4)^2 +
  (C160*'Step #5&amp;6'!$Y$4)^2 +
  (D160*'Step #5&amp;6'!$Z$4)^2 +
  2*B160*C160*'Step #5&amp;6'!$X$10 +
  2*B160*D160*'Step #5&amp;6'!$X$11 +
  2*C160*D160*'Step #5&amp;6'!$Y$11
)</f>
        <v>0.20231285485630129</v>
      </c>
      <c r="G160" s="329"/>
      <c r="J160" s="86">
        <v>147</v>
      </c>
      <c r="K160" s="330">
        <f t="shared" si="8"/>
        <v>0.15386854063114144</v>
      </c>
      <c r="L160" s="330">
        <f t="shared" si="9"/>
        <v>0.18844756771856908</v>
      </c>
      <c r="M160" s="231">
        <v>147</v>
      </c>
      <c r="N160" s="330">
        <f t="shared" si="10"/>
        <v>0.68522474402280431</v>
      </c>
      <c r="O160" s="330">
        <f t="shared" si="11"/>
        <v>0.18844756771856908</v>
      </c>
    </row>
    <row r="161" spans="1:15">
      <c r="A161" s="86">
        <v>149</v>
      </c>
      <c r="B161" s="96">
        <v>0.4</v>
      </c>
      <c r="C161" s="97">
        <v>0.4</v>
      </c>
      <c r="D161" s="97">
        <v>0.2</v>
      </c>
      <c r="E161" s="95">
        <f>B161*'Step #5&amp;6'!$X$3+'Step #9 #8 #10 #11'!C161*'Step #5&amp;6'!$Y$3+'Step #9 #8 #10 #11'!D161*'Step #5&amp;6'!$Z$3</f>
        <v>0.13850689756233783</v>
      </c>
      <c r="F161" s="296">
        <f>SQRT(
  (B161*'Step #5&amp;6'!$X$4)^2 +
  (C161*'Step #5&amp;6'!$Y$4)^2 +
  (D161*'Step #5&amp;6'!$Z$4)^2 +
  2*B161*C161*'Step #5&amp;6'!$X$10 +
  2*B161*D161*'Step #5&amp;6'!$X$11 +
  2*C161*D161*'Step #5&amp;6'!$Y$11
)</f>
        <v>0.20133305251629754</v>
      </c>
      <c r="G161" s="329"/>
      <c r="J161" s="341">
        <v>148</v>
      </c>
      <c r="K161" s="330">
        <f t="shared" si="8"/>
        <v>0.15463771437693152</v>
      </c>
      <c r="L161" s="330">
        <f t="shared" si="9"/>
        <v>0.18972952396155254</v>
      </c>
      <c r="M161" s="231">
        <v>148</v>
      </c>
      <c r="N161" s="330">
        <f t="shared" si="10"/>
        <v>0.69395126072819213</v>
      </c>
      <c r="O161" s="330">
        <f t="shared" si="11"/>
        <v>0.18972952396155254</v>
      </c>
    </row>
    <row r="162" spans="1:15">
      <c r="A162" s="86">
        <v>150</v>
      </c>
      <c r="B162" s="96">
        <v>0.4</v>
      </c>
      <c r="C162" s="97">
        <v>0.45</v>
      </c>
      <c r="D162" s="97">
        <v>0.15</v>
      </c>
      <c r="E162" s="95">
        <f>B162*'Step #5&amp;6'!$X$3+'Step #9 #8 #10 #11'!C162*'Step #5&amp;6'!$Y$3+'Step #9 #8 #10 #11'!D162*'Step #5&amp;6'!$Z$3</f>
        <v>0.13665517298631438</v>
      </c>
      <c r="F162" s="296">
        <f>SQRT(
  (B162*'Step #5&amp;6'!$X$4)^2 +
  (C162*'Step #5&amp;6'!$Y$4)^2 +
  (D162*'Step #5&amp;6'!$Z$4)^2 +
  2*B162*C162*'Step #5&amp;6'!$X$10 +
  2*B162*D162*'Step #5&amp;6'!$X$11 +
  2*C162*D162*'Step #5&amp;6'!$Y$11
)</f>
        <v>0.20151282523953731</v>
      </c>
      <c r="G162" s="329"/>
      <c r="J162" s="86">
        <v>149</v>
      </c>
      <c r="K162" s="330">
        <f t="shared" si="8"/>
        <v>0.1554068881227216</v>
      </c>
      <c r="L162" s="330">
        <f t="shared" si="9"/>
        <v>0.19101148020453601</v>
      </c>
      <c r="M162" s="231">
        <v>149</v>
      </c>
      <c r="N162" s="330">
        <f t="shared" si="10"/>
        <v>0.70273694025870137</v>
      </c>
      <c r="O162" s="330">
        <f t="shared" si="11"/>
        <v>0.19101148020453601</v>
      </c>
    </row>
    <row r="163" spans="1:15">
      <c r="A163" s="86">
        <v>151</v>
      </c>
      <c r="B163" s="96">
        <v>0.4</v>
      </c>
      <c r="C163" s="97">
        <v>0.5</v>
      </c>
      <c r="D163" s="97">
        <v>0.1</v>
      </c>
      <c r="E163" s="95">
        <f>B163*'Step #5&amp;6'!$X$3+'Step #9 #8 #10 #11'!C163*'Step #5&amp;6'!$Y$3+'Step #9 #8 #10 #11'!D163*'Step #5&amp;6'!$Z$3</f>
        <v>0.13480344841029096</v>
      </c>
      <c r="F163" s="296">
        <f>SQRT(
  (B163*'Step #5&amp;6'!$X$4)^2 +
  (C163*'Step #5&amp;6'!$Y$4)^2 +
  (D163*'Step #5&amp;6'!$Z$4)^2 +
  2*B163*C163*'Step #5&amp;6'!$X$10 +
  2*B163*D163*'Step #5&amp;6'!$X$11 +
  2*C163*D163*'Step #5&amp;6'!$Y$11
)</f>
        <v>0.20284909006839813</v>
      </c>
      <c r="G163" s="329"/>
      <c r="J163" s="86">
        <v>150</v>
      </c>
      <c r="K163" s="330">
        <f t="shared" si="8"/>
        <v>0.15617606186851168</v>
      </c>
      <c r="L163" s="330">
        <f t="shared" si="9"/>
        <v>0.19229343644751945</v>
      </c>
      <c r="M163" s="231">
        <v>150</v>
      </c>
      <c r="N163" s="330">
        <f t="shared" si="10"/>
        <v>0.71158178261433169</v>
      </c>
      <c r="O163" s="330">
        <f t="shared" si="11"/>
        <v>0.19229343644751945</v>
      </c>
    </row>
    <row r="164" spans="1:15">
      <c r="A164" s="86">
        <v>152</v>
      </c>
      <c r="B164" s="96">
        <v>0.4</v>
      </c>
      <c r="C164" s="97">
        <v>0.55000000000000004</v>
      </c>
      <c r="D164" s="97">
        <v>4.9999999999999933E-2</v>
      </c>
      <c r="E164" s="95">
        <f>B164*'Step #5&amp;6'!$X$3+'Step #9 #8 #10 #11'!C164*'Step #5&amp;6'!$Y$3+'Step #9 #8 #10 #11'!D164*'Step #5&amp;6'!$Z$3</f>
        <v>0.13295172383426751</v>
      </c>
      <c r="F164" s="296">
        <f>SQRT(
  (B164*'Step #5&amp;6'!$X$4)^2 +
  (C164*'Step #5&amp;6'!$Y$4)^2 +
  (D164*'Step #5&amp;6'!$Z$4)^2 +
  2*B164*C164*'Step #5&amp;6'!$X$10 +
  2*B164*D164*'Step #5&amp;6'!$X$11 +
  2*C164*D164*'Step #5&amp;6'!$Y$11
)</f>
        <v>0.2053192680977618</v>
      </c>
      <c r="G164" s="329"/>
      <c r="J164" s="86">
        <v>151</v>
      </c>
      <c r="K164" s="330">
        <f t="shared" si="8"/>
        <v>0.15694523561430174</v>
      </c>
      <c r="L164" s="330">
        <f t="shared" si="9"/>
        <v>0.19357539269050292</v>
      </c>
      <c r="M164" s="231">
        <v>151</v>
      </c>
      <c r="N164" s="330">
        <f t="shared" si="10"/>
        <v>0.72048578779508343</v>
      </c>
      <c r="O164" s="330">
        <f t="shared" si="11"/>
        <v>0.19357539269050292</v>
      </c>
    </row>
    <row r="165" spans="1:15">
      <c r="A165" s="86">
        <v>153</v>
      </c>
      <c r="B165" s="96">
        <v>0.4</v>
      </c>
      <c r="C165" s="97">
        <v>0.6</v>
      </c>
      <c r="D165" s="97">
        <v>0</v>
      </c>
      <c r="E165" s="95">
        <f>B165*'Step #5&amp;6'!$X$3+'Step #9 #8 #10 #11'!C165*'Step #5&amp;6'!$Y$3+'Step #9 #8 #10 #11'!D165*'Step #5&amp;6'!$Z$3</f>
        <v>0.13109999925824409</v>
      </c>
      <c r="F165" s="296">
        <f>SQRT(
  (B165*'Step #5&amp;6'!$X$4)^2 +
  (C165*'Step #5&amp;6'!$Y$4)^2 +
  (D165*'Step #5&amp;6'!$Z$4)^2 +
  2*B165*C165*'Step #5&amp;6'!$X$10 +
  2*B165*D165*'Step #5&amp;6'!$X$11 +
  2*C165*D165*'Step #5&amp;6'!$Y$11
)</f>
        <v>0.20888313543197015</v>
      </c>
      <c r="G165" s="329"/>
      <c r="J165" s="86">
        <v>152</v>
      </c>
      <c r="K165" s="330">
        <f t="shared" si="8"/>
        <v>0.15771440936009185</v>
      </c>
      <c r="L165" s="330">
        <f t="shared" si="9"/>
        <v>0.19485734893348639</v>
      </c>
      <c r="M165" s="231">
        <v>152</v>
      </c>
      <c r="N165" s="330">
        <f t="shared" si="10"/>
        <v>0.72944895580095648</v>
      </c>
      <c r="O165" s="330">
        <f t="shared" si="11"/>
        <v>0.19485734893348639</v>
      </c>
    </row>
    <row r="166" spans="1:15">
      <c r="A166" s="86">
        <v>154</v>
      </c>
      <c r="B166" s="96">
        <v>0.45</v>
      </c>
      <c r="C166" s="97">
        <v>0</v>
      </c>
      <c r="D166" s="97">
        <v>0.55000000000000004</v>
      </c>
      <c r="E166" s="95">
        <f>B166*'Step #5&amp;6'!$X$3+'Step #9 #8 #10 #11'!C166*'Step #5&amp;6'!$Y$3+'Step #9 #8 #10 #11'!D166*'Step #5&amp;6'!$Z$3</f>
        <v>0.15399287468200865</v>
      </c>
      <c r="F166" s="296">
        <f>SQRT(
  (B166*'Step #5&amp;6'!$X$4)^2 +
  (C166*'Step #5&amp;6'!$Y$4)^2 +
  (D166*'Step #5&amp;6'!$Z$4)^2 +
  2*B166*C166*'Step #5&amp;6'!$X$10 +
  2*B166*D166*'Step #5&amp;6'!$X$11 +
  2*C166*D166*'Step #5&amp;6'!$Y$11
)</f>
        <v>0.23280069287235439</v>
      </c>
      <c r="G166" s="329"/>
      <c r="J166" s="341">
        <v>153</v>
      </c>
      <c r="K166" s="330">
        <f t="shared" si="8"/>
        <v>0.1584835831058819</v>
      </c>
      <c r="L166" s="330">
        <f t="shared" si="9"/>
        <v>0.19613930517646985</v>
      </c>
      <c r="M166" s="231">
        <v>153</v>
      </c>
      <c r="N166" s="330">
        <f t="shared" si="10"/>
        <v>0.73847128663195083</v>
      </c>
      <c r="O166" s="330">
        <f t="shared" si="11"/>
        <v>0.19613930517646985</v>
      </c>
    </row>
    <row r="167" spans="1:15">
      <c r="A167" s="86">
        <v>155</v>
      </c>
      <c r="B167" s="96">
        <v>0.45</v>
      </c>
      <c r="C167" s="97">
        <v>0.05</v>
      </c>
      <c r="D167" s="97">
        <v>0.5</v>
      </c>
      <c r="E167" s="95">
        <f>B167*'Step #5&amp;6'!$X$3+'Step #9 #8 #10 #11'!C167*'Step #5&amp;6'!$Y$3+'Step #9 #8 #10 #11'!D167*'Step #5&amp;6'!$Z$3</f>
        <v>0.15214115010598522</v>
      </c>
      <c r="F167" s="296">
        <f>SQRT(
  (B167*'Step #5&amp;6'!$X$4)^2 +
  (C167*'Step #5&amp;6'!$Y$4)^2 +
  (D167*'Step #5&amp;6'!$Z$4)^2 +
  2*B167*C167*'Step #5&amp;6'!$X$10 +
  2*B167*D167*'Step #5&amp;6'!$X$11 +
  2*C167*D167*'Step #5&amp;6'!$Y$11
)</f>
        <v>0.2251652771012512</v>
      </c>
      <c r="G167" s="329"/>
      <c r="J167" s="86">
        <v>154</v>
      </c>
      <c r="K167" s="330">
        <f t="shared" si="8"/>
        <v>0.15925275685167201</v>
      </c>
      <c r="L167" s="330">
        <f t="shared" si="9"/>
        <v>0.19742126141945332</v>
      </c>
      <c r="M167" s="231">
        <v>154</v>
      </c>
      <c r="N167" s="330">
        <f t="shared" si="10"/>
        <v>0.74755278028806638</v>
      </c>
      <c r="O167" s="330">
        <f t="shared" si="11"/>
        <v>0.19742126141945332</v>
      </c>
    </row>
    <row r="168" spans="1:15">
      <c r="A168" s="86">
        <v>156</v>
      </c>
      <c r="B168" s="96">
        <v>0.45</v>
      </c>
      <c r="C168" s="97">
        <v>0.1</v>
      </c>
      <c r="D168" s="97">
        <v>0.45</v>
      </c>
      <c r="E168" s="95">
        <f>B168*'Step #5&amp;6'!$X$3+'Step #9 #8 #10 #11'!C168*'Step #5&amp;6'!$Y$3+'Step #9 #8 #10 #11'!D168*'Step #5&amp;6'!$Z$3</f>
        <v>0.15028942552996177</v>
      </c>
      <c r="F168" s="296">
        <f>SQRT(
  (B168*'Step #5&amp;6'!$X$4)^2 +
  (C168*'Step #5&amp;6'!$Y$4)^2 +
  (D168*'Step #5&amp;6'!$Z$4)^2 +
  2*B168*C168*'Step #5&amp;6'!$X$10 +
  2*B168*D168*'Step #5&amp;6'!$X$11 +
  2*C168*D168*'Step #5&amp;6'!$Y$11
)</f>
        <v>0.21833587732524615</v>
      </c>
      <c r="G168" s="329"/>
      <c r="J168" s="86">
        <v>155</v>
      </c>
      <c r="K168" s="330">
        <f t="shared" si="8"/>
        <v>0.16002193059746206</v>
      </c>
      <c r="L168" s="330">
        <f t="shared" si="9"/>
        <v>0.19870321766243676</v>
      </c>
      <c r="M168" s="231">
        <v>155</v>
      </c>
      <c r="N168" s="330">
        <f t="shared" si="10"/>
        <v>0.75669343676930301</v>
      </c>
      <c r="O168" s="330">
        <f t="shared" si="11"/>
        <v>0.19870321766243676</v>
      </c>
    </row>
    <row r="169" spans="1:15">
      <c r="A169" s="86">
        <v>157</v>
      </c>
      <c r="B169" s="96">
        <v>0.45</v>
      </c>
      <c r="C169" s="97">
        <v>0.15</v>
      </c>
      <c r="D169" s="97">
        <v>0.4</v>
      </c>
      <c r="E169" s="95">
        <f>B169*'Step #5&amp;6'!$X$3+'Step #9 #8 #10 #11'!C169*'Step #5&amp;6'!$Y$3+'Step #9 #8 #10 #11'!D169*'Step #5&amp;6'!$Z$3</f>
        <v>0.14843770095393832</v>
      </c>
      <c r="F169" s="296">
        <f>SQRT(
  (B169*'Step #5&amp;6'!$X$4)^2 +
  (C169*'Step #5&amp;6'!$Y$4)^2 +
  (D169*'Step #5&amp;6'!$Z$4)^2 +
  2*B169*C169*'Step #5&amp;6'!$X$10 +
  2*B169*D169*'Step #5&amp;6'!$X$11 +
  2*C169*D169*'Step #5&amp;6'!$Y$11
)</f>
        <v>0.21239026001150177</v>
      </c>
      <c r="G169" s="329"/>
      <c r="J169" s="86">
        <v>156</v>
      </c>
      <c r="K169" s="330">
        <f t="shared" si="8"/>
        <v>0.16079110434325214</v>
      </c>
      <c r="L169" s="330">
        <f t="shared" si="9"/>
        <v>0.19998517390542023</v>
      </c>
      <c r="M169" s="231">
        <v>156</v>
      </c>
      <c r="N169" s="330">
        <f t="shared" si="10"/>
        <v>0.76589325607566117</v>
      </c>
      <c r="O169" s="330">
        <f t="shared" si="11"/>
        <v>0.19998517390542023</v>
      </c>
    </row>
    <row r="170" spans="1:15">
      <c r="A170" s="86">
        <v>158</v>
      </c>
      <c r="B170" s="96">
        <v>0.45</v>
      </c>
      <c r="C170" s="97">
        <v>0.2</v>
      </c>
      <c r="D170" s="97">
        <v>0.35</v>
      </c>
      <c r="E170" s="95">
        <f>B170*'Step #5&amp;6'!$X$3+'Step #9 #8 #10 #11'!C170*'Step #5&amp;6'!$Y$3+'Step #9 #8 #10 #11'!D170*'Step #5&amp;6'!$Z$3</f>
        <v>0.1465859763779149</v>
      </c>
      <c r="F170" s="296">
        <f>SQRT(
  (B170*'Step #5&amp;6'!$X$4)^2 +
  (C170*'Step #5&amp;6'!$Y$4)^2 +
  (D170*'Step #5&amp;6'!$Z$4)^2 +
  2*B170*C170*'Step #5&amp;6'!$X$10 +
  2*B170*D170*'Step #5&amp;6'!$X$11 +
  2*C170*D170*'Step #5&amp;6'!$Y$11
)</f>
        <v>0.20740444468040797</v>
      </c>
      <c r="G170" s="329"/>
      <c r="J170" s="86">
        <v>157</v>
      </c>
      <c r="K170" s="330">
        <f t="shared" si="8"/>
        <v>0.16156027808904222</v>
      </c>
      <c r="L170" s="330">
        <f t="shared" si="9"/>
        <v>0.20126713014840372</v>
      </c>
      <c r="M170" s="231">
        <v>157</v>
      </c>
      <c r="N170" s="330">
        <f t="shared" si="10"/>
        <v>0.77515223820714063</v>
      </c>
      <c r="O170" s="330">
        <f t="shared" si="11"/>
        <v>0.20126713014840372</v>
      </c>
    </row>
    <row r="171" spans="1:15">
      <c r="A171" s="86">
        <v>159</v>
      </c>
      <c r="B171" s="96">
        <v>0.45</v>
      </c>
      <c r="C171" s="97">
        <v>0.25</v>
      </c>
      <c r="D171" s="97">
        <v>0.3</v>
      </c>
      <c r="E171" s="95">
        <f>B171*'Step #5&amp;6'!$X$3+'Step #9 #8 #10 #11'!C171*'Step #5&amp;6'!$Y$3+'Step #9 #8 #10 #11'!D171*'Step #5&amp;6'!$Z$3</f>
        <v>0.14473425180189148</v>
      </c>
      <c r="F171" s="296">
        <f>SQRT(
  (B171*'Step #5&amp;6'!$X$4)^2 +
  (C171*'Step #5&amp;6'!$Y$4)^2 +
  (D171*'Step #5&amp;6'!$Z$4)^2 +
  2*B171*C171*'Step #5&amp;6'!$X$10 +
  2*B171*D171*'Step #5&amp;6'!$X$11 +
  2*C171*D171*'Step #5&amp;6'!$Y$11
)</f>
        <v>0.20344900762522833</v>
      </c>
      <c r="G171" s="329"/>
      <c r="J171" s="341">
        <v>158</v>
      </c>
      <c r="K171" s="330">
        <f t="shared" si="8"/>
        <v>0.16232945183483233</v>
      </c>
      <c r="L171" s="330">
        <f t="shared" si="9"/>
        <v>0.20254908639138719</v>
      </c>
      <c r="M171" s="231">
        <v>158</v>
      </c>
      <c r="N171" s="330">
        <f t="shared" si="10"/>
        <v>0.7844703831637414</v>
      </c>
      <c r="O171" s="330">
        <f t="shared" si="11"/>
        <v>0.20254908639138719</v>
      </c>
    </row>
    <row r="172" spans="1:15">
      <c r="A172" s="86">
        <v>160</v>
      </c>
      <c r="B172" s="96">
        <v>0.45</v>
      </c>
      <c r="C172" s="97">
        <v>0.3</v>
      </c>
      <c r="D172" s="97">
        <v>0.25</v>
      </c>
      <c r="E172" s="95">
        <f>B172*'Step #5&amp;6'!$X$3+'Step #9 #8 #10 #11'!C172*'Step #5&amp;6'!$Y$3+'Step #9 #8 #10 #11'!D172*'Step #5&amp;6'!$Z$3</f>
        <v>0.14288252722586803</v>
      </c>
      <c r="F172" s="296">
        <f>SQRT(
  (B172*'Step #5&amp;6'!$X$4)^2 +
  (C172*'Step #5&amp;6'!$Y$4)^2 +
  (D172*'Step #5&amp;6'!$Z$4)^2 +
  2*B172*C172*'Step #5&amp;6'!$X$10 +
  2*B172*D172*'Step #5&amp;6'!$X$11 +
  2*C172*D172*'Step #5&amp;6'!$Y$11
)</f>
        <v>0.20058491378779886</v>
      </c>
      <c r="G172" s="329"/>
      <c r="J172" s="86">
        <v>159</v>
      </c>
      <c r="K172" s="330">
        <f t="shared" si="8"/>
        <v>0.16309862558062238</v>
      </c>
      <c r="L172" s="330">
        <f t="shared" si="9"/>
        <v>0.20383104263437063</v>
      </c>
      <c r="M172" s="231">
        <v>159</v>
      </c>
      <c r="N172" s="330">
        <f t="shared" si="10"/>
        <v>0.79384769094546326</v>
      </c>
      <c r="O172" s="330">
        <f t="shared" si="11"/>
        <v>0.20383104263437063</v>
      </c>
    </row>
    <row r="173" spans="1:15">
      <c r="A173" s="86">
        <v>161</v>
      </c>
      <c r="B173" s="96">
        <v>0.45</v>
      </c>
      <c r="C173" s="97">
        <v>0.35</v>
      </c>
      <c r="D173" s="97">
        <v>0.2</v>
      </c>
      <c r="E173" s="95">
        <f>B173*'Step #5&amp;6'!$X$3+'Step #9 #8 #10 #11'!C173*'Step #5&amp;6'!$Y$3+'Step #9 #8 #10 #11'!D173*'Step #5&amp;6'!$Z$3</f>
        <v>0.14103080264984461</v>
      </c>
      <c r="F173" s="296">
        <f>SQRT(
  (B173*'Step #5&amp;6'!$X$4)^2 +
  (C173*'Step #5&amp;6'!$Y$4)^2 +
  (D173*'Step #5&amp;6'!$Z$4)^2 +
  2*B173*C173*'Step #5&amp;6'!$X$10 +
  2*B173*D173*'Step #5&amp;6'!$X$11 +
  2*C173*D173*'Step #5&amp;6'!$Y$11
)</f>
        <v>0.19885932334163742</v>
      </c>
      <c r="G173" s="329"/>
      <c r="J173" s="86">
        <v>160</v>
      </c>
      <c r="K173" s="330">
        <f t="shared" si="8"/>
        <v>0.16386779932641246</v>
      </c>
      <c r="L173" s="330">
        <f t="shared" si="9"/>
        <v>0.2051129988773541</v>
      </c>
      <c r="M173" s="231">
        <v>160</v>
      </c>
      <c r="N173" s="330">
        <f t="shared" si="10"/>
        <v>0.80328416155230631</v>
      </c>
      <c r="O173" s="330">
        <f t="shared" si="11"/>
        <v>0.2051129988773541</v>
      </c>
    </row>
    <row r="174" spans="1:15">
      <c r="A174" s="86">
        <v>162</v>
      </c>
      <c r="B174" s="96">
        <v>0.45</v>
      </c>
      <c r="C174" s="97">
        <v>0.4</v>
      </c>
      <c r="D174" s="97">
        <v>0.15</v>
      </c>
      <c r="E174" s="95">
        <f>B174*'Step #5&amp;6'!$X$3+'Step #9 #8 #10 #11'!C174*'Step #5&amp;6'!$Y$3+'Step #9 #8 #10 #11'!D174*'Step #5&amp;6'!$Z$3</f>
        <v>0.13917907807382116</v>
      </c>
      <c r="F174" s="296">
        <f>SQRT(
  (B174*'Step #5&amp;6'!$X$4)^2 +
  (C174*'Step #5&amp;6'!$Y$4)^2 +
  (D174*'Step #5&amp;6'!$Z$4)^2 +
  2*B174*C174*'Step #5&amp;6'!$X$10 +
  2*B174*D174*'Step #5&amp;6'!$X$11 +
  2*C174*D174*'Step #5&amp;6'!$Y$11
)</f>
        <v>0.19830195971193981</v>
      </c>
      <c r="G174" s="329"/>
      <c r="J174" s="86">
        <v>161</v>
      </c>
      <c r="K174" s="330">
        <f t="shared" si="8"/>
        <v>0.16463697307220254</v>
      </c>
      <c r="L174" s="330">
        <f t="shared" si="9"/>
        <v>0.20639495512033756</v>
      </c>
      <c r="M174" s="231">
        <v>161</v>
      </c>
      <c r="N174" s="330">
        <f t="shared" si="10"/>
        <v>0.81277979498427089</v>
      </c>
      <c r="O174" s="330">
        <f t="shared" si="11"/>
        <v>0.20639495512033756</v>
      </c>
    </row>
    <row r="175" spans="1:15">
      <c r="A175" s="86">
        <v>163</v>
      </c>
      <c r="B175" s="96">
        <v>0.45</v>
      </c>
      <c r="C175" s="97">
        <v>0.45</v>
      </c>
      <c r="D175" s="97">
        <v>0.1</v>
      </c>
      <c r="E175" s="95">
        <f>B175*'Step #5&amp;6'!$X$3+'Step #9 #8 #10 #11'!C175*'Step #5&amp;6'!$Y$3+'Step #9 #8 #10 #11'!D175*'Step #5&amp;6'!$Z$3</f>
        <v>0.13732735349779773</v>
      </c>
      <c r="F175" s="296">
        <f>SQRT(
  (B175*'Step #5&amp;6'!$X$4)^2 +
  (C175*'Step #5&amp;6'!$Y$4)^2 +
  (D175*'Step #5&amp;6'!$Z$4)^2 +
  2*B175*C175*'Step #5&amp;6'!$X$10 +
  2*B175*D175*'Step #5&amp;6'!$X$11 +
  2*C175*D175*'Step #5&amp;6'!$Y$11
)</f>
        <v>0.19892264294535303</v>
      </c>
      <c r="G175" s="329"/>
      <c r="J175" s="86">
        <v>162</v>
      </c>
      <c r="K175" s="330">
        <f t="shared" si="8"/>
        <v>0.16540614681799262</v>
      </c>
      <c r="L175" s="330">
        <f t="shared" si="9"/>
        <v>0.20767691136332103</v>
      </c>
      <c r="M175" s="231">
        <v>162</v>
      </c>
      <c r="N175" s="330">
        <f t="shared" si="10"/>
        <v>0.82233459124135666</v>
      </c>
      <c r="O175" s="330">
        <f t="shared" si="11"/>
        <v>0.20767691136332103</v>
      </c>
    </row>
    <row r="176" spans="1:15">
      <c r="A176" s="86">
        <v>164</v>
      </c>
      <c r="B176" s="96">
        <v>0.45</v>
      </c>
      <c r="C176" s="97">
        <v>0.5</v>
      </c>
      <c r="D176" s="97">
        <v>0.05</v>
      </c>
      <c r="E176" s="95">
        <f>B176*'Step #5&amp;6'!$X$3+'Step #9 #8 #10 #11'!C176*'Step #5&amp;6'!$Y$3+'Step #9 #8 #10 #11'!D176*'Step #5&amp;6'!$Z$3</f>
        <v>0.13547562892177431</v>
      </c>
      <c r="F176" s="296">
        <f>SQRT(
  (B176*'Step #5&amp;6'!$X$4)^2 +
  (C176*'Step #5&amp;6'!$Y$4)^2 +
  (D176*'Step #5&amp;6'!$Z$4)^2 +
  2*B176*C176*'Step #5&amp;6'!$X$10 +
  2*B176*D176*'Step #5&amp;6'!$X$11 +
  2*C176*D176*'Step #5&amp;6'!$Y$11
)</f>
        <v>0.20071044425290807</v>
      </c>
      <c r="G176" s="329"/>
      <c r="J176" s="341">
        <v>163</v>
      </c>
      <c r="K176" s="330">
        <f t="shared" si="8"/>
        <v>0.1661753205637827</v>
      </c>
      <c r="L176" s="330">
        <f t="shared" si="9"/>
        <v>0.2089588676063045</v>
      </c>
      <c r="M176" s="231">
        <v>163</v>
      </c>
      <c r="N176" s="330">
        <f t="shared" si="10"/>
        <v>0.83194855032356374</v>
      </c>
      <c r="O176" s="330">
        <f t="shared" si="11"/>
        <v>0.2089588676063045</v>
      </c>
    </row>
    <row r="177" spans="1:15">
      <c r="A177" s="86">
        <v>165</v>
      </c>
      <c r="B177" s="96">
        <v>0.45</v>
      </c>
      <c r="C177" s="97">
        <v>0.55000000000000004</v>
      </c>
      <c r="D177" s="97">
        <v>0</v>
      </c>
      <c r="E177" s="95">
        <f>B177*'Step #5&amp;6'!$X$3+'Step #9 #8 #10 #11'!C177*'Step #5&amp;6'!$Y$3+'Step #9 #8 #10 #11'!D177*'Step #5&amp;6'!$Z$3</f>
        <v>0.13362390434575089</v>
      </c>
      <c r="F177" s="296">
        <f>SQRT(
  (B177*'Step #5&amp;6'!$X$4)^2 +
  (C177*'Step #5&amp;6'!$Y$4)^2 +
  (D177*'Step #5&amp;6'!$Z$4)^2 +
  2*B177*C177*'Step #5&amp;6'!$X$10 +
  2*B177*D177*'Step #5&amp;6'!$X$11 +
  2*C177*D177*'Step #5&amp;6'!$Y$11
)</f>
        <v>0.20363462596793733</v>
      </c>
      <c r="G177" s="329"/>
      <c r="J177" s="86">
        <v>164</v>
      </c>
      <c r="K177" s="330">
        <f t="shared" si="8"/>
        <v>0.16694449430957276</v>
      </c>
      <c r="L177" s="330">
        <f t="shared" si="9"/>
        <v>0.21024082384928794</v>
      </c>
      <c r="M177" s="231">
        <v>164</v>
      </c>
      <c r="N177" s="330">
        <f t="shared" si="10"/>
        <v>0.8416216722308919</v>
      </c>
      <c r="O177" s="330">
        <f t="shared" si="11"/>
        <v>0.21024082384928794</v>
      </c>
    </row>
    <row r="178" spans="1:15">
      <c r="A178" s="86">
        <v>166</v>
      </c>
      <c r="B178" s="96">
        <v>0.5</v>
      </c>
      <c r="C178" s="97">
        <v>0</v>
      </c>
      <c r="D178" s="97">
        <v>0.5</v>
      </c>
      <c r="E178" s="95">
        <f>B178*'Step #5&amp;6'!$X$3+'Step #9 #8 #10 #11'!C178*'Step #5&amp;6'!$Y$3+'Step #9 #8 #10 #11'!D178*'Step #5&amp;6'!$Z$3</f>
        <v>0.154665055193492</v>
      </c>
      <c r="F178" s="296">
        <f>SQRT(
  (B178*'Step #5&amp;6'!$X$4)^2 +
  (C178*'Step #5&amp;6'!$Y$4)^2 +
  (D178*'Step #5&amp;6'!$Z$4)^2 +
  2*B178*C178*'Step #5&amp;6'!$X$10 +
  2*B178*D178*'Step #5&amp;6'!$X$11 +
  2*C178*D178*'Step #5&amp;6'!$Y$11
)</f>
        <v>0.22770628664584738</v>
      </c>
      <c r="G178" s="329"/>
      <c r="J178" s="86">
        <v>165</v>
      </c>
      <c r="K178" s="330">
        <f t="shared" si="8"/>
        <v>0.16771366805536284</v>
      </c>
      <c r="L178" s="330">
        <f t="shared" si="9"/>
        <v>0.21152278009227141</v>
      </c>
      <c r="M178" s="231">
        <v>165</v>
      </c>
      <c r="N178" s="330">
        <f t="shared" si="10"/>
        <v>0.85135395696334137</v>
      </c>
      <c r="O178" s="330">
        <f t="shared" si="11"/>
        <v>0.21152278009227141</v>
      </c>
    </row>
    <row r="179" spans="1:15">
      <c r="A179" s="86">
        <v>167</v>
      </c>
      <c r="B179" s="96">
        <v>0.5</v>
      </c>
      <c r="C179" s="97">
        <v>0.05</v>
      </c>
      <c r="D179" s="97">
        <v>0.45</v>
      </c>
      <c r="E179" s="95">
        <f>B179*'Step #5&amp;6'!$X$3+'Step #9 #8 #10 #11'!C179*'Step #5&amp;6'!$Y$3+'Step #9 #8 #10 #11'!D179*'Step #5&amp;6'!$Z$3</f>
        <v>0.15281333061746855</v>
      </c>
      <c r="F179" s="296">
        <f>SQRT(
  (B179*'Step #5&amp;6'!$X$4)^2 +
  (C179*'Step #5&amp;6'!$Y$4)^2 +
  (D179*'Step #5&amp;6'!$Z$4)^2 +
  2*B179*C179*'Step #5&amp;6'!$X$10 +
  2*B179*D179*'Step #5&amp;6'!$X$11 +
  2*C179*D179*'Step #5&amp;6'!$Y$11
)</f>
        <v>0.22028963284402267</v>
      </c>
      <c r="G179" s="329"/>
      <c r="J179" s="86">
        <v>166</v>
      </c>
      <c r="K179" s="330">
        <f t="shared" si="8"/>
        <v>0.16848284180115292</v>
      </c>
      <c r="L179" s="330">
        <f t="shared" si="9"/>
        <v>0.21280473633525487</v>
      </c>
      <c r="M179" s="231">
        <v>166</v>
      </c>
      <c r="N179" s="330">
        <f t="shared" si="10"/>
        <v>0.86114540452091226</v>
      </c>
      <c r="O179" s="330">
        <f t="shared" si="11"/>
        <v>0.21280473633525487</v>
      </c>
    </row>
    <row r="180" spans="1:15">
      <c r="A180" s="86">
        <v>168</v>
      </c>
      <c r="B180" s="96">
        <v>0.5</v>
      </c>
      <c r="C180" s="97">
        <v>0.1</v>
      </c>
      <c r="D180" s="97">
        <v>0.4</v>
      </c>
      <c r="E180" s="95">
        <f>B180*'Step #5&amp;6'!$X$3+'Step #9 #8 #10 #11'!C180*'Step #5&amp;6'!$Y$3+'Step #9 #8 #10 #11'!D180*'Step #5&amp;6'!$Z$3</f>
        <v>0.15096160604144512</v>
      </c>
      <c r="F180" s="296">
        <f>SQRT(
  (B180*'Step #5&amp;6'!$X$4)^2 +
  (C180*'Step #5&amp;6'!$Y$4)^2 +
  (D180*'Step #5&amp;6'!$Z$4)^2 +
  2*B180*C180*'Step #5&amp;6'!$X$10 +
  2*B180*D180*'Step #5&amp;6'!$X$11 +
  2*C180*D180*'Step #5&amp;6'!$Y$11
)</f>
        <v>0.21371196879008558</v>
      </c>
      <c r="G180" s="329"/>
      <c r="J180" s="86">
        <v>167</v>
      </c>
      <c r="K180" s="330">
        <f t="shared" si="8"/>
        <v>0.169252015546943</v>
      </c>
      <c r="L180" s="330">
        <f t="shared" si="9"/>
        <v>0.21408669257823834</v>
      </c>
      <c r="M180" s="231">
        <v>167</v>
      </c>
      <c r="N180" s="330">
        <f t="shared" si="10"/>
        <v>0.87099601490360434</v>
      </c>
      <c r="O180" s="330">
        <f t="shared" si="11"/>
        <v>0.21408669257823834</v>
      </c>
    </row>
    <row r="181" spans="1:15">
      <c r="A181" s="86">
        <v>169</v>
      </c>
      <c r="B181" s="96">
        <v>0.5</v>
      </c>
      <c r="C181" s="97">
        <v>0.15</v>
      </c>
      <c r="D181" s="97">
        <v>0.35</v>
      </c>
      <c r="E181" s="95">
        <f>B181*'Step #5&amp;6'!$X$3+'Step #9 #8 #10 #11'!C181*'Step #5&amp;6'!$Y$3+'Step #9 #8 #10 #11'!D181*'Step #5&amp;6'!$Z$3</f>
        <v>0.1491098814654217</v>
      </c>
      <c r="F181" s="296">
        <f>SQRT(
  (B181*'Step #5&amp;6'!$X$4)^2 +
  (C181*'Step #5&amp;6'!$Y$4)^2 +
  (D181*'Step #5&amp;6'!$Z$4)^2 +
  2*B181*C181*'Step #5&amp;6'!$X$10 +
  2*B181*D181*'Step #5&amp;6'!$X$11 +
  2*C181*D181*'Step #5&amp;6'!$Y$11
)</f>
        <v>0.20805288456251073</v>
      </c>
      <c r="G181" s="329"/>
      <c r="J181" s="341">
        <v>168</v>
      </c>
      <c r="K181" s="330">
        <f t="shared" si="8"/>
        <v>0.17002118929273308</v>
      </c>
      <c r="L181" s="330">
        <f t="shared" si="9"/>
        <v>0.21536864882122181</v>
      </c>
      <c r="M181" s="231">
        <v>168</v>
      </c>
      <c r="N181" s="330">
        <f t="shared" si="10"/>
        <v>0.88090578811141784</v>
      </c>
      <c r="O181" s="330">
        <f t="shared" si="11"/>
        <v>0.21536864882122181</v>
      </c>
    </row>
    <row r="182" spans="1:15">
      <c r="A182" s="86">
        <v>170</v>
      </c>
      <c r="B182" s="96">
        <v>0.5</v>
      </c>
      <c r="C182" s="97">
        <v>0.2</v>
      </c>
      <c r="D182" s="97">
        <v>0.3</v>
      </c>
      <c r="E182" s="95">
        <f>B182*'Step #5&amp;6'!$X$3+'Step #9 #8 #10 #11'!C182*'Step #5&amp;6'!$Y$3+'Step #9 #8 #10 #11'!D182*'Step #5&amp;6'!$Z$3</f>
        <v>0.14725815688939825</v>
      </c>
      <c r="F182" s="296">
        <f>SQRT(
  (B182*'Step #5&amp;6'!$X$4)^2 +
  (C182*'Step #5&amp;6'!$Y$4)^2 +
  (D182*'Step #5&amp;6'!$Z$4)^2 +
  2*B182*C182*'Step #5&amp;6'!$X$10 +
  2*B182*D182*'Step #5&amp;6'!$X$11 +
  2*C182*D182*'Step #5&amp;6'!$Y$11
)</f>
        <v>0.2033890701352829</v>
      </c>
      <c r="G182" s="329"/>
      <c r="J182" s="86">
        <v>169</v>
      </c>
      <c r="K182" s="330">
        <f t="shared" si="8"/>
        <v>0.17079036303852316</v>
      </c>
      <c r="L182" s="330">
        <f t="shared" si="9"/>
        <v>0.21665060506420525</v>
      </c>
      <c r="M182" s="231">
        <v>169</v>
      </c>
      <c r="N182" s="330">
        <f t="shared" si="10"/>
        <v>0.89087472414435231</v>
      </c>
      <c r="O182" s="330">
        <f t="shared" si="11"/>
        <v>0.21665060506420525</v>
      </c>
    </row>
    <row r="183" spans="1:15">
      <c r="A183" s="86">
        <v>171</v>
      </c>
      <c r="B183" s="96">
        <v>0.5</v>
      </c>
      <c r="C183" s="97">
        <v>0.25</v>
      </c>
      <c r="D183" s="97">
        <v>0.25</v>
      </c>
      <c r="E183" s="95">
        <f>B183*'Step #5&amp;6'!$X$3+'Step #9 #8 #10 #11'!C183*'Step #5&amp;6'!$Y$3+'Step #9 #8 #10 #11'!D183*'Step #5&amp;6'!$Z$3</f>
        <v>0.1454064323133748</v>
      </c>
      <c r="F183" s="296">
        <f>SQRT(
  (B183*'Step #5&amp;6'!$X$4)^2 +
  (C183*'Step #5&amp;6'!$Y$4)^2 +
  (D183*'Step #5&amp;6'!$Z$4)^2 +
  2*B183*C183*'Step #5&amp;6'!$X$10 +
  2*B183*D183*'Step #5&amp;6'!$X$11 +
  2*C183*D183*'Step #5&amp;6'!$Y$11
)</f>
        <v>0.19979023707697866</v>
      </c>
      <c r="G183" s="329"/>
      <c r="J183" s="86">
        <v>170</v>
      </c>
      <c r="K183" s="330">
        <f t="shared" si="8"/>
        <v>0.17155953678431324</v>
      </c>
      <c r="L183" s="330">
        <f t="shared" si="9"/>
        <v>0.21793256130718872</v>
      </c>
      <c r="M183" s="231">
        <v>170</v>
      </c>
      <c r="N183" s="330">
        <f t="shared" si="10"/>
        <v>0.9009028230024082</v>
      </c>
      <c r="O183" s="330">
        <f t="shared" si="11"/>
        <v>0.21793256130718872</v>
      </c>
    </row>
    <row r="184" spans="1:15">
      <c r="A184" s="86">
        <v>172</v>
      </c>
      <c r="B184" s="96">
        <v>0.5</v>
      </c>
      <c r="C184" s="97">
        <v>0.3</v>
      </c>
      <c r="D184" s="97">
        <v>0.2</v>
      </c>
      <c r="E184" s="95">
        <f>B184*'Step #5&amp;6'!$X$3+'Step #9 #8 #10 #11'!C184*'Step #5&amp;6'!$Y$3+'Step #9 #8 #10 #11'!D184*'Step #5&amp;6'!$Z$3</f>
        <v>0.14355470773735138</v>
      </c>
      <c r="F184" s="296">
        <f>SQRT(
  (B184*'Step #5&amp;6'!$X$4)^2 +
  (C184*'Step #5&amp;6'!$Y$4)^2 +
  (D184*'Step #5&amp;6'!$Z$4)^2 +
  2*B184*C184*'Step #5&amp;6'!$X$10 +
  2*B184*D184*'Step #5&amp;6'!$X$11 +
  2*C184*D184*'Step #5&amp;6'!$Y$11
)</f>
        <v>0.19731466675623063</v>
      </c>
      <c r="G184" s="329"/>
      <c r="J184" s="86">
        <v>171</v>
      </c>
      <c r="K184" s="330">
        <f t="shared" si="8"/>
        <v>0.17232871053010332</v>
      </c>
      <c r="L184" s="330">
        <f t="shared" si="9"/>
        <v>0.21921451755017218</v>
      </c>
      <c r="M184" s="231">
        <v>171</v>
      </c>
      <c r="N184" s="330">
        <f t="shared" si="10"/>
        <v>0.91099008468558551</v>
      </c>
      <c r="O184" s="330">
        <f t="shared" si="11"/>
        <v>0.21921451755017218</v>
      </c>
    </row>
    <row r="185" spans="1:15">
      <c r="A185" s="86">
        <v>173</v>
      </c>
      <c r="B185" s="96">
        <v>0.5</v>
      </c>
      <c r="C185" s="97">
        <v>0.35</v>
      </c>
      <c r="D185" s="97">
        <v>0.15</v>
      </c>
      <c r="E185" s="95">
        <f>B185*'Step #5&amp;6'!$X$3+'Step #9 #8 #10 #11'!C185*'Step #5&amp;6'!$Y$3+'Step #9 #8 #10 #11'!D185*'Step #5&amp;6'!$Z$3</f>
        <v>0.14170298316132796</v>
      </c>
      <c r="F185" s="296">
        <f>SQRT(
  (B185*'Step #5&amp;6'!$X$4)^2 +
  (C185*'Step #5&amp;6'!$Y$4)^2 +
  (D185*'Step #5&amp;6'!$Z$4)^2 +
  2*B185*C185*'Step #5&amp;6'!$X$10 +
  2*B185*D185*'Step #5&amp;6'!$X$11 +
  2*C185*D185*'Step #5&amp;6'!$Y$11
)</f>
        <v>0.19600492470352895</v>
      </c>
      <c r="G185" s="329"/>
      <c r="J185" s="86">
        <v>172</v>
      </c>
      <c r="K185" s="330">
        <f t="shared" si="8"/>
        <v>0.1730978842758934</v>
      </c>
      <c r="L185" s="330">
        <f t="shared" si="9"/>
        <v>0.22049647379315565</v>
      </c>
      <c r="M185" s="231">
        <v>172</v>
      </c>
      <c r="N185" s="330">
        <f t="shared" si="10"/>
        <v>0.92113650919388401</v>
      </c>
      <c r="O185" s="330">
        <f t="shared" si="11"/>
        <v>0.22049647379315565</v>
      </c>
    </row>
    <row r="186" spans="1:15">
      <c r="A186" s="86">
        <v>174</v>
      </c>
      <c r="B186" s="96">
        <v>0.5</v>
      </c>
      <c r="C186" s="97">
        <v>0.4</v>
      </c>
      <c r="D186" s="97">
        <v>0.1</v>
      </c>
      <c r="E186" s="95">
        <f>B186*'Step #5&amp;6'!$X$3+'Step #9 #8 #10 #11'!C186*'Step #5&amp;6'!$Y$3+'Step #9 #8 #10 #11'!D186*'Step #5&amp;6'!$Z$3</f>
        <v>0.13985125858530451</v>
      </c>
      <c r="F186" s="296">
        <f>SQRT(
  (B186*'Step #5&amp;6'!$X$4)^2 +
  (C186*'Step #5&amp;6'!$Y$4)^2 +
  (D186*'Step #5&amp;6'!$Z$4)^2 +
  2*B186*C186*'Step #5&amp;6'!$X$10 +
  2*B186*D186*'Step #5&amp;6'!$X$11 +
  2*C186*D186*'Step #5&amp;6'!$Y$11
)</f>
        <v>0.19588439755125081</v>
      </c>
      <c r="G186" s="329"/>
      <c r="J186" s="341">
        <v>173</v>
      </c>
      <c r="K186" s="330">
        <f t="shared" si="8"/>
        <v>0.17386705802168348</v>
      </c>
      <c r="L186" s="330">
        <f t="shared" si="9"/>
        <v>0.22177843003613912</v>
      </c>
      <c r="M186" s="231">
        <v>173</v>
      </c>
      <c r="N186" s="330">
        <f t="shared" si="10"/>
        <v>0.93134209652730382</v>
      </c>
      <c r="O186" s="330">
        <f t="shared" si="11"/>
        <v>0.22177843003613912</v>
      </c>
    </row>
    <row r="187" spans="1:15">
      <c r="A187" s="86">
        <v>175</v>
      </c>
      <c r="B187" s="96">
        <v>0.5</v>
      </c>
      <c r="C187" s="97">
        <v>0.45</v>
      </c>
      <c r="D187" s="97">
        <v>0.05</v>
      </c>
      <c r="E187" s="95">
        <f>B187*'Step #5&amp;6'!$X$3+'Step #9 #8 #10 #11'!C187*'Step #5&amp;6'!$Y$3+'Step #9 #8 #10 #11'!D187*'Step #5&amp;6'!$Z$3</f>
        <v>0.13799953400928108</v>
      </c>
      <c r="F187" s="296">
        <f>SQRT(
  (B187*'Step #5&amp;6'!$X$4)^2 +
  (C187*'Step #5&amp;6'!$Y$4)^2 +
  (D187*'Step #5&amp;6'!$Z$4)^2 +
  2*B187*C187*'Step #5&amp;6'!$X$10 +
  2*B187*D187*'Step #5&amp;6'!$X$11 +
  2*C187*D187*'Step #5&amp;6'!$Y$11
)</f>
        <v>0.19695526853847703</v>
      </c>
      <c r="G187" s="329"/>
      <c r="J187" s="86">
        <v>174</v>
      </c>
      <c r="K187" s="330">
        <f t="shared" si="8"/>
        <v>0.17463623176747353</v>
      </c>
      <c r="L187" s="330">
        <f t="shared" si="9"/>
        <v>0.22306038627912256</v>
      </c>
      <c r="M187" s="231">
        <v>174</v>
      </c>
      <c r="N187" s="330">
        <f t="shared" si="10"/>
        <v>0.9416068466858446</v>
      </c>
      <c r="O187" s="330">
        <f t="shared" si="11"/>
        <v>0.22306038627912256</v>
      </c>
    </row>
    <row r="188" spans="1:15">
      <c r="A188" s="86">
        <v>176</v>
      </c>
      <c r="B188" s="96">
        <v>0.5</v>
      </c>
      <c r="C188" s="97">
        <v>0.5</v>
      </c>
      <c r="D188" s="97">
        <v>0</v>
      </c>
      <c r="E188" s="95">
        <f>B188*'Step #5&amp;6'!$X$3+'Step #9 #8 #10 #11'!C188*'Step #5&amp;6'!$Y$3+'Step #9 #8 #10 #11'!D188*'Step #5&amp;6'!$Z$3</f>
        <v>0.13614780943325766</v>
      </c>
      <c r="F188" s="296">
        <f>SQRT(
  (B188*'Step #5&amp;6'!$X$4)^2 +
  (C188*'Step #5&amp;6'!$Y$4)^2 +
  (D188*'Step #5&amp;6'!$Z$4)^2 +
  2*B188*C188*'Step #5&amp;6'!$X$10 +
  2*B188*D188*'Step #5&amp;6'!$X$11 +
  2*C188*D188*'Step #5&amp;6'!$Y$11
)</f>
        <v>0.19919832406719043</v>
      </c>
      <c r="G188" s="329"/>
      <c r="J188" s="86">
        <v>175</v>
      </c>
      <c r="K188" s="330">
        <f t="shared" si="8"/>
        <v>0.17540540551326364</v>
      </c>
      <c r="L188" s="330">
        <f t="shared" si="9"/>
        <v>0.22434234252210605</v>
      </c>
      <c r="M188" s="231">
        <v>175</v>
      </c>
      <c r="N188" s="330">
        <f t="shared" si="10"/>
        <v>0.95193075966950713</v>
      </c>
      <c r="O188" s="330">
        <f t="shared" si="11"/>
        <v>0.22434234252210605</v>
      </c>
    </row>
    <row r="189" spans="1:15">
      <c r="A189" s="86">
        <v>177</v>
      </c>
      <c r="B189" s="96">
        <v>0.55000000000000004</v>
      </c>
      <c r="C189" s="97">
        <v>0</v>
      </c>
      <c r="D189" s="97">
        <v>0.45</v>
      </c>
      <c r="E189" s="95">
        <f>B189*'Step #5&amp;6'!$X$3+'Step #9 #8 #10 #11'!C189*'Step #5&amp;6'!$Y$3+'Step #9 #8 #10 #11'!D189*'Step #5&amp;6'!$Z$3</f>
        <v>0.15533723570497535</v>
      </c>
      <c r="F189" s="296">
        <f>SQRT(
  (B189*'Step #5&amp;6'!$X$4)^2 +
  (C189*'Step #5&amp;6'!$Y$4)^2 +
  (D189*'Step #5&amp;6'!$Z$4)^2 +
  2*B189*C189*'Step #5&amp;6'!$X$10 +
  2*B189*D189*'Step #5&amp;6'!$X$11 +
  2*C189*D189*'Step #5&amp;6'!$Y$11
)</f>
        <v>0.22307510874722991</v>
      </c>
      <c r="G189" s="329"/>
      <c r="J189" s="86">
        <v>176</v>
      </c>
      <c r="K189" s="330">
        <f t="shared" si="8"/>
        <v>0.17617457925905372</v>
      </c>
      <c r="L189" s="330">
        <f t="shared" si="9"/>
        <v>0.22562429876508952</v>
      </c>
      <c r="M189" s="231">
        <v>176</v>
      </c>
      <c r="N189" s="330">
        <f t="shared" si="10"/>
        <v>0.96231383547829086</v>
      </c>
      <c r="O189" s="330">
        <f t="shared" si="11"/>
        <v>0.22562429876508952</v>
      </c>
    </row>
    <row r="190" spans="1:15">
      <c r="A190" s="86">
        <v>178</v>
      </c>
      <c r="B190" s="96">
        <v>0.55000000000000004</v>
      </c>
      <c r="C190" s="97">
        <v>0.05</v>
      </c>
      <c r="D190" s="97">
        <v>0.4</v>
      </c>
      <c r="E190" s="95">
        <f>B190*'Step #5&amp;6'!$X$3+'Step #9 #8 #10 #11'!C190*'Step #5&amp;6'!$Y$3+'Step #9 #8 #10 #11'!D190*'Step #5&amp;6'!$Z$3</f>
        <v>0.1534855111289519</v>
      </c>
      <c r="F190" s="296">
        <f>SQRT(
  (B190*'Step #5&amp;6'!$X$4)^2 +
  (C190*'Step #5&amp;6'!$Y$4)^2 +
  (D190*'Step #5&amp;6'!$Z$4)^2 +
  2*B190*C190*'Step #5&amp;6'!$X$10 +
  2*B190*D190*'Step #5&amp;6'!$X$11 +
  2*C190*D190*'Step #5&amp;6'!$Y$11
)</f>
        <v>0.21590276388545951</v>
      </c>
      <c r="G190" s="329"/>
      <c r="J190" s="86">
        <v>177</v>
      </c>
      <c r="K190" s="330">
        <f t="shared" si="8"/>
        <v>0.1769437530048438</v>
      </c>
      <c r="L190" s="330">
        <f t="shared" si="9"/>
        <v>0.22690625500807299</v>
      </c>
      <c r="M190" s="231">
        <v>177</v>
      </c>
      <c r="N190" s="330">
        <f t="shared" si="10"/>
        <v>0.97275607411219567</v>
      </c>
      <c r="O190" s="330">
        <f t="shared" si="11"/>
        <v>0.22690625500807299</v>
      </c>
    </row>
    <row r="191" spans="1:15">
      <c r="A191" s="86">
        <v>179</v>
      </c>
      <c r="B191" s="96">
        <v>0.55000000000000004</v>
      </c>
      <c r="C191" s="97">
        <v>0.1</v>
      </c>
      <c r="D191" s="97">
        <v>0.35</v>
      </c>
      <c r="E191" s="95">
        <f>B191*'Step #5&amp;6'!$X$3+'Step #9 #8 #10 #11'!C191*'Step #5&amp;6'!$Y$3+'Step #9 #8 #10 #11'!D191*'Step #5&amp;6'!$Z$3</f>
        <v>0.15163378655292847</v>
      </c>
      <c r="F191" s="296">
        <f>SQRT(
  (B191*'Step #5&amp;6'!$X$4)^2 +
  (C191*'Step #5&amp;6'!$Y$4)^2 +
  (D191*'Step #5&amp;6'!$Z$4)^2 +
  2*B191*C191*'Step #5&amp;6'!$X$10 +
  2*B191*D191*'Step #5&amp;6'!$X$11 +
  2*C191*D191*'Step #5&amp;6'!$Y$11
)</f>
        <v>0.20960299775823621</v>
      </c>
      <c r="G191" s="329"/>
      <c r="J191" s="341">
        <v>178</v>
      </c>
      <c r="K191" s="330">
        <f t="shared" si="8"/>
        <v>0.17771292675063385</v>
      </c>
      <c r="L191" s="330">
        <f t="shared" si="9"/>
        <v>0.22818821125105643</v>
      </c>
      <c r="M191" s="231">
        <v>178</v>
      </c>
      <c r="N191" s="330">
        <f t="shared" si="10"/>
        <v>0.98325747557122156</v>
      </c>
      <c r="O191" s="330">
        <f t="shared" si="11"/>
        <v>0.22818821125105643</v>
      </c>
    </row>
    <row r="192" spans="1:15">
      <c r="A192" s="86">
        <v>180</v>
      </c>
      <c r="B192" s="96">
        <v>0.55000000000000004</v>
      </c>
      <c r="C192" s="97">
        <v>0.15</v>
      </c>
      <c r="D192" s="97">
        <v>0.3</v>
      </c>
      <c r="E192" s="95">
        <f>B192*'Step #5&amp;6'!$X$3+'Step #9 #8 #10 #11'!C192*'Step #5&amp;6'!$Y$3+'Step #9 #8 #10 #11'!D192*'Step #5&amp;6'!$Z$3</f>
        <v>0.14978206197690505</v>
      </c>
      <c r="F192" s="296">
        <f>SQRT(
  (B192*'Step #5&amp;6'!$X$4)^2 +
  (C192*'Step #5&amp;6'!$Y$4)^2 +
  (D192*'Step #5&amp;6'!$Z$4)^2 +
  2*B192*C192*'Step #5&amp;6'!$X$10 +
  2*B192*D192*'Step #5&amp;6'!$X$11 +
  2*C192*D192*'Step #5&amp;6'!$Y$11
)</f>
        <v>0.20425656364035064</v>
      </c>
      <c r="G192" s="329"/>
      <c r="J192" s="86">
        <v>179</v>
      </c>
      <c r="K192" s="330">
        <f t="shared" si="8"/>
        <v>0.17848210049642393</v>
      </c>
      <c r="L192" s="330">
        <f t="shared" si="9"/>
        <v>0.22947016749403989</v>
      </c>
      <c r="M192" s="231">
        <v>179</v>
      </c>
      <c r="N192" s="330">
        <f t="shared" si="10"/>
        <v>0.99381803985536898</v>
      </c>
      <c r="O192" s="330">
        <f t="shared" si="11"/>
        <v>0.22947016749403989</v>
      </c>
    </row>
    <row r="193" spans="1:15">
      <c r="A193" s="86">
        <v>181</v>
      </c>
      <c r="B193" s="96">
        <v>0.55000000000000004</v>
      </c>
      <c r="C193" s="97">
        <v>0.2</v>
      </c>
      <c r="D193" s="97">
        <v>0.25</v>
      </c>
      <c r="E193" s="95">
        <f>B193*'Step #5&amp;6'!$X$3+'Step #9 #8 #10 #11'!C193*'Step #5&amp;6'!$Y$3+'Step #9 #8 #10 #11'!D193*'Step #5&amp;6'!$Z$3</f>
        <v>0.1479303374008816</v>
      </c>
      <c r="F193" s="296">
        <f>SQRT(
  (B193*'Step #5&amp;6'!$X$4)^2 +
  (C193*'Step #5&amp;6'!$Y$4)^2 +
  (D193*'Step #5&amp;6'!$Z$4)^2 +
  2*B193*C193*'Step #5&amp;6'!$X$10 +
  2*B193*D193*'Step #5&amp;6'!$X$11 +
  2*C193*D193*'Step #5&amp;6'!$Y$11
)</f>
        <v>0.19993995302629419</v>
      </c>
      <c r="G193" s="329"/>
      <c r="J193" s="86">
        <v>180</v>
      </c>
      <c r="K193" s="330">
        <f t="shared" si="8"/>
        <v>0.17925127424221401</v>
      </c>
      <c r="L193" s="330">
        <f t="shared" si="9"/>
        <v>0.23075212373702336</v>
      </c>
      <c r="M193" s="231">
        <v>180</v>
      </c>
      <c r="N193" s="330">
        <f t="shared" si="10"/>
        <v>1.0044377669646376</v>
      </c>
      <c r="O193" s="330">
        <f t="shared" si="11"/>
        <v>0.23075212373702336</v>
      </c>
    </row>
    <row r="194" spans="1:15">
      <c r="A194" s="86">
        <v>182</v>
      </c>
      <c r="B194" s="96">
        <v>0.55000000000000004</v>
      </c>
      <c r="C194" s="97">
        <v>0.25</v>
      </c>
      <c r="D194" s="97">
        <v>0.2</v>
      </c>
      <c r="E194" s="95">
        <f>B194*'Step #5&amp;6'!$X$3+'Step #9 #8 #10 #11'!C194*'Step #5&amp;6'!$Y$3+'Step #9 #8 #10 #11'!D194*'Step #5&amp;6'!$Z$3</f>
        <v>0.14607861282485818</v>
      </c>
      <c r="F194" s="296">
        <f>SQRT(
  (B194*'Step #5&amp;6'!$X$4)^2 +
  (C194*'Step #5&amp;6'!$Y$4)^2 +
  (D194*'Step #5&amp;6'!$Z$4)^2 +
  2*B194*C194*'Step #5&amp;6'!$X$10 +
  2*B194*D194*'Step #5&amp;6'!$X$11 +
  2*C194*D194*'Step #5&amp;6'!$Y$11
)</f>
        <v>0.19672096926158014</v>
      </c>
      <c r="G194" s="329"/>
      <c r="J194" s="86">
        <v>181</v>
      </c>
      <c r="K194" s="330">
        <f t="shared" si="8"/>
        <v>0.1800204479880041</v>
      </c>
      <c r="L194" s="330">
        <f t="shared" si="9"/>
        <v>0.23203407998000683</v>
      </c>
      <c r="M194" s="231">
        <v>181</v>
      </c>
      <c r="N194" s="330">
        <f t="shared" si="10"/>
        <v>1.0151166568990277</v>
      </c>
      <c r="O194" s="330">
        <f t="shared" si="11"/>
        <v>0.23203407998000683</v>
      </c>
    </row>
    <row r="195" spans="1:15">
      <c r="A195" s="86">
        <v>183</v>
      </c>
      <c r="B195" s="96">
        <v>0.55000000000000004</v>
      </c>
      <c r="C195" s="97">
        <v>0.3</v>
      </c>
      <c r="D195" s="97">
        <v>0.15</v>
      </c>
      <c r="E195" s="95">
        <f>B195*'Step #5&amp;6'!$X$3+'Step #9 #8 #10 #11'!C195*'Step #5&amp;6'!$Y$3+'Step #9 #8 #10 #11'!D195*'Step #5&amp;6'!$Z$3</f>
        <v>0.14422688824883473</v>
      </c>
      <c r="F195" s="296">
        <f>SQRT(
  (B195*'Step #5&amp;6'!$X$4)^2 +
  (C195*'Step #5&amp;6'!$Y$4)^2 +
  (D195*'Step #5&amp;6'!$Z$4)^2 +
  2*B195*C195*'Step #5&amp;6'!$X$10 +
  2*B195*D195*'Step #5&amp;6'!$X$11 +
  2*C195*D195*'Step #5&amp;6'!$Y$11
)</f>
        <v>0.19465407415037855</v>
      </c>
      <c r="G195" s="329"/>
      <c r="J195" s="86">
        <v>182</v>
      </c>
      <c r="K195" s="330">
        <f t="shared" si="8"/>
        <v>0.18078962173379418</v>
      </c>
      <c r="L195" s="330">
        <f t="shared" si="9"/>
        <v>0.2333160362229903</v>
      </c>
      <c r="M195" s="231">
        <v>182</v>
      </c>
      <c r="N195" s="330">
        <f t="shared" si="10"/>
        <v>1.0258547096585391</v>
      </c>
      <c r="O195" s="330">
        <f t="shared" si="11"/>
        <v>0.2333160362229903</v>
      </c>
    </row>
    <row r="196" spans="1:15">
      <c r="A196" s="86">
        <v>184</v>
      </c>
      <c r="B196" s="96">
        <v>0.55000000000000004</v>
      </c>
      <c r="C196" s="97">
        <v>0.35</v>
      </c>
      <c r="D196" s="97">
        <v>0.1</v>
      </c>
      <c r="E196" s="95">
        <f>B196*'Step #5&amp;6'!$X$3+'Step #9 #8 #10 #11'!C196*'Step #5&amp;6'!$Y$3+'Step #9 #8 #10 #11'!D196*'Step #5&amp;6'!$Z$3</f>
        <v>0.14237516367281131</v>
      </c>
      <c r="F196" s="296">
        <f>SQRT(
  (B196*'Step #5&amp;6'!$X$4)^2 +
  (C196*'Step #5&amp;6'!$Y$4)^2 +
  (D196*'Step #5&amp;6'!$Z$4)^2 +
  2*B196*C196*'Step #5&amp;6'!$X$10 +
  2*B196*D196*'Step #5&amp;6'!$X$11 +
  2*C196*D196*'Step #5&amp;6'!$Y$11
)</f>
        <v>0.19377613713905359</v>
      </c>
      <c r="G196" s="329"/>
      <c r="J196" s="341">
        <v>183</v>
      </c>
      <c r="K196" s="330">
        <f t="shared" si="8"/>
        <v>0.18155879547958423</v>
      </c>
      <c r="L196" s="330">
        <f t="shared" si="9"/>
        <v>0.23459799246597374</v>
      </c>
      <c r="M196" s="231">
        <v>183</v>
      </c>
      <c r="N196" s="330">
        <f t="shared" si="10"/>
        <v>1.0366519252431712</v>
      </c>
      <c r="O196" s="330">
        <f t="shared" si="11"/>
        <v>0.23459799246597374</v>
      </c>
    </row>
    <row r="197" spans="1:15">
      <c r="A197" s="86">
        <v>185</v>
      </c>
      <c r="B197" s="96">
        <v>0.55000000000000004</v>
      </c>
      <c r="C197" s="97">
        <v>0.4</v>
      </c>
      <c r="D197" s="97">
        <v>4.9999999999999933E-2</v>
      </c>
      <c r="E197" s="95">
        <f>B197*'Step #5&amp;6'!$X$3+'Step #9 #8 #10 #11'!C197*'Step #5&amp;6'!$Y$3+'Step #9 #8 #10 #11'!D197*'Step #5&amp;6'!$Z$3</f>
        <v>0.14052343909678786</v>
      </c>
      <c r="F197" s="296">
        <f>SQRT(
  (B197*'Step #5&amp;6'!$X$4)^2 +
  (C197*'Step #5&amp;6'!$Y$4)^2 +
  (D197*'Step #5&amp;6'!$Z$4)^2 +
  2*B197*C197*'Step #5&amp;6'!$X$10 +
  2*B197*D197*'Step #5&amp;6'!$X$11 +
  2*C197*D197*'Step #5&amp;6'!$Y$11
)</f>
        <v>0.19410329201430929</v>
      </c>
      <c r="G197" s="329"/>
      <c r="J197" s="86">
        <v>184</v>
      </c>
      <c r="K197" s="330">
        <f t="shared" si="8"/>
        <v>0.18232796922537431</v>
      </c>
      <c r="L197" s="330">
        <f t="shared" si="9"/>
        <v>0.2358799487089572</v>
      </c>
      <c r="M197" s="231">
        <v>184</v>
      </c>
      <c r="N197" s="330">
        <f t="shared" si="10"/>
        <v>1.0475083036529251</v>
      </c>
      <c r="O197" s="330">
        <f t="shared" si="11"/>
        <v>0.2358799487089572</v>
      </c>
    </row>
    <row r="198" spans="1:15">
      <c r="A198" s="86">
        <v>186</v>
      </c>
      <c r="B198" s="96">
        <v>0.55000000000000004</v>
      </c>
      <c r="C198" s="97">
        <v>0.45</v>
      </c>
      <c r="D198" s="97">
        <v>0</v>
      </c>
      <c r="E198" s="95">
        <f>B198*'Step #5&amp;6'!$X$3+'Step #9 #8 #10 #11'!C198*'Step #5&amp;6'!$Y$3+'Step #9 #8 #10 #11'!D198*'Step #5&amp;6'!$Z$3</f>
        <v>0.13867171452076443</v>
      </c>
      <c r="F198" s="296">
        <f>SQRT(
  (B198*'Step #5&amp;6'!$X$4)^2 +
  (C198*'Step #5&amp;6'!$Y$4)^2 +
  (D198*'Step #5&amp;6'!$Z$4)^2 +
  2*B198*C198*'Step #5&amp;6'!$X$10 +
  2*B198*D198*'Step #5&amp;6'!$X$11 +
  2*C198*D198*'Step #5&amp;6'!$Y$11
)</f>
        <v>0.19562949297618157</v>
      </c>
      <c r="G198" s="329"/>
      <c r="J198" s="86">
        <v>185</v>
      </c>
      <c r="K198" s="330">
        <f t="shared" si="8"/>
        <v>0.18309714297116439</v>
      </c>
      <c r="L198" s="330">
        <f t="shared" si="9"/>
        <v>0.23716190495194067</v>
      </c>
      <c r="M198" s="231">
        <v>185</v>
      </c>
      <c r="N198" s="330">
        <f t="shared" si="10"/>
        <v>1.0584238448878003</v>
      </c>
      <c r="O198" s="330">
        <f t="shared" si="11"/>
        <v>0.23716190495194067</v>
      </c>
    </row>
    <row r="199" spans="1:15">
      <c r="A199" s="86">
        <v>187</v>
      </c>
      <c r="B199" s="96">
        <v>0.6</v>
      </c>
      <c r="C199" s="97">
        <v>0</v>
      </c>
      <c r="D199" s="97">
        <v>0.4</v>
      </c>
      <c r="E199" s="95">
        <f>B199*'Step #5&amp;6'!$X$3+'Step #9 #8 #10 #11'!C199*'Step #5&amp;6'!$Y$3+'Step #9 #8 #10 #11'!D199*'Step #5&amp;6'!$Z$3</f>
        <v>0.15600941621645867</v>
      </c>
      <c r="F199" s="296">
        <f>SQRT(
  (B199*'Step #5&amp;6'!$X$4)^2 +
  (C199*'Step #5&amp;6'!$Y$4)^2 +
  (D199*'Step #5&amp;6'!$Z$4)^2 +
  2*B199*C199*'Step #5&amp;6'!$X$10 +
  2*B199*D199*'Step #5&amp;6'!$X$11 +
  2*C199*D199*'Step #5&amp;6'!$Y$11
)</f>
        <v>0.21893655723860092</v>
      </c>
      <c r="G199" s="329"/>
      <c r="J199" s="86">
        <v>186</v>
      </c>
      <c r="K199" s="330">
        <f t="shared" si="8"/>
        <v>0.18386631671695447</v>
      </c>
      <c r="L199" s="330">
        <f t="shared" si="9"/>
        <v>0.23844386119492414</v>
      </c>
      <c r="M199" s="231">
        <v>186</v>
      </c>
      <c r="N199" s="330">
        <f t="shared" si="10"/>
        <v>1.0693985489477964</v>
      </c>
      <c r="O199" s="330">
        <f t="shared" si="11"/>
        <v>0.23844386119492414</v>
      </c>
    </row>
    <row r="200" spans="1:15">
      <c r="A200" s="86">
        <v>188</v>
      </c>
      <c r="B200" s="96">
        <v>0.6</v>
      </c>
      <c r="C200" s="97">
        <v>0.05</v>
      </c>
      <c r="D200" s="97">
        <v>0.35</v>
      </c>
      <c r="E200" s="95">
        <f>B200*'Step #5&amp;6'!$X$3+'Step #9 #8 #10 #11'!C200*'Step #5&amp;6'!$Y$3+'Step #9 #8 #10 #11'!D200*'Step #5&amp;6'!$Z$3</f>
        <v>0.15415769164043525</v>
      </c>
      <c r="F200" s="296">
        <f>SQRT(
  (B200*'Step #5&amp;6'!$X$4)^2 +
  (C200*'Step #5&amp;6'!$Y$4)^2 +
  (D200*'Step #5&amp;6'!$Z$4)^2 +
  2*B200*C200*'Step #5&amp;6'!$X$10 +
  2*B200*D200*'Step #5&amp;6'!$X$11 +
  2*C200*D200*'Step #5&amp;6'!$Y$11
)</f>
        <v>0.21203500974264061</v>
      </c>
      <c r="G200" s="329"/>
      <c r="J200" s="86">
        <v>187</v>
      </c>
      <c r="K200" s="330">
        <f t="shared" si="8"/>
        <v>0.18463549046274455</v>
      </c>
      <c r="L200" s="330">
        <f t="shared" si="9"/>
        <v>0.23972581743790761</v>
      </c>
      <c r="M200" s="231">
        <v>187</v>
      </c>
      <c r="N200" s="330">
        <f t="shared" si="10"/>
        <v>1.0804324158329142</v>
      </c>
      <c r="O200" s="330">
        <f t="shared" si="11"/>
        <v>0.23972581743790761</v>
      </c>
    </row>
    <row r="201" spans="1:15">
      <c r="A201" s="86">
        <v>189</v>
      </c>
      <c r="B201" s="96">
        <v>0.6</v>
      </c>
      <c r="C201" s="97">
        <v>0.1</v>
      </c>
      <c r="D201" s="97">
        <v>0.3</v>
      </c>
      <c r="E201" s="95">
        <f>B201*'Step #5&amp;6'!$X$3+'Step #9 #8 #10 #11'!C201*'Step #5&amp;6'!$Y$3+'Step #9 #8 #10 #11'!D201*'Step #5&amp;6'!$Z$3</f>
        <v>0.1523059670644118</v>
      </c>
      <c r="F201" s="296">
        <f>SQRT(
  (B201*'Step #5&amp;6'!$X$4)^2 +
  (C201*'Step #5&amp;6'!$Y$4)^2 +
  (D201*'Step #5&amp;6'!$Z$4)^2 +
  2*B201*C201*'Step #5&amp;6'!$X$10 +
  2*B201*D201*'Step #5&amp;6'!$X$11 +
  2*C201*D201*'Step #5&amp;6'!$Y$11
)</f>
        <v>0.20603977412795552</v>
      </c>
      <c r="G201" s="329"/>
      <c r="J201" s="341">
        <v>188</v>
      </c>
      <c r="K201" s="330">
        <f t="shared" si="8"/>
        <v>0.18540466420853463</v>
      </c>
      <c r="L201" s="330">
        <f t="shared" si="9"/>
        <v>0.24100777368089105</v>
      </c>
      <c r="M201" s="231">
        <v>188</v>
      </c>
      <c r="N201" s="330">
        <f t="shared" si="10"/>
        <v>1.0915254455431529</v>
      </c>
      <c r="O201" s="330">
        <f t="shared" si="11"/>
        <v>0.24100777368089105</v>
      </c>
    </row>
    <row r="202" spans="1:15">
      <c r="A202" s="86">
        <v>190</v>
      </c>
      <c r="B202" s="96">
        <v>0.6</v>
      </c>
      <c r="C202" s="97">
        <v>0.15</v>
      </c>
      <c r="D202" s="97">
        <v>0.25</v>
      </c>
      <c r="E202" s="95">
        <f>B202*'Step #5&amp;6'!$X$3+'Step #9 #8 #10 #11'!C202*'Step #5&amp;6'!$Y$3+'Step #9 #8 #10 #11'!D202*'Step #5&amp;6'!$Z$3</f>
        <v>0.15045424248838837</v>
      </c>
      <c r="F202" s="296">
        <f>SQRT(
  (B202*'Step #5&amp;6'!$X$4)^2 +
  (C202*'Step #5&amp;6'!$Y$4)^2 +
  (D202*'Step #5&amp;6'!$Z$4)^2 +
  2*B202*C202*'Step #5&amp;6'!$X$10 +
  2*B202*D202*'Step #5&amp;6'!$X$11 +
  2*C202*D202*'Step #5&amp;6'!$Y$11
)</f>
        <v>0.20103195167411292</v>
      </c>
      <c r="G202" s="329"/>
      <c r="J202" s="86">
        <v>189</v>
      </c>
      <c r="K202" s="330">
        <f t="shared" si="8"/>
        <v>0.18617383795432471</v>
      </c>
      <c r="L202" s="330">
        <f t="shared" si="9"/>
        <v>0.24228972992387451</v>
      </c>
      <c r="M202" s="231">
        <v>189</v>
      </c>
      <c r="N202" s="330">
        <f t="shared" si="10"/>
        <v>1.102677638078513</v>
      </c>
      <c r="O202" s="330">
        <f t="shared" si="11"/>
        <v>0.24228972992387451</v>
      </c>
    </row>
    <row r="203" spans="1:15">
      <c r="A203" s="86">
        <v>191</v>
      </c>
      <c r="B203" s="96">
        <v>0.6</v>
      </c>
      <c r="C203" s="97">
        <v>0.2</v>
      </c>
      <c r="D203" s="97">
        <v>0.2</v>
      </c>
      <c r="E203" s="95">
        <f>B203*'Step #5&amp;6'!$X$3+'Step #9 #8 #10 #11'!C203*'Step #5&amp;6'!$Y$3+'Step #9 #8 #10 #11'!D203*'Step #5&amp;6'!$Z$3</f>
        <v>0.14860251791236495</v>
      </c>
      <c r="F203" s="296">
        <f>SQRT(
  (B203*'Step #5&amp;6'!$X$4)^2 +
  (C203*'Step #5&amp;6'!$Y$4)^2 +
  (D203*'Step #5&amp;6'!$Z$4)^2 +
  2*B203*C203*'Step #5&amp;6'!$X$10 +
  2*B203*D203*'Step #5&amp;6'!$X$11 +
  2*C203*D203*'Step #5&amp;6'!$Y$11
)</f>
        <v>0.19708682495330201</v>
      </c>
      <c r="G203" s="329"/>
      <c r="J203" s="86">
        <v>190</v>
      </c>
      <c r="K203" s="330">
        <f t="shared" si="8"/>
        <v>0.18694301170011479</v>
      </c>
      <c r="L203" s="330">
        <f t="shared" si="9"/>
        <v>0.24357168616685798</v>
      </c>
      <c r="M203" s="231">
        <v>190</v>
      </c>
      <c r="N203" s="330">
        <f t="shared" si="10"/>
        <v>1.1138889934389944</v>
      </c>
      <c r="O203" s="330">
        <f t="shared" si="11"/>
        <v>0.24357168616685798</v>
      </c>
    </row>
    <row r="204" spans="1:15">
      <c r="A204" s="86">
        <v>192</v>
      </c>
      <c r="B204" s="96">
        <v>0.6</v>
      </c>
      <c r="C204" s="97">
        <v>0.25</v>
      </c>
      <c r="D204" s="97">
        <v>0.15</v>
      </c>
      <c r="E204" s="95">
        <f>B204*'Step #5&amp;6'!$X$3+'Step #9 #8 #10 #11'!C204*'Step #5&amp;6'!$Y$3+'Step #9 #8 #10 #11'!D204*'Step #5&amp;6'!$Z$3</f>
        <v>0.1467507933363415</v>
      </c>
      <c r="F204" s="296">
        <f>SQRT(
  (B204*'Step #5&amp;6'!$X$4)^2 +
  (C204*'Step #5&amp;6'!$Y$4)^2 +
  (D204*'Step #5&amp;6'!$Z$4)^2 +
  2*B204*C204*'Step #5&amp;6'!$X$10 +
  2*B204*D204*'Step #5&amp;6'!$X$11 +
  2*C204*D204*'Step #5&amp;6'!$Y$11
)</f>
        <v>0.19426914693669409</v>
      </c>
      <c r="G204" s="329"/>
      <c r="J204" s="86">
        <v>191</v>
      </c>
      <c r="K204" s="330">
        <f t="shared" si="8"/>
        <v>0.18771218544590487</v>
      </c>
      <c r="L204" s="330">
        <f t="shared" si="9"/>
        <v>0.24485364240984145</v>
      </c>
      <c r="M204" s="231">
        <v>191</v>
      </c>
      <c r="N204" s="330">
        <f t="shared" si="10"/>
        <v>1.1251595116245972</v>
      </c>
      <c r="O204" s="330">
        <f t="shared" si="11"/>
        <v>0.24485364240984145</v>
      </c>
    </row>
    <row r="205" spans="1:15">
      <c r="A205" s="86">
        <v>193</v>
      </c>
      <c r="B205" s="96">
        <v>0.6</v>
      </c>
      <c r="C205" s="97">
        <v>0.3</v>
      </c>
      <c r="D205" s="97">
        <v>0.1</v>
      </c>
      <c r="E205" s="95">
        <f>B205*'Step #5&amp;6'!$X$3+'Step #9 #8 #10 #11'!C205*'Step #5&amp;6'!$Y$3+'Step #9 #8 #10 #11'!D205*'Step #5&amp;6'!$Z$3</f>
        <v>0.14489906876031808</v>
      </c>
      <c r="F205" s="296">
        <f>SQRT(
  (B205*'Step #5&amp;6'!$X$4)^2 +
  (C205*'Step #5&amp;6'!$Y$4)^2 +
  (D205*'Step #5&amp;6'!$Z$4)^2 +
  2*B205*C205*'Step #5&amp;6'!$X$10 +
  2*B205*D205*'Step #5&amp;6'!$X$11 +
  2*C205*D205*'Step #5&amp;6'!$Y$11
)</f>
        <v>0.19262839935459902</v>
      </c>
      <c r="G205" s="329"/>
      <c r="J205" s="86">
        <v>192</v>
      </c>
      <c r="K205" s="330">
        <f t="shared" si="8"/>
        <v>0.18848135919169495</v>
      </c>
      <c r="L205" s="330">
        <f t="shared" si="9"/>
        <v>0.24613559865282494</v>
      </c>
      <c r="M205" s="231">
        <v>192</v>
      </c>
      <c r="N205" s="330">
        <f t="shared" si="10"/>
        <v>1.1364891926353213</v>
      </c>
      <c r="O205" s="330">
        <f t="shared" si="11"/>
        <v>0.24613559865282494</v>
      </c>
    </row>
    <row r="206" spans="1:15">
      <c r="A206" s="86">
        <v>194</v>
      </c>
      <c r="B206" s="96">
        <v>0.6</v>
      </c>
      <c r="C206" s="97">
        <v>0.35</v>
      </c>
      <c r="D206" s="97">
        <v>0.05</v>
      </c>
      <c r="E206" s="95">
        <f>B206*'Step #5&amp;6'!$X$3+'Step #9 #8 #10 #11'!C206*'Step #5&amp;6'!$Y$3+'Step #9 #8 #10 #11'!D206*'Step #5&amp;6'!$Z$3</f>
        <v>0.14304734418429466</v>
      </c>
      <c r="F206" s="296">
        <f>SQRT(
  (B206*'Step #5&amp;6'!$X$4)^2 +
  (C206*'Step #5&amp;6'!$Y$4)^2 +
  (D206*'Step #5&amp;6'!$Z$4)^2 +
  2*B206*C206*'Step #5&amp;6'!$X$10 +
  2*B206*D206*'Step #5&amp;6'!$X$11 +
  2*C206*D206*'Step #5&amp;6'!$Y$11
)</f>
        <v>0.1921947265909906</v>
      </c>
      <c r="G206" s="329"/>
      <c r="J206" s="341">
        <v>193</v>
      </c>
      <c r="K206" s="330">
        <f t="shared" ref="K206:K243" si="12">$H$19 + $H$16 * L206</f>
        <v>0.18925053293748501</v>
      </c>
      <c r="L206" s="330">
        <f t="shared" ref="L206:L243" si="13">J206*$H$13/230</f>
        <v>0.24741755489580836</v>
      </c>
      <c r="M206" s="231">
        <v>193</v>
      </c>
      <c r="N206" s="330">
        <f t="shared" ref="N206:N243" si="14">$O$5+0.5*$O$4*(O206^2)</f>
        <v>1.1478780364711663</v>
      </c>
      <c r="O206" s="330">
        <f t="shared" ref="O206:O243" si="15">M206*$H$13/230</f>
        <v>0.24741755489580836</v>
      </c>
    </row>
    <row r="207" spans="1:15">
      <c r="A207" s="86">
        <v>195</v>
      </c>
      <c r="B207" s="96">
        <v>0.6</v>
      </c>
      <c r="C207" s="97">
        <v>0.4</v>
      </c>
      <c r="D207" s="97">
        <v>0</v>
      </c>
      <c r="E207" s="95">
        <f>B207*'Step #5&amp;6'!$X$3+'Step #9 #8 #10 #11'!C207*'Step #5&amp;6'!$Y$3+'Step #9 #8 #10 #11'!D207*'Step #5&amp;6'!$Z$3</f>
        <v>0.14119561960827121</v>
      </c>
      <c r="F207" s="296">
        <f>SQRT(
  (B207*'Step #5&amp;6'!$X$4)^2 +
  (C207*'Step #5&amp;6'!$Y$4)^2 +
  (D207*'Step #5&amp;6'!$Z$4)^2 +
  2*B207*C207*'Step #5&amp;6'!$X$10 +
  2*B207*D207*'Step #5&amp;6'!$X$11 +
  2*C207*D207*'Step #5&amp;6'!$Y$11
)</f>
        <v>0.19297626674263102</v>
      </c>
      <c r="G207" s="329"/>
      <c r="J207" s="86">
        <v>194</v>
      </c>
      <c r="K207" s="330">
        <f t="shared" si="12"/>
        <v>0.19001970668327511</v>
      </c>
      <c r="L207" s="330">
        <f t="shared" si="13"/>
        <v>0.24869951113879185</v>
      </c>
      <c r="M207" s="231">
        <v>194</v>
      </c>
      <c r="N207" s="330">
        <f t="shared" si="14"/>
        <v>1.1593260431321328</v>
      </c>
      <c r="O207" s="330">
        <f t="shared" si="15"/>
        <v>0.24869951113879185</v>
      </c>
    </row>
    <row r="208" spans="1:15">
      <c r="A208" s="86">
        <v>196</v>
      </c>
      <c r="B208" s="96">
        <v>0.65</v>
      </c>
      <c r="C208" s="97">
        <v>0</v>
      </c>
      <c r="D208" s="97">
        <v>0.35</v>
      </c>
      <c r="E208" s="95">
        <f>B208*'Step #5&amp;6'!$X$3+'Step #9 #8 #10 #11'!C208*'Step #5&amp;6'!$Y$3+'Step #9 #8 #10 #11'!D208*'Step #5&amp;6'!$Z$3</f>
        <v>0.15668159672794202</v>
      </c>
      <c r="F208" s="296">
        <f>SQRT(
  (B208*'Step #5&amp;6'!$X$4)^2 +
  (C208*'Step #5&amp;6'!$Y$4)^2 +
  (D208*'Step #5&amp;6'!$Z$4)^2 +
  2*B208*C208*'Step #5&amp;6'!$X$10 +
  2*B208*D208*'Step #5&amp;6'!$X$11 +
  2*C208*D208*'Step #5&amp;6'!$Y$11
)</f>
        <v>0.21531903965220767</v>
      </c>
      <c r="G208" s="329"/>
      <c r="J208" s="86">
        <v>195</v>
      </c>
      <c r="K208" s="330">
        <f t="shared" si="12"/>
        <v>0.19078888042906519</v>
      </c>
      <c r="L208" s="330">
        <f t="shared" si="13"/>
        <v>0.24998146738177532</v>
      </c>
      <c r="M208" s="231">
        <v>195</v>
      </c>
      <c r="N208" s="330">
        <f t="shared" si="14"/>
        <v>1.1708332126182208</v>
      </c>
      <c r="O208" s="330">
        <f t="shared" si="15"/>
        <v>0.24998146738177532</v>
      </c>
    </row>
    <row r="209" spans="1:15">
      <c r="A209" s="86">
        <v>197</v>
      </c>
      <c r="B209" s="96">
        <v>0.65</v>
      </c>
      <c r="C209" s="97">
        <v>0.05</v>
      </c>
      <c r="D209" s="97">
        <v>0.3</v>
      </c>
      <c r="E209" s="95">
        <f>B209*'Step #5&amp;6'!$X$3+'Step #9 #8 #10 #11'!C209*'Step #5&amp;6'!$Y$3+'Step #9 #8 #10 #11'!D209*'Step #5&amp;6'!$Z$3</f>
        <v>0.1548298721519186</v>
      </c>
      <c r="F209" s="296">
        <f>SQRT(
  (B209*'Step #5&amp;6'!$X$4)^2 +
  (C209*'Step #5&amp;6'!$Y$4)^2 +
  (D209*'Step #5&amp;6'!$Z$4)^2 +
  2*B209*C209*'Step #5&amp;6'!$X$10 +
  2*B209*D209*'Step #5&amp;6'!$X$11 +
  2*C209*D209*'Step #5&amp;6'!$Y$11
)</f>
        <v>0.20871523195037306</v>
      </c>
      <c r="G209" s="329"/>
      <c r="J209" s="86">
        <v>196</v>
      </c>
      <c r="K209" s="330">
        <f t="shared" si="12"/>
        <v>0.19155805417485527</v>
      </c>
      <c r="L209" s="330">
        <f t="shared" si="13"/>
        <v>0.25126342362475879</v>
      </c>
      <c r="M209" s="231">
        <v>196</v>
      </c>
      <c r="N209" s="330">
        <f t="shared" si="14"/>
        <v>1.1823995449294298</v>
      </c>
      <c r="O209" s="330">
        <f t="shared" si="15"/>
        <v>0.25126342362475879</v>
      </c>
    </row>
    <row r="210" spans="1:15">
      <c r="A210" s="86">
        <v>198</v>
      </c>
      <c r="B210" s="96">
        <v>0.65</v>
      </c>
      <c r="C210" s="97">
        <v>0.1</v>
      </c>
      <c r="D210" s="97">
        <v>0.25</v>
      </c>
      <c r="E210" s="95">
        <f>B210*'Step #5&amp;6'!$X$3+'Step #9 #8 #10 #11'!C210*'Step #5&amp;6'!$Y$3+'Step #9 #8 #10 #11'!D210*'Step #5&amp;6'!$Z$3</f>
        <v>0.15297814757589515</v>
      </c>
      <c r="F210" s="296">
        <f>SQRT(
  (B210*'Step #5&amp;6'!$X$4)^2 +
  (C210*'Step #5&amp;6'!$Y$4)^2 +
  (D210*'Step #5&amp;6'!$Z$4)^2 +
  2*B210*C210*'Step #5&amp;6'!$X$10 +
  2*B210*D210*'Step #5&amp;6'!$X$11 +
  2*C210*D210*'Step #5&amp;6'!$Y$11
)</f>
        <v>0.20305103093684052</v>
      </c>
      <c r="G210" s="329"/>
      <c r="J210" s="86">
        <v>197</v>
      </c>
      <c r="K210" s="330">
        <f t="shared" si="12"/>
        <v>0.19232722792064533</v>
      </c>
      <c r="L210" s="330">
        <f t="shared" si="13"/>
        <v>0.25254537986774223</v>
      </c>
      <c r="M210" s="231">
        <v>197</v>
      </c>
      <c r="N210" s="330">
        <f t="shared" si="14"/>
        <v>1.1940250400657599</v>
      </c>
      <c r="O210" s="330">
        <f t="shared" si="15"/>
        <v>0.25254537986774223</v>
      </c>
    </row>
    <row r="211" spans="1:15">
      <c r="A211" s="86">
        <v>199</v>
      </c>
      <c r="B211" s="96">
        <v>0.65</v>
      </c>
      <c r="C211" s="97">
        <v>0.15</v>
      </c>
      <c r="D211" s="97">
        <v>0.2</v>
      </c>
      <c r="E211" s="95">
        <f>B211*'Step #5&amp;6'!$X$3+'Step #9 #8 #10 #11'!C211*'Step #5&amp;6'!$Y$3+'Step #9 #8 #10 #11'!D211*'Step #5&amp;6'!$Z$3</f>
        <v>0.15112642299987172</v>
      </c>
      <c r="F211" s="296">
        <f>SQRT(
  (B211*'Step #5&amp;6'!$X$4)^2 +
  (C211*'Step #5&amp;6'!$Y$4)^2 +
  (D211*'Step #5&amp;6'!$Z$4)^2 +
  2*B211*C211*'Step #5&amp;6'!$X$10 +
  2*B211*D211*'Step #5&amp;6'!$X$11 +
  2*C211*D211*'Step #5&amp;6'!$Y$11
)</f>
        <v>0.19840692575108418</v>
      </c>
      <c r="G211" s="329"/>
      <c r="J211" s="341">
        <v>198</v>
      </c>
      <c r="K211" s="330">
        <f t="shared" si="12"/>
        <v>0.19309640166643541</v>
      </c>
      <c r="L211" s="330">
        <f t="shared" si="13"/>
        <v>0.25382733611072567</v>
      </c>
      <c r="M211" s="231">
        <v>198</v>
      </c>
      <c r="N211" s="330">
        <f t="shared" si="14"/>
        <v>1.2057096980272113</v>
      </c>
      <c r="O211" s="330">
        <f t="shared" si="15"/>
        <v>0.25382733611072567</v>
      </c>
    </row>
    <row r="212" spans="1:15">
      <c r="A212" s="86">
        <v>200</v>
      </c>
      <c r="B212" s="96">
        <v>0.65</v>
      </c>
      <c r="C212" s="97">
        <v>0.2</v>
      </c>
      <c r="D212" s="97">
        <v>0.15</v>
      </c>
      <c r="E212" s="95">
        <f>B212*'Step #5&amp;6'!$X$3+'Step #9 #8 #10 #11'!C212*'Step #5&amp;6'!$Y$3+'Step #9 #8 #10 #11'!D212*'Step #5&amp;6'!$Z$3</f>
        <v>0.14927469842384827</v>
      </c>
      <c r="F212" s="296">
        <f>SQRT(
  (B212*'Step #5&amp;6'!$X$4)^2 +
  (C212*'Step #5&amp;6'!$Y$4)^2 +
  (D212*'Step #5&amp;6'!$Z$4)^2 +
  2*B212*C212*'Step #5&amp;6'!$X$10 +
  2*B212*D212*'Step #5&amp;6'!$X$11 +
  2*C212*D212*'Step #5&amp;6'!$Y$11
)</f>
        <v>0.19485586753430181</v>
      </c>
      <c r="G212" s="329"/>
      <c r="J212" s="86">
        <v>199</v>
      </c>
      <c r="K212" s="330">
        <f t="shared" si="12"/>
        <v>0.19386557541222549</v>
      </c>
      <c r="L212" s="330">
        <f t="shared" si="13"/>
        <v>0.25510929235370916</v>
      </c>
      <c r="M212" s="231">
        <v>199</v>
      </c>
      <c r="N212" s="330">
        <f t="shared" si="14"/>
        <v>1.2174535188137845</v>
      </c>
      <c r="O212" s="330">
        <f t="shared" si="15"/>
        <v>0.25510929235370916</v>
      </c>
    </row>
    <row r="213" spans="1:15">
      <c r="A213" s="86">
        <v>201</v>
      </c>
      <c r="B213" s="96">
        <v>0.65</v>
      </c>
      <c r="C213" s="97">
        <v>0.25</v>
      </c>
      <c r="D213" s="97">
        <v>0.1</v>
      </c>
      <c r="E213" s="95">
        <f>B213*'Step #5&amp;6'!$X$3+'Step #9 #8 #10 #11'!C213*'Step #5&amp;6'!$Y$3+'Step #9 #8 #10 #11'!D213*'Step #5&amp;6'!$Z$3</f>
        <v>0.14742297384782485</v>
      </c>
      <c r="F213" s="296">
        <f>SQRT(
  (B213*'Step #5&amp;6'!$X$4)^2 +
  (C213*'Step #5&amp;6'!$Y$4)^2 +
  (D213*'Step #5&amp;6'!$Z$4)^2 +
  2*B213*C213*'Step #5&amp;6'!$X$10 +
  2*B213*D213*'Step #5&amp;6'!$X$11 +
  2*C213*D213*'Step #5&amp;6'!$Y$11
)</f>
        <v>0.19245836937935754</v>
      </c>
      <c r="G213" s="329"/>
      <c r="J213" s="86">
        <v>200</v>
      </c>
      <c r="K213" s="330">
        <f t="shared" si="12"/>
        <v>0.19463474915801557</v>
      </c>
      <c r="L213" s="330">
        <f t="shared" si="13"/>
        <v>0.2563912485966926</v>
      </c>
      <c r="M213" s="231">
        <v>200</v>
      </c>
      <c r="N213" s="330">
        <f t="shared" si="14"/>
        <v>1.2292565024254785</v>
      </c>
      <c r="O213" s="330">
        <f t="shared" si="15"/>
        <v>0.2563912485966926</v>
      </c>
    </row>
    <row r="214" spans="1:15">
      <c r="A214" s="86">
        <v>202</v>
      </c>
      <c r="B214" s="96">
        <v>0.65</v>
      </c>
      <c r="C214" s="97">
        <v>0.3</v>
      </c>
      <c r="D214" s="97">
        <v>0.05</v>
      </c>
      <c r="E214" s="95">
        <f>B214*'Step #5&amp;6'!$X$3+'Step #9 #8 #10 #11'!C214*'Step #5&amp;6'!$Y$3+'Step #9 #8 #10 #11'!D214*'Step #5&amp;6'!$Z$3</f>
        <v>0.14557124927180143</v>
      </c>
      <c r="F214" s="296">
        <f>SQRT(
  (B214*'Step #5&amp;6'!$X$4)^2 +
  (C214*'Step #5&amp;6'!$Y$4)^2 +
  (D214*'Step #5&amp;6'!$Z$4)^2 +
  2*B214*C214*'Step #5&amp;6'!$X$10 +
  2*B214*D214*'Step #5&amp;6'!$X$11 +
  2*C214*D214*'Step #5&amp;6'!$Y$11
)</f>
        <v>0.19125781730649286</v>
      </c>
      <c r="G214" s="329"/>
      <c r="J214" s="86">
        <v>201</v>
      </c>
      <c r="K214" s="330">
        <f t="shared" si="12"/>
        <v>0.19540392290380565</v>
      </c>
      <c r="L214" s="330">
        <f t="shared" si="13"/>
        <v>0.2576732048396761</v>
      </c>
      <c r="M214" s="231">
        <v>201</v>
      </c>
      <c r="N214" s="330">
        <f t="shared" si="14"/>
        <v>1.2411186488622943</v>
      </c>
      <c r="O214" s="330">
        <f t="shared" si="15"/>
        <v>0.2576732048396761</v>
      </c>
    </row>
    <row r="215" spans="1:15">
      <c r="A215" s="86">
        <v>203</v>
      </c>
      <c r="B215" s="96">
        <v>0.65</v>
      </c>
      <c r="C215" s="97">
        <v>0.35</v>
      </c>
      <c r="D215" s="97">
        <v>0</v>
      </c>
      <c r="E215" s="95">
        <f>B215*'Step #5&amp;6'!$X$3+'Step #9 #8 #10 #11'!C215*'Step #5&amp;6'!$Y$3+'Step #9 #8 #10 #11'!D215*'Step #5&amp;6'!$Z$3</f>
        <v>0.14371952469577798</v>
      </c>
      <c r="F215" s="296">
        <f>SQRT(
  (B215*'Step #5&amp;6'!$X$4)^2 +
  (C215*'Step #5&amp;6'!$Y$4)^2 +
  (D215*'Step #5&amp;6'!$Z$4)^2 +
  2*B215*C215*'Step #5&amp;6'!$X$10 +
  2*B215*D215*'Step #5&amp;6'!$X$11 +
  2*C215*D215*'Step #5&amp;6'!$Y$11
)</f>
        <v>0.19127675060653099</v>
      </c>
      <c r="G215" s="329"/>
      <c r="J215" s="86">
        <v>202</v>
      </c>
      <c r="K215" s="330">
        <f t="shared" si="12"/>
        <v>0.19617309664959573</v>
      </c>
      <c r="L215" s="330">
        <f t="shared" si="13"/>
        <v>0.25895516108265954</v>
      </c>
      <c r="M215" s="231">
        <v>202</v>
      </c>
      <c r="N215" s="330">
        <f t="shared" si="14"/>
        <v>1.2530399581242306</v>
      </c>
      <c r="O215" s="330">
        <f t="shared" si="15"/>
        <v>0.25895516108265954</v>
      </c>
    </row>
    <row r="216" spans="1:15">
      <c r="A216" s="86">
        <v>204</v>
      </c>
      <c r="B216" s="96">
        <v>0.7</v>
      </c>
      <c r="C216" s="97">
        <v>0</v>
      </c>
      <c r="D216" s="97">
        <v>0.3</v>
      </c>
      <c r="E216" s="95">
        <f>B216*'Step #5&amp;6'!$X$3+'Step #9 #8 #10 #11'!C216*'Step #5&amp;6'!$Y$3+'Step #9 #8 #10 #11'!D216*'Step #5&amp;6'!$Z$3</f>
        <v>0.15735377723942534</v>
      </c>
      <c r="F216" s="296">
        <f>SQRT(
  (B216*'Step #5&amp;6'!$X$4)^2 +
  (C216*'Step #5&amp;6'!$Y$4)^2 +
  (D216*'Step #5&amp;6'!$Z$4)^2 +
  2*B216*C216*'Step #5&amp;6'!$X$10 +
  2*B216*D216*'Step #5&amp;6'!$X$11 +
  2*C216*D216*'Step #5&amp;6'!$Y$11
)</f>
        <v>0.21224919874138953</v>
      </c>
      <c r="G216" s="329"/>
      <c r="J216" s="341">
        <v>203</v>
      </c>
      <c r="K216" s="330">
        <f t="shared" si="12"/>
        <v>0.19694227039538581</v>
      </c>
      <c r="L216" s="330">
        <f t="shared" si="13"/>
        <v>0.26023711732564303</v>
      </c>
      <c r="M216" s="231">
        <v>203</v>
      </c>
      <c r="N216" s="330">
        <f t="shared" si="14"/>
        <v>1.2650204302112891</v>
      </c>
      <c r="O216" s="330">
        <f t="shared" si="15"/>
        <v>0.26023711732564303</v>
      </c>
    </row>
    <row r="217" spans="1:15">
      <c r="A217" s="86">
        <v>205</v>
      </c>
      <c r="B217" s="96">
        <v>0.7</v>
      </c>
      <c r="C217" s="97">
        <v>0.05</v>
      </c>
      <c r="D217" s="97">
        <v>0.25</v>
      </c>
      <c r="E217" s="95">
        <f>B217*'Step #5&amp;6'!$X$3+'Step #9 #8 #10 #11'!C217*'Step #5&amp;6'!$Y$3+'Step #9 #8 #10 #11'!D217*'Step #5&amp;6'!$Z$3</f>
        <v>0.15550205266340192</v>
      </c>
      <c r="F217" s="296">
        <f>SQRT(
  (B217*'Step #5&amp;6'!$X$4)^2 +
  (C217*'Step #5&amp;6'!$Y$4)^2 +
  (D217*'Step #5&amp;6'!$Z$4)^2 +
  2*B217*C217*'Step #5&amp;6'!$X$10 +
  2*B217*D217*'Step #5&amp;6'!$X$11 +
  2*C217*D217*'Step #5&amp;6'!$Y$11
)</f>
        <v>0.20596992869831612</v>
      </c>
      <c r="G217" s="329"/>
      <c r="J217" s="86">
        <v>204</v>
      </c>
      <c r="K217" s="330">
        <f t="shared" si="12"/>
        <v>0.19771144414117589</v>
      </c>
      <c r="L217" s="330">
        <f t="shared" si="13"/>
        <v>0.26151907356862647</v>
      </c>
      <c r="M217" s="231">
        <v>204</v>
      </c>
      <c r="N217" s="330">
        <f t="shared" si="14"/>
        <v>1.277060065123468</v>
      </c>
      <c r="O217" s="330">
        <f t="shared" si="15"/>
        <v>0.26151907356862647</v>
      </c>
    </row>
    <row r="218" spans="1:15">
      <c r="A218" s="86">
        <v>206</v>
      </c>
      <c r="B218" s="96">
        <v>0.7</v>
      </c>
      <c r="C218" s="97">
        <v>0.1</v>
      </c>
      <c r="D218" s="97">
        <v>0.2</v>
      </c>
      <c r="E218" s="95">
        <f>B218*'Step #5&amp;6'!$X$3+'Step #9 #8 #10 #11'!C218*'Step #5&amp;6'!$Y$3+'Step #9 #8 #10 #11'!D218*'Step #5&amp;6'!$Z$3</f>
        <v>0.1536503280873785</v>
      </c>
      <c r="F218" s="296">
        <f>SQRT(
  (B218*'Step #5&amp;6'!$X$4)^2 +
  (C218*'Step #5&amp;6'!$Y$4)^2 +
  (D218*'Step #5&amp;6'!$Z$4)^2 +
  2*B218*C218*'Step #5&amp;6'!$X$10 +
  2*B218*D218*'Step #5&amp;6'!$X$11 +
  2*C218*D218*'Step #5&amp;6'!$Y$11
)</f>
        <v>0.20066243942174056</v>
      </c>
      <c r="G218" s="329"/>
      <c r="J218" s="86">
        <v>205</v>
      </c>
      <c r="K218" s="330">
        <f t="shared" si="12"/>
        <v>0.19848061788696597</v>
      </c>
      <c r="L218" s="330">
        <f t="shared" si="13"/>
        <v>0.26280102981160997</v>
      </c>
      <c r="M218" s="231">
        <v>205</v>
      </c>
      <c r="N218" s="330">
        <f t="shared" si="14"/>
        <v>1.2891588628607686</v>
      </c>
      <c r="O218" s="330">
        <f t="shared" si="15"/>
        <v>0.26280102981160997</v>
      </c>
    </row>
    <row r="219" spans="1:15">
      <c r="A219" s="86">
        <v>207</v>
      </c>
      <c r="B219" s="96">
        <v>0.7</v>
      </c>
      <c r="C219" s="97">
        <v>0.15</v>
      </c>
      <c r="D219" s="97">
        <v>0.15</v>
      </c>
      <c r="E219" s="95">
        <f>B219*'Step #5&amp;6'!$X$3+'Step #9 #8 #10 #11'!C219*'Step #5&amp;6'!$Y$3+'Step #9 #8 #10 #11'!D219*'Step #5&amp;6'!$Z$3</f>
        <v>0.15179860351135505</v>
      </c>
      <c r="F219" s="296">
        <f>SQRT(
  (B219*'Step #5&amp;6'!$X$4)^2 +
  (C219*'Step #5&amp;6'!$Y$4)^2 +
  (D219*'Step #5&amp;6'!$Z$4)^2 +
  2*B219*C219*'Step #5&amp;6'!$X$10 +
  2*B219*D219*'Step #5&amp;6'!$X$11 +
  2*C219*D219*'Step #5&amp;6'!$Y$11
)</f>
        <v>0.1964055283500051</v>
      </c>
      <c r="G219" s="329"/>
      <c r="J219" s="86">
        <v>206</v>
      </c>
      <c r="K219" s="330">
        <f t="shared" si="12"/>
        <v>0.19924979163275605</v>
      </c>
      <c r="L219" s="330">
        <f t="shared" si="13"/>
        <v>0.2640829860545934</v>
      </c>
      <c r="M219" s="231">
        <v>206</v>
      </c>
      <c r="N219" s="330">
        <f t="shared" si="14"/>
        <v>1.3013168234231904</v>
      </c>
      <c r="O219" s="330">
        <f t="shared" si="15"/>
        <v>0.2640829860545934</v>
      </c>
    </row>
    <row r="220" spans="1:15">
      <c r="A220" s="86">
        <v>208</v>
      </c>
      <c r="B220" s="96">
        <v>0.7</v>
      </c>
      <c r="C220" s="97">
        <v>0.2</v>
      </c>
      <c r="D220" s="97">
        <v>0.1</v>
      </c>
      <c r="E220" s="95">
        <f>B220*'Step #5&amp;6'!$X$3+'Step #9 #8 #10 #11'!C220*'Step #5&amp;6'!$Y$3+'Step #9 #8 #10 #11'!D220*'Step #5&amp;6'!$Z$3</f>
        <v>0.14994687893533162</v>
      </c>
      <c r="F220" s="296">
        <f>SQRT(
  (B220*'Step #5&amp;6'!$X$4)^2 +
  (C220*'Step #5&amp;6'!$Y$4)^2 +
  (D220*'Step #5&amp;6'!$Z$4)^2 +
  2*B220*C220*'Step #5&amp;6'!$X$10 +
  2*B220*D220*'Step #5&amp;6'!$X$11 +
  2*C220*D220*'Step #5&amp;6'!$Y$11
)</f>
        <v>0.19326862767472722</v>
      </c>
      <c r="G220" s="329"/>
      <c r="J220" s="86">
        <v>207</v>
      </c>
      <c r="K220" s="330">
        <f t="shared" si="12"/>
        <v>0.2000189653785461</v>
      </c>
      <c r="L220" s="330">
        <f t="shared" si="13"/>
        <v>0.26536494229757684</v>
      </c>
      <c r="M220" s="231">
        <v>207</v>
      </c>
      <c r="N220" s="330">
        <f t="shared" si="14"/>
        <v>1.3135339468107332</v>
      </c>
      <c r="O220" s="330">
        <f t="shared" si="15"/>
        <v>0.26536494229757684</v>
      </c>
    </row>
    <row r="221" spans="1:15">
      <c r="A221" s="86">
        <v>209</v>
      </c>
      <c r="B221" s="96">
        <v>0.7</v>
      </c>
      <c r="C221" s="97">
        <v>0.25</v>
      </c>
      <c r="D221" s="97">
        <v>0.05</v>
      </c>
      <c r="E221" s="95">
        <f>B221*'Step #5&amp;6'!$X$3+'Step #9 #8 #10 #11'!C221*'Step #5&amp;6'!$Y$3+'Step #9 #8 #10 #11'!D221*'Step #5&amp;6'!$Z$3</f>
        <v>0.1480951543593082</v>
      </c>
      <c r="F221" s="296">
        <f>SQRT(
  (B221*'Step #5&amp;6'!$X$4)^2 +
  (C221*'Step #5&amp;6'!$Y$4)^2 +
  (D221*'Step #5&amp;6'!$Z$4)^2 +
  2*B221*C221*'Step #5&amp;6'!$X$10 +
  2*B221*D221*'Step #5&amp;6'!$X$11 +
  2*C221*D221*'Step #5&amp;6'!$Y$11
)</f>
        <v>0.1913068405080349</v>
      </c>
      <c r="G221" s="329"/>
      <c r="J221" s="341">
        <v>208</v>
      </c>
      <c r="K221" s="330">
        <f t="shared" si="12"/>
        <v>0.20078813912433621</v>
      </c>
      <c r="L221" s="330">
        <f t="shared" si="13"/>
        <v>0.26664689854056034</v>
      </c>
      <c r="M221" s="231">
        <v>208</v>
      </c>
      <c r="N221" s="330">
        <f t="shared" si="14"/>
        <v>1.3258102330233978</v>
      </c>
      <c r="O221" s="330">
        <f t="shared" si="15"/>
        <v>0.26664689854056034</v>
      </c>
    </row>
    <row r="222" spans="1:15">
      <c r="A222" s="86">
        <v>210</v>
      </c>
      <c r="B222" s="96">
        <v>0.7</v>
      </c>
      <c r="C222" s="97">
        <v>0.3</v>
      </c>
      <c r="D222" s="97">
        <v>0</v>
      </c>
      <c r="E222" s="95">
        <f>B222*'Step #5&amp;6'!$X$3+'Step #9 #8 #10 #11'!C222*'Step #5&amp;6'!$Y$3+'Step #9 #8 #10 #11'!D222*'Step #5&amp;6'!$Z$3</f>
        <v>0.14624342978328475</v>
      </c>
      <c r="F222" s="296">
        <f>SQRT(
  (B222*'Step #5&amp;6'!$X$4)^2 +
  (C222*'Step #5&amp;6'!$Y$4)^2 +
  (D222*'Step #5&amp;6'!$Z$4)^2 +
  2*B222*C222*'Step #5&amp;6'!$X$10 +
  2*B222*D222*'Step #5&amp;6'!$X$11 +
  2*C222*D222*'Step #5&amp;6'!$Y$11
)</f>
        <v>0.19055646384242067</v>
      </c>
      <c r="G222" s="329"/>
      <c r="J222" s="86">
        <v>209</v>
      </c>
      <c r="K222" s="330">
        <f t="shared" si="12"/>
        <v>0.20155731287012627</v>
      </c>
      <c r="L222" s="330">
        <f t="shared" si="13"/>
        <v>0.26792885478354378</v>
      </c>
      <c r="M222" s="231">
        <v>209</v>
      </c>
      <c r="N222" s="330">
        <f t="shared" si="14"/>
        <v>1.3381456820611832</v>
      </c>
      <c r="O222" s="330">
        <f t="shared" si="15"/>
        <v>0.26792885478354378</v>
      </c>
    </row>
    <row r="223" spans="1:15">
      <c r="A223" s="86">
        <v>211</v>
      </c>
      <c r="B223" s="96">
        <v>0.75</v>
      </c>
      <c r="C223" s="97">
        <v>0</v>
      </c>
      <c r="D223" s="97">
        <v>0.25</v>
      </c>
      <c r="E223" s="95">
        <f>B223*'Step #5&amp;6'!$X$3+'Step #9 #8 #10 #11'!C223*'Step #5&amp;6'!$Y$3+'Step #9 #8 #10 #11'!D223*'Step #5&amp;6'!$Z$3</f>
        <v>0.15802595775090872</v>
      </c>
      <c r="F223" s="296">
        <f>SQRT(
  (B223*'Step #5&amp;6'!$X$4)^2 +
  (C223*'Step #5&amp;6'!$Y$4)^2 +
  (D223*'Step #5&amp;6'!$Z$4)^2 +
  2*B223*C223*'Step #5&amp;6'!$X$10 +
  2*B223*D223*'Step #5&amp;6'!$X$11 +
  2*C223*D223*'Step #5&amp;6'!$Y$11
)</f>
        <v>0.20975108267737225</v>
      </c>
      <c r="G223" s="329"/>
      <c r="J223" s="86">
        <v>210</v>
      </c>
      <c r="K223" s="330">
        <f t="shared" si="12"/>
        <v>0.20232648661591637</v>
      </c>
      <c r="L223" s="330">
        <f t="shared" si="13"/>
        <v>0.26921081102652727</v>
      </c>
      <c r="M223" s="231">
        <v>210</v>
      </c>
      <c r="N223" s="330">
        <f t="shared" si="14"/>
        <v>1.3505402939240905</v>
      </c>
      <c r="O223" s="330">
        <f t="shared" si="15"/>
        <v>0.26921081102652727</v>
      </c>
    </row>
    <row r="224" spans="1:15">
      <c r="A224" s="86">
        <v>212</v>
      </c>
      <c r="B224" s="96">
        <v>0.75</v>
      </c>
      <c r="C224" s="97">
        <v>0.05</v>
      </c>
      <c r="D224" s="97">
        <v>0.2</v>
      </c>
      <c r="E224" s="95">
        <f>B224*'Step #5&amp;6'!$X$3+'Step #9 #8 #10 #11'!C224*'Step #5&amp;6'!$Y$3+'Step #9 #8 #10 #11'!D224*'Step #5&amp;6'!$Z$3</f>
        <v>0.1561742331748853</v>
      </c>
      <c r="F224" s="296">
        <f>SQRT(
  (B224*'Step #5&amp;6'!$X$4)^2 +
  (C224*'Step #5&amp;6'!$Y$4)^2 +
  (D224*'Step #5&amp;6'!$Z$4)^2 +
  2*B224*C224*'Step #5&amp;6'!$X$10 +
  2*B224*D224*'Step #5&amp;6'!$X$11 +
  2*C224*D224*'Step #5&amp;6'!$Y$11
)</f>
        <v>0.20382231427455613</v>
      </c>
      <c r="G224" s="329"/>
      <c r="J224" s="86">
        <v>211</v>
      </c>
      <c r="K224" s="330">
        <f t="shared" si="12"/>
        <v>0.20309566036170643</v>
      </c>
      <c r="L224" s="330">
        <f t="shared" si="13"/>
        <v>0.27049276726951071</v>
      </c>
      <c r="M224" s="231">
        <v>211</v>
      </c>
      <c r="N224" s="330">
        <f t="shared" si="14"/>
        <v>1.3629940686121185</v>
      </c>
      <c r="O224" s="330">
        <f t="shared" si="15"/>
        <v>0.27049276726951071</v>
      </c>
    </row>
    <row r="225" spans="1:15">
      <c r="A225" s="86">
        <v>213</v>
      </c>
      <c r="B225" s="96">
        <v>0.75</v>
      </c>
      <c r="C225" s="97">
        <v>0.1</v>
      </c>
      <c r="D225" s="97">
        <v>0.15</v>
      </c>
      <c r="E225" s="95">
        <f>B225*'Step #5&amp;6'!$X$3+'Step #9 #8 #10 #11'!C225*'Step #5&amp;6'!$Y$3+'Step #9 #8 #10 #11'!D225*'Step #5&amp;6'!$Z$3</f>
        <v>0.15432250859886185</v>
      </c>
      <c r="F225" s="296">
        <f>SQRT(
  (B225*'Step #5&amp;6'!$X$4)^2 +
  (C225*'Step #5&amp;6'!$Y$4)^2 +
  (D225*'Step #5&amp;6'!$Z$4)^2 +
  2*B225*C225*'Step #5&amp;6'!$X$10 +
  2*B225*D225*'Step #5&amp;6'!$X$11 +
  2*C225*D225*'Step #5&amp;6'!$Y$11
)</f>
        <v>0.19889562291113574</v>
      </c>
      <c r="G225" s="329"/>
      <c r="J225" s="86">
        <v>212</v>
      </c>
      <c r="K225" s="330">
        <f t="shared" si="12"/>
        <v>0.20386483410749648</v>
      </c>
      <c r="L225" s="330">
        <f t="shared" si="13"/>
        <v>0.27177472351249415</v>
      </c>
      <c r="M225" s="231">
        <v>212</v>
      </c>
      <c r="N225" s="330">
        <f t="shared" si="14"/>
        <v>1.3755070061252674</v>
      </c>
      <c r="O225" s="330">
        <f t="shared" si="15"/>
        <v>0.27177472351249415</v>
      </c>
    </row>
    <row r="226" spans="1:15">
      <c r="A226" s="86">
        <v>214</v>
      </c>
      <c r="B226" s="96">
        <v>0.75</v>
      </c>
      <c r="C226" s="97">
        <v>0.15</v>
      </c>
      <c r="D226" s="97">
        <v>0.1</v>
      </c>
      <c r="E226" s="95">
        <f>B226*'Step #5&amp;6'!$X$3+'Step #9 #8 #10 #11'!C226*'Step #5&amp;6'!$Y$3+'Step #9 #8 #10 #11'!D226*'Step #5&amp;6'!$Z$3</f>
        <v>0.1524707840228384</v>
      </c>
      <c r="F226" s="296">
        <f>SQRT(
  (B226*'Step #5&amp;6'!$X$4)^2 +
  (C226*'Step #5&amp;6'!$Y$4)^2 +
  (D226*'Step #5&amp;6'!$Z$4)^2 +
  2*B226*C226*'Step #5&amp;6'!$X$10 +
  2*B226*D226*'Step #5&amp;6'!$X$11 +
  2*C226*D226*'Step #5&amp;6'!$Y$11
)</f>
        <v>0.19504695776978473</v>
      </c>
      <c r="G226" s="329"/>
      <c r="J226" s="341">
        <v>213</v>
      </c>
      <c r="K226" s="330">
        <f t="shared" si="12"/>
        <v>0.20463400785328659</v>
      </c>
      <c r="L226" s="330">
        <f t="shared" si="13"/>
        <v>0.27305667975547765</v>
      </c>
      <c r="M226" s="231">
        <v>213</v>
      </c>
      <c r="N226" s="330">
        <f t="shared" si="14"/>
        <v>1.3880791064635387</v>
      </c>
      <c r="O226" s="330">
        <f t="shared" si="15"/>
        <v>0.27305667975547765</v>
      </c>
    </row>
    <row r="227" spans="1:15">
      <c r="A227" s="86">
        <v>215</v>
      </c>
      <c r="B227" s="96">
        <v>0.75</v>
      </c>
      <c r="C227" s="97">
        <v>0.2</v>
      </c>
      <c r="D227" s="97">
        <v>0.05</v>
      </c>
      <c r="E227" s="95">
        <f>B227*'Step #5&amp;6'!$X$3+'Step #9 #8 #10 #11'!C227*'Step #5&amp;6'!$Y$3+'Step #9 #8 #10 #11'!D227*'Step #5&amp;6'!$Z$3</f>
        <v>0.150619059446815</v>
      </c>
      <c r="F227" s="296">
        <f>SQRT(
  (B227*'Step #5&amp;6'!$X$4)^2 +
  (C227*'Step #5&amp;6'!$Y$4)^2 +
  (D227*'Step #5&amp;6'!$Z$4)^2 +
  2*B227*C227*'Step #5&amp;6'!$X$10 +
  2*B227*D227*'Step #5&amp;6'!$X$11 +
  2*C227*D227*'Step #5&amp;6'!$Y$11
)</f>
        <v>0.19234104232418614</v>
      </c>
      <c r="G227" s="329"/>
      <c r="J227" s="86">
        <v>214</v>
      </c>
      <c r="K227" s="330">
        <f t="shared" si="12"/>
        <v>0.20540318159907664</v>
      </c>
      <c r="L227" s="330">
        <f t="shared" si="13"/>
        <v>0.27433863599846109</v>
      </c>
      <c r="M227" s="231">
        <v>214</v>
      </c>
      <c r="N227" s="330">
        <f t="shared" si="14"/>
        <v>1.4007103696269305</v>
      </c>
      <c r="O227" s="330">
        <f t="shared" si="15"/>
        <v>0.27433863599846109</v>
      </c>
    </row>
    <row r="228" spans="1:15">
      <c r="A228" s="86">
        <v>216</v>
      </c>
      <c r="B228" s="96">
        <v>0.75</v>
      </c>
      <c r="C228" s="97">
        <v>0.25</v>
      </c>
      <c r="D228" s="97">
        <v>0</v>
      </c>
      <c r="E228" s="95">
        <f>B228*'Step #5&amp;6'!$X$3+'Step #9 #8 #10 #11'!C228*'Step #5&amp;6'!$Y$3+'Step #9 #8 #10 #11'!D228*'Step #5&amp;6'!$Z$3</f>
        <v>0.14876733487079155</v>
      </c>
      <c r="F228" s="296">
        <f>SQRT(
  (B228*'Step #5&amp;6'!$X$4)^2 +
  (C228*'Step #5&amp;6'!$Y$4)^2 +
  (D228*'Step #5&amp;6'!$Z$4)^2 +
  2*B228*C228*'Step #5&amp;6'!$X$10 +
  2*B228*D228*'Step #5&amp;6'!$X$11 +
  2*C228*D228*'Step #5&amp;6'!$Y$11
)</f>
        <v>0.19082649526343887</v>
      </c>
      <c r="G228" s="329"/>
      <c r="J228" s="86">
        <v>215</v>
      </c>
      <c r="K228" s="330">
        <f t="shared" si="12"/>
        <v>0.20617235534486675</v>
      </c>
      <c r="L228" s="330">
        <f t="shared" si="13"/>
        <v>0.27562059224144458</v>
      </c>
      <c r="M228" s="231">
        <v>215</v>
      </c>
      <c r="N228" s="330">
        <f t="shared" si="14"/>
        <v>1.4134007956154437</v>
      </c>
      <c r="O228" s="330">
        <f t="shared" si="15"/>
        <v>0.27562059224144458</v>
      </c>
    </row>
    <row r="229" spans="1:15">
      <c r="A229" s="86">
        <v>217</v>
      </c>
      <c r="B229" s="96">
        <v>0.8</v>
      </c>
      <c r="C229" s="97">
        <v>0</v>
      </c>
      <c r="D229" s="97">
        <v>0.2</v>
      </c>
      <c r="E229" s="95">
        <f>B229*'Step #5&amp;6'!$X$3+'Step #9 #8 #10 #11'!C229*'Step #5&amp;6'!$Y$3+'Step #9 #8 #10 #11'!D229*'Step #5&amp;6'!$Z$3</f>
        <v>0.15869813826239207</v>
      </c>
      <c r="F229" s="296">
        <f>SQRT(
  (B229*'Step #5&amp;6'!$X$4)^2 +
  (C229*'Step #5&amp;6'!$Y$4)^2 +
  (D229*'Step #5&amp;6'!$Z$4)^2 +
  2*B229*C229*'Step #5&amp;6'!$X$10 +
  2*B229*D229*'Step #5&amp;6'!$X$11 +
  2*C229*D229*'Step #5&amp;6'!$Y$11
)</f>
        <v>0.20784530735778695</v>
      </c>
      <c r="G229" s="329"/>
      <c r="J229" s="86">
        <v>216</v>
      </c>
      <c r="K229" s="330">
        <f t="shared" si="12"/>
        <v>0.2069415290906568</v>
      </c>
      <c r="L229" s="330">
        <f t="shared" si="13"/>
        <v>0.27690254848442802</v>
      </c>
      <c r="M229" s="231">
        <v>216</v>
      </c>
      <c r="N229" s="330">
        <f t="shared" si="14"/>
        <v>1.4261503844290782</v>
      </c>
      <c r="O229" s="330">
        <f t="shared" si="15"/>
        <v>0.27690254848442802</v>
      </c>
    </row>
    <row r="230" spans="1:15">
      <c r="A230" s="86">
        <v>218</v>
      </c>
      <c r="B230" s="96">
        <v>0.8</v>
      </c>
      <c r="C230" s="97">
        <v>0.05</v>
      </c>
      <c r="D230" s="97">
        <v>0.15</v>
      </c>
      <c r="E230" s="95">
        <f>B230*'Step #5&amp;6'!$X$3+'Step #9 #8 #10 #11'!C230*'Step #5&amp;6'!$Y$3+'Step #9 #8 #10 #11'!D230*'Step #5&amp;6'!$Z$3</f>
        <v>0.15684641368636862</v>
      </c>
      <c r="F230" s="296">
        <f>SQRT(
  (B230*'Step #5&amp;6'!$X$4)^2 +
  (C230*'Step #5&amp;6'!$Y$4)^2 +
  (D230*'Step #5&amp;6'!$Z$4)^2 +
  2*B230*C230*'Step #5&amp;6'!$X$10 +
  2*B230*D230*'Step #5&amp;6'!$X$11 +
  2*C230*D230*'Step #5&amp;6'!$Y$11
)</f>
        <v>0.20229142555441521</v>
      </c>
      <c r="G230" s="329"/>
      <c r="J230" s="86">
        <v>217</v>
      </c>
      <c r="K230" s="330">
        <f t="shared" si="12"/>
        <v>0.20771070283644688</v>
      </c>
      <c r="L230" s="330">
        <f t="shared" si="13"/>
        <v>0.27818450472741146</v>
      </c>
      <c r="M230" s="231">
        <v>217</v>
      </c>
      <c r="N230" s="330">
        <f t="shared" si="14"/>
        <v>1.4389591360678338</v>
      </c>
      <c r="O230" s="330">
        <f t="shared" si="15"/>
        <v>0.27818450472741146</v>
      </c>
    </row>
    <row r="231" spans="1:15">
      <c r="A231" s="86">
        <v>219</v>
      </c>
      <c r="B231" s="96">
        <v>0.8</v>
      </c>
      <c r="C231" s="97">
        <v>0.1</v>
      </c>
      <c r="D231" s="97">
        <v>9.999999999999995E-2</v>
      </c>
      <c r="E231" s="95">
        <f>B231*'Step #5&amp;6'!$X$3+'Step #9 #8 #10 #11'!C231*'Step #5&amp;6'!$Y$3+'Step #9 #8 #10 #11'!D231*'Step #5&amp;6'!$Z$3</f>
        <v>0.15499468911034517</v>
      </c>
      <c r="F231" s="296">
        <f>SQRT(
  (B231*'Step #5&amp;6'!$X$4)^2 +
  (C231*'Step #5&amp;6'!$Y$4)^2 +
  (D231*'Step #5&amp;6'!$Z$4)^2 +
  2*B231*C231*'Step #5&amp;6'!$X$10 +
  2*B231*D231*'Step #5&amp;6'!$X$11 +
  2*C231*D231*'Step #5&amp;6'!$Y$11
)</f>
        <v>0.19776724658064287</v>
      </c>
      <c r="G231" s="329"/>
      <c r="J231" s="341">
        <v>218</v>
      </c>
      <c r="K231" s="330">
        <f t="shared" si="12"/>
        <v>0.20847987658223696</v>
      </c>
      <c r="L231" s="330">
        <f t="shared" si="13"/>
        <v>0.27946646097039496</v>
      </c>
      <c r="M231" s="231">
        <v>218</v>
      </c>
      <c r="N231" s="330">
        <f t="shared" si="14"/>
        <v>1.4518270505317112</v>
      </c>
      <c r="O231" s="330">
        <f t="shared" si="15"/>
        <v>0.27946646097039496</v>
      </c>
    </row>
    <row r="232" spans="1:15">
      <c r="A232" s="86">
        <v>220</v>
      </c>
      <c r="B232" s="96">
        <v>0.8</v>
      </c>
      <c r="C232" s="97">
        <v>0.15</v>
      </c>
      <c r="D232" s="97">
        <v>0.05</v>
      </c>
      <c r="E232" s="95">
        <f>B232*'Step #5&amp;6'!$X$3+'Step #9 #8 #10 #11'!C232*'Step #5&amp;6'!$Y$3+'Step #9 #8 #10 #11'!D232*'Step #5&amp;6'!$Z$3</f>
        <v>0.15314296453432177</v>
      </c>
      <c r="F232" s="296">
        <f>SQRT(
  (B232*'Step #5&amp;6'!$X$4)^2 +
  (C232*'Step #5&amp;6'!$Y$4)^2 +
  (D232*'Step #5&amp;6'!$Z$4)^2 +
  2*B232*C232*'Step #5&amp;6'!$X$10 +
  2*B232*D232*'Step #5&amp;6'!$X$11 +
  2*C232*D232*'Step #5&amp;6'!$Y$11
)</f>
        <v>0.19434469556025141</v>
      </c>
      <c r="G232" s="329"/>
      <c r="J232" s="86">
        <v>219</v>
      </c>
      <c r="K232" s="330">
        <f t="shared" si="12"/>
        <v>0.20924905032802704</v>
      </c>
      <c r="L232" s="330">
        <f t="shared" si="13"/>
        <v>0.2807484172133784</v>
      </c>
      <c r="M232" s="231">
        <v>219</v>
      </c>
      <c r="N232" s="330">
        <f t="shared" si="14"/>
        <v>1.4647541278207092</v>
      </c>
      <c r="O232" s="330">
        <f t="shared" si="15"/>
        <v>0.2807484172133784</v>
      </c>
    </row>
    <row r="233" spans="1:15">
      <c r="A233" s="86">
        <v>221</v>
      </c>
      <c r="B233" s="96">
        <v>0.8</v>
      </c>
      <c r="C233" s="97">
        <v>0.2</v>
      </c>
      <c r="D233" s="97">
        <v>0</v>
      </c>
      <c r="E233" s="95">
        <f>B233*'Step #5&amp;6'!$X$3+'Step #9 #8 #10 #11'!C233*'Step #5&amp;6'!$Y$3+'Step #9 #8 #10 #11'!D233*'Step #5&amp;6'!$Z$3</f>
        <v>0.15129123995829832</v>
      </c>
      <c r="F233" s="296">
        <f>SQRT(
  (B233*'Step #5&amp;6'!$X$4)^2 +
  (C233*'Step #5&amp;6'!$Y$4)^2 +
  (D233*'Step #5&amp;6'!$Z$4)^2 +
  2*B233*C233*'Step #5&amp;6'!$X$10 +
  2*B233*D233*'Step #5&amp;6'!$X$11 +
  2*C233*D233*'Step #5&amp;6'!$Y$11
)</f>
        <v>0.19208266832223955</v>
      </c>
      <c r="G233" s="329"/>
      <c r="J233" s="86">
        <v>220</v>
      </c>
      <c r="K233" s="330">
        <f t="shared" si="12"/>
        <v>0.21001822407381712</v>
      </c>
      <c r="L233" s="330">
        <f t="shared" si="13"/>
        <v>0.28203037345636189</v>
      </c>
      <c r="M233" s="231">
        <v>220</v>
      </c>
      <c r="N233" s="330">
        <f t="shared" si="14"/>
        <v>1.4777403679348293</v>
      </c>
      <c r="O233" s="330">
        <f t="shared" si="15"/>
        <v>0.28203037345636189</v>
      </c>
    </row>
    <row r="234" spans="1:15">
      <c r="A234" s="86">
        <v>222</v>
      </c>
      <c r="B234" s="96">
        <v>0.85</v>
      </c>
      <c r="C234" s="97">
        <v>0</v>
      </c>
      <c r="D234" s="97">
        <v>0.15</v>
      </c>
      <c r="E234" s="95">
        <f>B234*'Step #5&amp;6'!$X$3+'Step #9 #8 #10 #11'!C234*'Step #5&amp;6'!$Y$3+'Step #9 #8 #10 #11'!D234*'Step #5&amp;6'!$Z$3</f>
        <v>0.15937031877387539</v>
      </c>
      <c r="F234" s="296">
        <f>SQRT(
  (B234*'Step #5&amp;6'!$X$4)^2 +
  (C234*'Step #5&amp;6'!$Y$4)^2 +
  (D234*'Step #5&amp;6'!$Z$4)^2 +
  2*B234*C234*'Step #5&amp;6'!$X$10 +
  2*B234*D234*'Step #5&amp;6'!$X$11 +
  2*C234*D234*'Step #5&amp;6'!$Y$11
)</f>
        <v>0.20654826962560363</v>
      </c>
      <c r="G234" s="329"/>
      <c r="J234" s="86">
        <v>221</v>
      </c>
      <c r="K234" s="330">
        <f t="shared" si="12"/>
        <v>0.2107873978196072</v>
      </c>
      <c r="L234" s="330">
        <f t="shared" si="13"/>
        <v>0.28331232969934533</v>
      </c>
      <c r="M234" s="231">
        <v>221</v>
      </c>
      <c r="N234" s="330">
        <f t="shared" si="14"/>
        <v>1.4907857708740699</v>
      </c>
      <c r="O234" s="330">
        <f t="shared" si="15"/>
        <v>0.28331232969934533</v>
      </c>
    </row>
    <row r="235" spans="1:15">
      <c r="A235" s="86">
        <v>223</v>
      </c>
      <c r="B235" s="96">
        <v>0.85</v>
      </c>
      <c r="C235" s="97">
        <v>0.05</v>
      </c>
      <c r="D235" s="97">
        <v>0.1</v>
      </c>
      <c r="E235" s="95">
        <f>B235*'Step #5&amp;6'!$X$3+'Step #9 #8 #10 #11'!C235*'Step #5&amp;6'!$Y$3+'Step #9 #8 #10 #11'!D235*'Step #5&amp;6'!$Z$3</f>
        <v>0.15751859419785194</v>
      </c>
      <c r="F235" s="296">
        <f>SQRT(
  (B235*'Step #5&amp;6'!$X$4)^2 +
  (C235*'Step #5&amp;6'!$Y$4)^2 +
  (D235*'Step #5&amp;6'!$Z$4)^2 +
  2*B235*C235*'Step #5&amp;6'!$X$10 +
  2*B235*D235*'Step #5&amp;6'!$X$11 +
  2*C235*D235*'Step #5&amp;6'!$Y$11
)</f>
        <v>0.20139132726558553</v>
      </c>
      <c r="G235" s="329"/>
      <c r="J235" s="86">
        <v>222</v>
      </c>
      <c r="K235" s="330">
        <f t="shared" si="12"/>
        <v>0.21155657156539728</v>
      </c>
      <c r="L235" s="330">
        <f t="shared" si="13"/>
        <v>0.28459428594232883</v>
      </c>
      <c r="M235" s="231">
        <v>222</v>
      </c>
      <c r="N235" s="330">
        <f t="shared" si="14"/>
        <v>1.5038903366384324</v>
      </c>
      <c r="O235" s="330">
        <f t="shared" si="15"/>
        <v>0.28459428594232883</v>
      </c>
    </row>
    <row r="236" spans="1:15">
      <c r="A236" s="86">
        <v>224</v>
      </c>
      <c r="B236" s="96">
        <v>0.85</v>
      </c>
      <c r="C236" s="97">
        <v>0.1</v>
      </c>
      <c r="D236" s="97">
        <v>0.05</v>
      </c>
      <c r="E236" s="95">
        <f>B236*'Step #5&amp;6'!$X$3+'Step #9 #8 #10 #11'!C236*'Step #5&amp;6'!$Y$3+'Step #9 #8 #10 #11'!D236*'Step #5&amp;6'!$Z$3</f>
        <v>0.15566686962182855</v>
      </c>
      <c r="F236" s="296">
        <f>SQRT(
  (B236*'Step #5&amp;6'!$X$4)^2 +
  (C236*'Step #5&amp;6'!$Y$4)^2 +
  (D236*'Step #5&amp;6'!$Z$4)^2 +
  2*B236*C236*'Step #5&amp;6'!$X$10 +
  2*B236*D236*'Step #5&amp;6'!$X$11 +
  2*C236*D236*'Step #5&amp;6'!$Y$11
)</f>
        <v>0.19728826527526663</v>
      </c>
      <c r="G236" s="329"/>
      <c r="J236" s="341">
        <v>223</v>
      </c>
      <c r="K236" s="330">
        <f t="shared" si="12"/>
        <v>0.21232574531118736</v>
      </c>
      <c r="L236" s="330">
        <f t="shared" si="13"/>
        <v>0.28587624218531227</v>
      </c>
      <c r="M236" s="231">
        <v>223</v>
      </c>
      <c r="N236" s="330">
        <f t="shared" si="14"/>
        <v>1.5170540652279156</v>
      </c>
      <c r="O236" s="330">
        <f t="shared" si="15"/>
        <v>0.28587624218531227</v>
      </c>
    </row>
    <row r="237" spans="1:15">
      <c r="A237" s="86">
        <v>225</v>
      </c>
      <c r="B237" s="96">
        <v>0.85</v>
      </c>
      <c r="C237" s="97">
        <v>0.15</v>
      </c>
      <c r="D237" s="97">
        <v>0</v>
      </c>
      <c r="E237" s="95">
        <f>B237*'Step #5&amp;6'!$X$3+'Step #9 #8 #10 #11'!C237*'Step #5&amp;6'!$Y$3+'Step #9 #8 #10 #11'!D237*'Step #5&amp;6'!$Z$3</f>
        <v>0.1538151450458051</v>
      </c>
      <c r="F237" s="296">
        <f>SQRT(
  (B237*'Step #5&amp;6'!$X$4)^2 +
  (C237*'Step #5&amp;6'!$Y$4)^2 +
  (D237*'Step #5&amp;6'!$Z$4)^2 +
  2*B237*C237*'Step #5&amp;6'!$X$10 +
  2*B237*D237*'Step #5&amp;6'!$X$11 +
  2*C237*D237*'Step #5&amp;6'!$Y$11
)</f>
        <v>0.19430585796089753</v>
      </c>
      <c r="G237" s="329"/>
      <c r="J237" s="86">
        <v>224</v>
      </c>
      <c r="K237" s="330">
        <f t="shared" si="12"/>
        <v>0.21309491905697742</v>
      </c>
      <c r="L237" s="330">
        <f t="shared" si="13"/>
        <v>0.28715819842829571</v>
      </c>
      <c r="M237" s="231">
        <v>224</v>
      </c>
      <c r="N237" s="330">
        <f t="shared" si="14"/>
        <v>1.5302769566425201</v>
      </c>
      <c r="O237" s="330">
        <f t="shared" si="15"/>
        <v>0.28715819842829571</v>
      </c>
    </row>
    <row r="238" spans="1:15">
      <c r="A238" s="86">
        <v>226</v>
      </c>
      <c r="B238" s="96">
        <v>0.9</v>
      </c>
      <c r="C238" s="97">
        <v>0</v>
      </c>
      <c r="D238" s="97">
        <v>0.1</v>
      </c>
      <c r="E238" s="95">
        <f>B238*'Step #5&amp;6'!$X$3+'Step #9 #8 #10 #11'!C238*'Step #5&amp;6'!$Y$3+'Step #9 #8 #10 #11'!D238*'Step #5&amp;6'!$Z$3</f>
        <v>0.16004249928535874</v>
      </c>
      <c r="F238" s="296">
        <f>SQRT(
  (B238*'Step #5&amp;6'!$X$4)^2 +
  (C238*'Step #5&amp;6'!$Y$4)^2 +
  (D238*'Step #5&amp;6'!$Z$4)^2 +
  2*B238*C238*'Step #5&amp;6'!$X$10 +
  2*B238*D238*'Step #5&amp;6'!$X$11 +
  2*C238*D238*'Step #5&amp;6'!$Y$11
)</f>
        <v>0.20587147536354888</v>
      </c>
      <c r="G238" s="329"/>
      <c r="J238" s="86">
        <v>225</v>
      </c>
      <c r="K238" s="330">
        <f t="shared" si="12"/>
        <v>0.21386409280276752</v>
      </c>
      <c r="L238" s="330">
        <f t="shared" si="13"/>
        <v>0.2884401546712792</v>
      </c>
      <c r="M238" s="231">
        <v>225</v>
      </c>
      <c r="N238" s="330">
        <f t="shared" si="14"/>
        <v>1.5435590108822466</v>
      </c>
      <c r="O238" s="330">
        <f t="shared" si="15"/>
        <v>0.2884401546712792</v>
      </c>
    </row>
    <row r="239" spans="1:15">
      <c r="A239" s="86">
        <v>227</v>
      </c>
      <c r="B239" s="96">
        <v>0.9</v>
      </c>
      <c r="C239" s="97">
        <v>0.05</v>
      </c>
      <c r="D239" s="97">
        <v>0.05</v>
      </c>
      <c r="E239" s="95">
        <f>B239*'Step #5&amp;6'!$X$3+'Step #9 #8 #10 #11'!C239*'Step #5&amp;6'!$Y$3+'Step #9 #8 #10 #11'!D239*'Step #5&amp;6'!$Z$3</f>
        <v>0.15819077470933532</v>
      </c>
      <c r="F239" s="296">
        <f>SQRT(
  (B239*'Step #5&amp;6'!$X$4)^2 +
  (C239*'Step #5&amp;6'!$Y$4)^2 +
  (D239*'Step #5&amp;6'!$Z$4)^2 +
  2*B239*C239*'Step #5&amp;6'!$X$10 +
  2*B239*D239*'Step #5&amp;6'!$X$11 +
  2*C239*D239*'Step #5&amp;6'!$Y$11
)</f>
        <v>0.20113048831817101</v>
      </c>
      <c r="G239" s="329"/>
      <c r="J239" s="86">
        <v>226</v>
      </c>
      <c r="K239" s="330">
        <f t="shared" si="12"/>
        <v>0.21463326654855758</v>
      </c>
      <c r="L239" s="330">
        <f t="shared" si="13"/>
        <v>0.28972211091426264</v>
      </c>
      <c r="M239" s="231">
        <v>226</v>
      </c>
      <c r="N239" s="330">
        <f t="shared" si="14"/>
        <v>1.5569002279470936</v>
      </c>
      <c r="O239" s="330">
        <f t="shared" si="15"/>
        <v>0.28972211091426264</v>
      </c>
    </row>
    <row r="240" spans="1:15">
      <c r="A240" s="86">
        <v>228</v>
      </c>
      <c r="B240" s="96">
        <v>0.9</v>
      </c>
      <c r="C240" s="97">
        <v>0.1</v>
      </c>
      <c r="D240" s="97">
        <v>0</v>
      </c>
      <c r="E240" s="95">
        <f>B240*'Step #5&amp;6'!$X$3+'Step #9 #8 #10 #11'!C240*'Step #5&amp;6'!$Y$3+'Step #9 #8 #10 #11'!D240*'Step #5&amp;6'!$Z$3</f>
        <v>0.1563390501333119</v>
      </c>
      <c r="F240" s="296">
        <f>SQRT(
  (B240*'Step #5&amp;6'!$X$4)^2 +
  (C240*'Step #5&amp;6'!$Y$4)^2 +
  (D240*'Step #5&amp;6'!$Z$4)^2 +
  2*B240*C240*'Step #5&amp;6'!$X$10 +
  2*B240*D240*'Step #5&amp;6'!$X$11 +
  2*C240*D240*'Step #5&amp;6'!$Y$11
)</f>
        <v>0.19746340470809839</v>
      </c>
      <c r="G240" s="329"/>
      <c r="J240" s="86">
        <v>227</v>
      </c>
      <c r="K240" s="330">
        <f t="shared" si="12"/>
        <v>0.21540244029434769</v>
      </c>
      <c r="L240" s="330">
        <f t="shared" si="13"/>
        <v>0.29100406715724614</v>
      </c>
      <c r="M240" s="231">
        <v>227</v>
      </c>
      <c r="N240" s="330">
        <f t="shared" si="14"/>
        <v>1.5703006078370625</v>
      </c>
      <c r="O240" s="330">
        <f t="shared" si="15"/>
        <v>0.29100406715724614</v>
      </c>
    </row>
    <row r="241" spans="1:15">
      <c r="A241" s="86">
        <v>229</v>
      </c>
      <c r="B241" s="96">
        <v>0.95</v>
      </c>
      <c r="C241" s="97">
        <v>0</v>
      </c>
      <c r="D241" s="97">
        <v>0.05</v>
      </c>
      <c r="E241" s="95">
        <f>B241*'Step #5&amp;6'!$X$3+'Step #9 #8 #10 #11'!C241*'Step #5&amp;6'!$Y$3+'Step #9 #8 #10 #11'!D241*'Step #5&amp;6'!$Z$3</f>
        <v>0.16071467979684209</v>
      </c>
      <c r="F241" s="296">
        <f>SQRT(
  (B241*'Step #5&amp;6'!$X$4)^2 +
  (C241*'Step #5&amp;6'!$Y$4)^2 +
  (D241*'Step #5&amp;6'!$Z$4)^2 +
  2*B241*C241*'Step #5&amp;6'!$X$10 +
  2*B241*D241*'Step #5&amp;6'!$X$11 +
  2*C241*D241*'Step #5&amp;6'!$Y$11
)</f>
        <v>0.2058210432384226</v>
      </c>
      <c r="G241" s="329"/>
      <c r="J241" s="341">
        <v>228</v>
      </c>
      <c r="K241" s="330">
        <f t="shared" si="12"/>
        <v>0.21617161404013774</v>
      </c>
      <c r="L241" s="330">
        <f t="shared" si="13"/>
        <v>0.29228602340022958</v>
      </c>
      <c r="M241" s="231">
        <v>228</v>
      </c>
      <c r="N241" s="330">
        <f t="shared" si="14"/>
        <v>1.5837601505521521</v>
      </c>
      <c r="O241" s="330">
        <f t="shared" si="15"/>
        <v>0.29228602340022958</v>
      </c>
    </row>
    <row r="242" spans="1:15">
      <c r="A242" s="86">
        <v>230</v>
      </c>
      <c r="B242" s="96">
        <v>0.95</v>
      </c>
      <c r="C242" s="97">
        <v>0.05</v>
      </c>
      <c r="D242" s="97">
        <v>0</v>
      </c>
      <c r="E242" s="95">
        <f>B242*'Step #5&amp;6'!$X$3+'Step #9 #8 #10 #11'!C242*'Step #5&amp;6'!$Y$3+'Step #9 #8 #10 #11'!D242*'Step #5&amp;6'!$Z$3</f>
        <v>0.15886295522081864</v>
      </c>
      <c r="F242" s="296">
        <f>SQRT(
  (B242*'Step #5&amp;6'!$X$4)^2 +
  (C242*'Step #5&amp;6'!$Y$4)^2 +
  (D242*'Step #5&amp;6'!$Z$4)^2 +
  2*B242*C242*'Step #5&amp;6'!$X$10 +
  2*B242*D242*'Step #5&amp;6'!$X$11 +
  2*C242*D242*'Step #5&amp;6'!$Y$11
)</f>
        <v>0.20151139112410685</v>
      </c>
      <c r="G242" s="329"/>
      <c r="J242" s="86">
        <v>229</v>
      </c>
      <c r="K242" s="330">
        <f t="shared" si="12"/>
        <v>0.21694078778592782</v>
      </c>
      <c r="L242" s="330">
        <f t="shared" si="13"/>
        <v>0.29356797964321302</v>
      </c>
      <c r="M242" s="231">
        <v>229</v>
      </c>
      <c r="N242" s="330">
        <f t="shared" si="14"/>
        <v>1.5972788560923628</v>
      </c>
      <c r="O242" s="330">
        <f t="shared" si="15"/>
        <v>0.29356797964321302</v>
      </c>
    </row>
    <row r="243" spans="1:15">
      <c r="A243" s="86">
        <v>231</v>
      </c>
      <c r="B243" s="96">
        <v>1</v>
      </c>
      <c r="C243" s="97">
        <v>0</v>
      </c>
      <c r="D243" s="97">
        <v>0</v>
      </c>
      <c r="E243" s="95">
        <f>B243*'Step #5&amp;6'!$X$3+'Step #9 #8 #10 #11'!C243*'Step #5&amp;6'!$Y$3+'Step #9 #8 #10 #11'!D243*'Step #5&amp;6'!$Z$3</f>
        <v>0.16138686030832544</v>
      </c>
      <c r="F243" s="296">
        <f>SQRT(
  (B243*'Step #5&amp;6'!$X$4)^2 +
  (C243*'Step #5&amp;6'!$Y$4)^2 +
  (D243*'Step #5&amp;6'!$Z$4)^2 +
  2*B243*C243*'Step #5&amp;6'!$X$10 +
  2*B243*D243*'Step #5&amp;6'!$X$11 +
  2*C243*D243*'Step #5&amp;6'!$Y$11
)</f>
        <v>0.20639743239559943</v>
      </c>
      <c r="G243" s="329"/>
      <c r="J243" s="86">
        <v>230</v>
      </c>
      <c r="K243" s="330">
        <f t="shared" si="12"/>
        <v>0.2177099615317179</v>
      </c>
      <c r="L243" s="330">
        <f t="shared" si="13"/>
        <v>0.29484993588619651</v>
      </c>
      <c r="M243" s="231">
        <v>230</v>
      </c>
      <c r="N243" s="330">
        <f t="shared" si="14"/>
        <v>1.6108567244576955</v>
      </c>
      <c r="O243" s="330">
        <f t="shared" si="15"/>
        <v>0.29484993588619651</v>
      </c>
    </row>
    <row r="244" spans="1:15">
      <c r="B244" s="98"/>
      <c r="C244" s="99"/>
      <c r="D244" s="99"/>
      <c r="E244" s="100"/>
      <c r="F244" s="101"/>
    </row>
    <row r="245" spans="1:15">
      <c r="B245" s="98"/>
      <c r="C245" s="99"/>
      <c r="D245" s="99"/>
      <c r="E245" s="100"/>
      <c r="F245" s="101"/>
    </row>
    <row r="246" spans="1:15">
      <c r="B246" s="98"/>
      <c r="C246" s="99"/>
      <c r="D246" s="99"/>
      <c r="E246" s="100"/>
      <c r="F246" s="101"/>
    </row>
    <row r="247" spans="1:15">
      <c r="B247" s="98"/>
      <c r="C247" s="99"/>
      <c r="D247" s="99"/>
      <c r="E247" s="100"/>
      <c r="F247" s="101"/>
    </row>
    <row r="248" spans="1:15">
      <c r="B248" s="98"/>
      <c r="C248" s="99"/>
      <c r="D248" s="99"/>
      <c r="E248" s="100"/>
      <c r="F248" s="101"/>
    </row>
    <row r="249" spans="1:15">
      <c r="B249" s="98"/>
      <c r="C249" s="99"/>
      <c r="D249" s="99"/>
      <c r="E249" s="100"/>
      <c r="F249" s="101"/>
    </row>
    <row r="250" spans="1:15">
      <c r="B250" s="98"/>
      <c r="C250" s="99"/>
      <c r="D250" s="99"/>
      <c r="E250" s="100"/>
      <c r="F250" s="101"/>
    </row>
    <row r="251" spans="1:15">
      <c r="B251" s="98"/>
      <c r="C251" s="99"/>
      <c r="D251" s="99"/>
      <c r="E251" s="100"/>
      <c r="F251" s="101"/>
    </row>
    <row r="252" spans="1:15">
      <c r="B252" s="98"/>
      <c r="C252" s="99"/>
      <c r="D252" s="99"/>
      <c r="E252" s="100"/>
      <c r="F252" s="101"/>
    </row>
    <row r="253" spans="1:15">
      <c r="B253" s="98"/>
      <c r="C253" s="99"/>
      <c r="D253" s="99"/>
      <c r="E253" s="100"/>
      <c r="F253" s="101"/>
    </row>
    <row r="254" spans="1:15">
      <c r="B254" s="98"/>
      <c r="C254" s="99"/>
      <c r="D254" s="99"/>
      <c r="E254" s="100"/>
      <c r="F254" s="101"/>
    </row>
    <row r="255" spans="1:15">
      <c r="B255" s="98"/>
      <c r="C255" s="99"/>
      <c r="D255" s="99"/>
      <c r="E255" s="100"/>
      <c r="F255" s="101"/>
    </row>
    <row r="256" spans="1:15">
      <c r="B256" s="98"/>
      <c r="C256" s="99"/>
      <c r="D256" s="99"/>
      <c r="E256" s="100"/>
      <c r="F256" s="101"/>
    </row>
    <row r="257" spans="2:6">
      <c r="B257" s="98"/>
      <c r="C257" s="99"/>
      <c r="D257" s="99"/>
      <c r="E257" s="100"/>
      <c r="F257" s="101"/>
    </row>
    <row r="258" spans="2:6">
      <c r="B258" s="98"/>
      <c r="C258" s="99"/>
      <c r="D258" s="99"/>
      <c r="E258" s="100"/>
      <c r="F258" s="101"/>
    </row>
    <row r="259" spans="2:6">
      <c r="B259" s="98"/>
      <c r="C259" s="99"/>
      <c r="D259" s="99"/>
      <c r="E259" s="100"/>
      <c r="F259" s="101"/>
    </row>
    <row r="260" spans="2:6">
      <c r="B260" s="98"/>
      <c r="C260" s="99"/>
      <c r="D260" s="99"/>
      <c r="E260" s="100"/>
      <c r="F260" s="101"/>
    </row>
    <row r="261" spans="2:6">
      <c r="B261" s="98"/>
      <c r="C261" s="99"/>
      <c r="D261" s="99"/>
      <c r="E261" s="100"/>
      <c r="F261" s="101"/>
    </row>
    <row r="262" spans="2:6">
      <c r="B262" s="98"/>
      <c r="C262" s="99"/>
      <c r="D262" s="99"/>
      <c r="E262" s="100"/>
      <c r="F262" s="101"/>
    </row>
    <row r="263" spans="2:6">
      <c r="B263" s="98"/>
      <c r="C263" s="99"/>
      <c r="D263" s="99"/>
      <c r="E263" s="100"/>
      <c r="F263" s="101"/>
    </row>
    <row r="264" spans="2:6">
      <c r="B264" s="98"/>
      <c r="C264" s="99"/>
      <c r="D264" s="99"/>
      <c r="E264" s="100"/>
      <c r="F264" s="101"/>
    </row>
    <row r="265" spans="2:6">
      <c r="B265" s="98"/>
      <c r="C265" s="99"/>
      <c r="D265" s="99"/>
      <c r="E265" s="100"/>
      <c r="F265" s="101"/>
    </row>
    <row r="266" spans="2:6">
      <c r="B266" s="98"/>
      <c r="C266" s="99"/>
      <c r="D266" s="99"/>
      <c r="E266" s="100"/>
      <c r="F266" s="101"/>
    </row>
    <row r="267" spans="2:6">
      <c r="B267" s="98"/>
      <c r="C267" s="99"/>
      <c r="D267" s="99"/>
      <c r="E267" s="100"/>
      <c r="F267" s="101"/>
    </row>
    <row r="268" spans="2:6">
      <c r="B268" s="98"/>
      <c r="C268" s="99"/>
      <c r="D268" s="99"/>
      <c r="E268" s="100"/>
      <c r="F268" s="101"/>
    </row>
    <row r="269" spans="2:6">
      <c r="B269" s="98"/>
      <c r="C269" s="99"/>
      <c r="D269" s="99"/>
      <c r="E269" s="100"/>
      <c r="F269" s="101"/>
    </row>
    <row r="270" spans="2:6">
      <c r="B270" s="98"/>
      <c r="C270" s="99"/>
      <c r="D270" s="99"/>
      <c r="E270" s="100"/>
      <c r="F270" s="101"/>
    </row>
    <row r="271" spans="2:6">
      <c r="B271" s="98"/>
      <c r="C271" s="99"/>
      <c r="D271" s="99"/>
      <c r="E271" s="100"/>
      <c r="F271" s="101"/>
    </row>
    <row r="272" spans="2:6">
      <c r="B272" s="98"/>
      <c r="C272" s="99"/>
      <c r="D272" s="99"/>
      <c r="E272" s="100"/>
      <c r="F272" s="101"/>
    </row>
    <row r="273" spans="2:6">
      <c r="B273" s="98"/>
      <c r="C273" s="99"/>
      <c r="D273" s="99"/>
      <c r="E273" s="100"/>
      <c r="F273" s="101"/>
    </row>
    <row r="274" spans="2:6">
      <c r="B274" s="98"/>
      <c r="C274" s="99"/>
      <c r="D274" s="99"/>
      <c r="E274" s="100"/>
      <c r="F274" s="101"/>
    </row>
    <row r="275" spans="2:6">
      <c r="B275" s="98"/>
      <c r="C275" s="99"/>
      <c r="D275" s="99"/>
      <c r="E275" s="100"/>
      <c r="F275" s="101"/>
    </row>
    <row r="276" spans="2:6">
      <c r="B276" s="98"/>
      <c r="C276" s="99"/>
      <c r="D276" s="99"/>
      <c r="E276" s="100"/>
      <c r="F276" s="101"/>
    </row>
    <row r="277" spans="2:6">
      <c r="B277" s="98"/>
      <c r="C277" s="99"/>
      <c r="D277" s="99"/>
      <c r="E277" s="100"/>
      <c r="F277" s="101"/>
    </row>
    <row r="278" spans="2:6">
      <c r="B278" s="98"/>
      <c r="C278" s="99"/>
      <c r="D278" s="99"/>
      <c r="E278" s="100"/>
      <c r="F278" s="101"/>
    </row>
    <row r="279" spans="2:6">
      <c r="B279" s="98"/>
      <c r="C279" s="99"/>
      <c r="D279" s="99"/>
      <c r="E279" s="100"/>
      <c r="F279" s="101"/>
    </row>
    <row r="280" spans="2:6">
      <c r="B280" s="98"/>
      <c r="C280" s="99"/>
      <c r="D280" s="99"/>
      <c r="E280" s="100"/>
      <c r="F280" s="101"/>
    </row>
    <row r="281" spans="2:6">
      <c r="B281" s="98"/>
      <c r="C281" s="99"/>
      <c r="D281" s="99"/>
      <c r="E281" s="100"/>
      <c r="F281" s="101"/>
    </row>
    <row r="282" spans="2:6">
      <c r="B282" s="98"/>
      <c r="C282" s="99"/>
      <c r="D282" s="99"/>
      <c r="E282" s="100"/>
      <c r="F282" s="101"/>
    </row>
    <row r="283" spans="2:6">
      <c r="B283" s="98"/>
      <c r="C283" s="99"/>
      <c r="D283" s="99"/>
      <c r="E283" s="100"/>
      <c r="F283" s="101"/>
    </row>
    <row r="284" spans="2:6">
      <c r="B284" s="98"/>
      <c r="C284" s="99"/>
      <c r="D284" s="99"/>
      <c r="E284" s="100"/>
      <c r="F284" s="101"/>
    </row>
    <row r="285" spans="2:6">
      <c r="B285" s="98"/>
      <c r="C285" s="99"/>
      <c r="D285" s="99"/>
      <c r="E285" s="100"/>
      <c r="F285" s="101"/>
    </row>
    <row r="286" spans="2:6">
      <c r="B286" s="98"/>
      <c r="C286" s="99"/>
      <c r="D286" s="99"/>
      <c r="E286" s="100"/>
      <c r="F286" s="101"/>
    </row>
    <row r="287" spans="2:6">
      <c r="B287" s="98"/>
      <c r="C287" s="99"/>
      <c r="D287" s="99"/>
      <c r="E287" s="100"/>
      <c r="F287" s="101"/>
    </row>
    <row r="288" spans="2:6">
      <c r="B288" s="98"/>
      <c r="C288" s="99"/>
      <c r="D288" s="99"/>
      <c r="E288" s="100"/>
      <c r="F288" s="101"/>
    </row>
    <row r="289" spans="2:6">
      <c r="B289" s="98"/>
      <c r="C289" s="99"/>
      <c r="D289" s="99"/>
      <c r="E289" s="100"/>
      <c r="F289" s="101"/>
    </row>
    <row r="290" spans="2:6">
      <c r="B290" s="98"/>
      <c r="C290" s="99"/>
      <c r="D290" s="99"/>
      <c r="E290" s="100"/>
      <c r="F290" s="101"/>
    </row>
    <row r="291" spans="2:6">
      <c r="B291" s="98"/>
      <c r="C291" s="99"/>
      <c r="D291" s="99"/>
      <c r="E291" s="100"/>
      <c r="F291" s="101"/>
    </row>
    <row r="292" spans="2:6">
      <c r="B292" s="98"/>
      <c r="C292" s="99"/>
      <c r="D292" s="99"/>
      <c r="E292" s="100"/>
      <c r="F292" s="101"/>
    </row>
    <row r="293" spans="2:6">
      <c r="B293" s="98"/>
      <c r="C293" s="99"/>
      <c r="D293" s="99"/>
      <c r="E293" s="100"/>
      <c r="F293" s="101"/>
    </row>
    <row r="294" spans="2:6">
      <c r="B294" s="98"/>
      <c r="C294" s="99"/>
      <c r="D294" s="99"/>
      <c r="E294" s="100"/>
      <c r="F294" s="101"/>
    </row>
    <row r="295" spans="2:6">
      <c r="B295" s="98"/>
      <c r="C295" s="99"/>
      <c r="D295" s="99"/>
      <c r="E295" s="100"/>
      <c r="F295" s="101"/>
    </row>
    <row r="296" spans="2:6">
      <c r="B296" s="98"/>
      <c r="C296" s="99"/>
      <c r="D296" s="99"/>
      <c r="E296" s="100"/>
      <c r="F296" s="101"/>
    </row>
    <row r="297" spans="2:6">
      <c r="B297" s="98"/>
      <c r="C297" s="99"/>
      <c r="D297" s="99"/>
      <c r="E297" s="100"/>
      <c r="F297" s="101"/>
    </row>
    <row r="298" spans="2:6" ht="10.8" thickBot="1">
      <c r="B298" s="102"/>
      <c r="C298" s="103"/>
      <c r="D298" s="103"/>
      <c r="E298" s="104"/>
      <c r="F298" s="105"/>
    </row>
    <row r="337" spans="2:2">
      <c r="B337" s="106" t="s">
        <v>142</v>
      </c>
    </row>
  </sheetData>
  <mergeCells count="4">
    <mergeCell ref="B11:D11"/>
    <mergeCell ref="E11:F11"/>
    <mergeCell ref="K11:L11"/>
    <mergeCell ref="N11:O11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4CA1-478B-43BC-9860-7AD6B5FBE25F}">
  <dimension ref="A1"/>
  <sheetViews>
    <sheetView workbookViewId="0">
      <selection activeCell="L44" sqref="L44"/>
    </sheetView>
  </sheetViews>
  <sheetFormatPr defaultRowHeight="13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Z11"/>
  <sheetViews>
    <sheetView tabSelected="1" zoomScaleNormal="100" workbookViewId="0">
      <selection activeCell="AE54" sqref="AE54"/>
    </sheetView>
  </sheetViews>
  <sheetFormatPr defaultColWidth="8.77734375" defaultRowHeight="10.199999999999999"/>
  <cols>
    <col min="1" max="1" width="1.6640625" style="118" customWidth="1"/>
    <col min="2" max="16384" width="8.77734375" style="118"/>
  </cols>
  <sheetData>
    <row r="1" spans="2:26">
      <c r="B1" s="115" t="s">
        <v>186</v>
      </c>
      <c r="C1" s="116"/>
      <c r="D1" s="116"/>
      <c r="E1" s="116"/>
      <c r="F1" s="116"/>
      <c r="G1" s="49" t="s">
        <v>185</v>
      </c>
      <c r="H1" s="117"/>
      <c r="Z1" s="117" t="s">
        <v>194</v>
      </c>
    </row>
    <row r="2" spans="2:26">
      <c r="B2" s="119" t="s">
        <v>14</v>
      </c>
      <c r="C2" s="120"/>
      <c r="D2" s="120"/>
      <c r="E2" s="120"/>
      <c r="F2" s="120"/>
    </row>
    <row r="3" spans="2:26">
      <c r="B3" s="121" t="s">
        <v>187</v>
      </c>
    </row>
    <row r="4" spans="2:26">
      <c r="B4" s="121" t="s">
        <v>188</v>
      </c>
      <c r="J4" s="117" t="s">
        <v>142</v>
      </c>
    </row>
    <row r="5" spans="2:26">
      <c r="B5" s="121" t="s">
        <v>189</v>
      </c>
    </row>
    <row r="6" spans="2:26">
      <c r="B6" s="122" t="s">
        <v>190</v>
      </c>
    </row>
    <row r="7" spans="2:26">
      <c r="B7" s="117"/>
      <c r="C7" s="122" t="s">
        <v>17</v>
      </c>
    </row>
    <row r="8" spans="2:26">
      <c r="C8" s="122" t="s">
        <v>48</v>
      </c>
    </row>
    <row r="9" spans="2:26" ht="13.2">
      <c r="C9" s="122" t="s">
        <v>191</v>
      </c>
      <c r="U9" s="118" t="s">
        <v>193</v>
      </c>
    </row>
    <row r="10" spans="2:26">
      <c r="C10" s="122" t="s">
        <v>192</v>
      </c>
    </row>
    <row r="11" spans="2:26">
      <c r="B11" s="123" t="s">
        <v>16</v>
      </c>
    </row>
  </sheetData>
  <pageMargins left="0.5" right="0.5" top="0.5" bottom="0.5" header="0.25" footer="0.25"/>
  <pageSetup orientation="portrait" horizontalDpi="1200" verticalDpi="1200" r:id="rId1"/>
  <headerFooter>
    <oddFooter>&amp;L&amp;8&amp;K00+000AD717SA1&amp;R&amp;8&amp;K00+000 2025 Summer1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3"/>
  <sheetViews>
    <sheetView showGridLines="0" zoomScale="158" workbookViewId="0">
      <selection activeCell="A2" sqref="A2:A4"/>
    </sheetView>
  </sheetViews>
  <sheetFormatPr defaultColWidth="7.6640625" defaultRowHeight="10.199999999999999"/>
  <cols>
    <col min="1" max="2" width="8.6640625" style="3" customWidth="1"/>
    <col min="3" max="3" width="2.6640625" style="3" customWidth="1"/>
    <col min="4" max="16384" width="7.6640625" style="3"/>
  </cols>
  <sheetData>
    <row r="1" spans="1:16">
      <c r="A1" s="31" t="s">
        <v>46</v>
      </c>
    </row>
    <row r="2" spans="1:16">
      <c r="A2" s="358" t="s">
        <v>8</v>
      </c>
      <c r="B2" s="39" t="s">
        <v>20</v>
      </c>
      <c r="C2" s="3" t="s">
        <v>24</v>
      </c>
    </row>
    <row r="3" spans="1:16" ht="10.8" thickBot="1">
      <c r="A3" s="359"/>
      <c r="B3" s="40" t="s">
        <v>25</v>
      </c>
      <c r="F3" s="4"/>
      <c r="H3" s="5" t="s">
        <v>52</v>
      </c>
      <c r="I3" s="6"/>
      <c r="J3" s="6"/>
    </row>
    <row r="4" spans="1:16">
      <c r="A4" s="360"/>
      <c r="B4" s="40" t="s">
        <v>26</v>
      </c>
      <c r="D4" s="7" t="s">
        <v>27</v>
      </c>
      <c r="E4" s="8" t="s">
        <v>28</v>
      </c>
      <c r="F4" s="41" t="s">
        <v>20</v>
      </c>
      <c r="H4" s="9" t="s">
        <v>29</v>
      </c>
      <c r="I4" s="10"/>
      <c r="J4" s="11"/>
    </row>
    <row r="5" spans="1:16" ht="10.8" thickBot="1">
      <c r="A5" s="45">
        <v>36526</v>
      </c>
      <c r="B5" s="12" t="s">
        <v>30</v>
      </c>
      <c r="D5" s="13">
        <f>MIN(B5:B322)</f>
        <v>-0.17740612579478465</v>
      </c>
      <c r="E5" s="14">
        <f>MAX(B5:C322)</f>
        <v>0.13380578973562507</v>
      </c>
      <c r="F5" s="42" t="s">
        <v>21</v>
      </c>
      <c r="J5" s="15"/>
      <c r="K5" s="16"/>
      <c r="P5" s="17" t="s">
        <v>31</v>
      </c>
    </row>
    <row r="6" spans="1:16" ht="10.8" thickBot="1">
      <c r="A6" s="45">
        <v>36557</v>
      </c>
      <c r="B6" s="51">
        <v>2.1191741620616877E-2</v>
      </c>
      <c r="H6" s="18" t="s">
        <v>32</v>
      </c>
      <c r="I6" s="10"/>
      <c r="J6" s="11"/>
      <c r="K6" s="16"/>
      <c r="L6" s="19"/>
    </row>
    <row r="7" spans="1:16">
      <c r="A7" s="45">
        <v>36586</v>
      </c>
      <c r="B7" s="51">
        <v>5.8114106135741306E-2</v>
      </c>
      <c r="D7" s="7" t="s">
        <v>33</v>
      </c>
      <c r="E7" s="20" t="s">
        <v>34</v>
      </c>
      <c r="F7" s="21" t="s">
        <v>35</v>
      </c>
      <c r="H7" s="22" t="s">
        <v>36</v>
      </c>
      <c r="I7" s="18"/>
      <c r="J7" s="11"/>
      <c r="K7" s="16"/>
    </row>
    <row r="8" spans="1:16" ht="10.8" thickBot="1">
      <c r="A8" s="45">
        <v>36617</v>
      </c>
      <c r="B8" s="51">
        <v>-5.2774902768835452E-2</v>
      </c>
      <c r="D8" s="23">
        <f>ROUNDUP(D5*100,0)/100</f>
        <v>-0.18</v>
      </c>
      <c r="E8" s="24">
        <f>ROUNDUP(E5*100,0)/100</f>
        <v>0.14000000000000001</v>
      </c>
      <c r="F8" s="25">
        <v>0.01</v>
      </c>
      <c r="H8" s="18"/>
      <c r="I8" s="18" t="s">
        <v>37</v>
      </c>
      <c r="J8" s="11"/>
      <c r="K8" s="16"/>
    </row>
    <row r="9" spans="1:16">
      <c r="A9" s="45">
        <v>36647</v>
      </c>
      <c r="B9" s="51">
        <v>-3.6091497150443241E-2</v>
      </c>
      <c r="H9" s="18"/>
      <c r="I9" s="18" t="s">
        <v>38</v>
      </c>
      <c r="J9" s="6"/>
      <c r="K9" s="16"/>
    </row>
    <row r="10" spans="1:16">
      <c r="A10" s="45">
        <v>36678</v>
      </c>
      <c r="B10" s="51">
        <v>4.3326574255167838E-2</v>
      </c>
      <c r="H10" s="6"/>
      <c r="I10" s="18" t="s">
        <v>39</v>
      </c>
      <c r="J10" s="11"/>
    </row>
    <row r="11" spans="1:16">
      <c r="A11" s="45">
        <v>36708</v>
      </c>
      <c r="B11" s="51">
        <v>-2.1161686676212543E-2</v>
      </c>
      <c r="H11" s="6"/>
      <c r="I11" s="18" t="s">
        <v>40</v>
      </c>
      <c r="J11" s="6"/>
    </row>
    <row r="12" spans="1:16">
      <c r="A12" s="45">
        <v>36739</v>
      </c>
      <c r="B12" s="51">
        <v>7.1245942490141267E-2</v>
      </c>
      <c r="H12" s="3" t="s">
        <v>49</v>
      </c>
    </row>
    <row r="13" spans="1:16">
      <c r="A13" s="45">
        <v>36770</v>
      </c>
      <c r="B13" s="51">
        <v>-4.6688241712149026E-2</v>
      </c>
      <c r="D13" s="26" t="s">
        <v>41</v>
      </c>
    </row>
    <row r="14" spans="1:16">
      <c r="A14" s="45">
        <v>36800</v>
      </c>
      <c r="B14" s="51">
        <v>-2.193808482486137E-2</v>
      </c>
      <c r="D14" s="26" t="s">
        <v>42</v>
      </c>
    </row>
    <row r="15" spans="1:16">
      <c r="A15" s="45">
        <v>36831</v>
      </c>
      <c r="B15" s="51">
        <v>-0.10052359391013233</v>
      </c>
      <c r="D15" s="26" t="s">
        <v>50</v>
      </c>
    </row>
    <row r="16" spans="1:16" ht="10.8" thickBot="1">
      <c r="A16" s="45">
        <v>36861</v>
      </c>
      <c r="B16" s="51">
        <v>1.666964298471818E-2</v>
      </c>
      <c r="F16" s="32" t="s">
        <v>43</v>
      </c>
      <c r="G16" s="33" t="s">
        <v>44</v>
      </c>
    </row>
    <row r="17" spans="1:7">
      <c r="A17" s="45">
        <v>36892</v>
      </c>
      <c r="B17" s="51">
        <v>3.7408423323553208E-2</v>
      </c>
      <c r="F17" s="34">
        <v>-0.18</v>
      </c>
      <c r="G17" s="35">
        <v>0</v>
      </c>
    </row>
    <row r="18" spans="1:7">
      <c r="A18" s="45">
        <v>36923</v>
      </c>
      <c r="B18" s="51">
        <v>-9.5482218810188257E-2</v>
      </c>
      <c r="F18" s="34">
        <v>-0.16999999999999998</v>
      </c>
      <c r="G18" s="35">
        <v>1</v>
      </c>
    </row>
    <row r="19" spans="1:7">
      <c r="A19" s="45">
        <v>36951</v>
      </c>
      <c r="B19" s="51">
        <v>-6.8220625239218791E-2</v>
      </c>
      <c r="F19" s="34">
        <v>-0.15999999999999998</v>
      </c>
      <c r="G19" s="35">
        <v>0</v>
      </c>
    </row>
    <row r="20" spans="1:7">
      <c r="A20" s="45">
        <v>36982</v>
      </c>
      <c r="B20" s="51">
        <v>8.1403587673018363E-2</v>
      </c>
      <c r="F20" s="34">
        <v>-0.14999999999999997</v>
      </c>
      <c r="G20" s="35">
        <v>0</v>
      </c>
    </row>
    <row r="21" spans="1:7">
      <c r="A21" s="45">
        <v>37012</v>
      </c>
      <c r="B21" s="51">
        <v>8.4916487293917875E-3</v>
      </c>
      <c r="F21" s="34">
        <v>-0.13999999999999996</v>
      </c>
      <c r="G21" s="35">
        <v>1</v>
      </c>
    </row>
    <row r="22" spans="1:7">
      <c r="A22" s="45">
        <v>37043</v>
      </c>
      <c r="B22" s="51">
        <v>-1.7490567859603456E-2</v>
      </c>
      <c r="F22" s="34">
        <v>-0.12999999999999995</v>
      </c>
      <c r="G22" s="35">
        <v>0</v>
      </c>
    </row>
    <row r="23" spans="1:7">
      <c r="A23" s="45">
        <v>37073</v>
      </c>
      <c r="B23" s="51">
        <v>-1.7413693884208215E-2</v>
      </c>
      <c r="F23" s="34">
        <v>-0.11999999999999995</v>
      </c>
      <c r="G23" s="35">
        <v>0</v>
      </c>
    </row>
    <row r="24" spans="1:7">
      <c r="A24" s="45">
        <v>37104</v>
      </c>
      <c r="B24" s="51">
        <v>-6.1865487605089586E-2</v>
      </c>
      <c r="F24" s="34">
        <v>-0.10999999999999996</v>
      </c>
      <c r="G24" s="35">
        <v>0</v>
      </c>
    </row>
    <row r="25" spans="1:7">
      <c r="A25" s="45">
        <v>37135</v>
      </c>
      <c r="B25" s="51">
        <v>-9.0549834868344004E-2</v>
      </c>
      <c r="F25" s="34">
        <v>-9.9999999999999964E-2</v>
      </c>
      <c r="G25" s="35">
        <v>3</v>
      </c>
    </row>
    <row r="26" spans="1:7">
      <c r="A26" s="45">
        <v>37165</v>
      </c>
      <c r="B26" s="51">
        <v>2.4460041329327442E-2</v>
      </c>
      <c r="F26" s="34">
        <v>-8.9999999999999969E-2</v>
      </c>
      <c r="G26" s="35">
        <v>6</v>
      </c>
    </row>
    <row r="27" spans="1:7">
      <c r="A27" s="45">
        <v>37196</v>
      </c>
      <c r="B27" s="51">
        <v>7.4982169450852121E-2</v>
      </c>
      <c r="F27" s="34">
        <v>-7.9999999999999974E-2</v>
      </c>
      <c r="G27" s="35">
        <v>7</v>
      </c>
    </row>
    <row r="28" spans="1:7">
      <c r="A28" s="45">
        <v>37226</v>
      </c>
      <c r="B28" s="51">
        <v>1.6733639692249502E-2</v>
      </c>
      <c r="F28" s="34">
        <v>-6.9999999999999979E-2</v>
      </c>
      <c r="G28" s="35">
        <v>3</v>
      </c>
    </row>
    <row r="29" spans="1:7">
      <c r="A29" s="45">
        <v>37257</v>
      </c>
      <c r="B29" s="51">
        <v>-1.3353897591860786E-2</v>
      </c>
      <c r="F29" s="34">
        <v>-5.9999999999999977E-2</v>
      </c>
      <c r="G29" s="35">
        <v>9</v>
      </c>
    </row>
    <row r="30" spans="1:7">
      <c r="A30" s="45">
        <v>37288</v>
      </c>
      <c r="B30" s="51">
        <v>-2.1941086067393645E-2</v>
      </c>
      <c r="F30" s="34">
        <v>-4.9999999999999975E-2</v>
      </c>
      <c r="G30" s="35">
        <v>4</v>
      </c>
    </row>
    <row r="31" spans="1:7">
      <c r="A31" s="45">
        <v>37316</v>
      </c>
      <c r="B31" s="51">
        <v>4.2858348543934888E-2</v>
      </c>
      <c r="F31" s="34">
        <v>-3.9999999999999973E-2</v>
      </c>
      <c r="G31" s="35">
        <v>7</v>
      </c>
    </row>
    <row r="32" spans="1:7">
      <c r="A32" s="45">
        <v>37347</v>
      </c>
      <c r="B32" s="51">
        <v>-4.9607779548483943E-2</v>
      </c>
      <c r="F32" s="34">
        <v>-2.9999999999999971E-2</v>
      </c>
      <c r="G32" s="35">
        <v>12</v>
      </c>
    </row>
    <row r="33" spans="1:7">
      <c r="A33" s="45">
        <v>37377</v>
      </c>
      <c r="B33" s="51">
        <v>-1.3151751858999305E-2</v>
      </c>
      <c r="F33" s="34">
        <v>-1.9999999999999969E-2</v>
      </c>
      <c r="G33" s="35">
        <v>21</v>
      </c>
    </row>
    <row r="34" spans="1:7">
      <c r="A34" s="45">
        <v>37408</v>
      </c>
      <c r="B34" s="51">
        <v>-7.1484753289477121E-2</v>
      </c>
      <c r="F34" s="34">
        <v>-9.999999999999969E-3</v>
      </c>
      <c r="G34" s="35">
        <v>19</v>
      </c>
    </row>
    <row r="35" spans="1:7">
      <c r="A35" s="45">
        <v>37438</v>
      </c>
      <c r="B35" s="51">
        <v>-8.1744178213820629E-2</v>
      </c>
      <c r="F35" s="34">
        <v>3.1225022567582528E-17</v>
      </c>
      <c r="G35" s="35">
        <v>17</v>
      </c>
    </row>
    <row r="36" spans="1:7">
      <c r="A36" s="45">
        <v>37469</v>
      </c>
      <c r="B36" s="51">
        <v>4.3054271178244452E-3</v>
      </c>
      <c r="F36" s="34">
        <v>1.0000000000000031E-2</v>
      </c>
      <c r="G36" s="35">
        <v>32</v>
      </c>
    </row>
    <row r="37" spans="1:7">
      <c r="A37" s="45">
        <v>37500</v>
      </c>
      <c r="B37" s="51">
        <v>-0.10173400539313127</v>
      </c>
      <c r="F37" s="34">
        <v>2.0000000000000032E-2</v>
      </c>
      <c r="G37" s="35">
        <v>34</v>
      </c>
    </row>
    <row r="38" spans="1:7">
      <c r="A38" s="45">
        <v>37530</v>
      </c>
      <c r="B38" s="51">
        <v>7.5085955825664019E-2</v>
      </c>
      <c r="F38" s="34">
        <v>3.0000000000000034E-2</v>
      </c>
      <c r="G38" s="35">
        <v>32</v>
      </c>
    </row>
    <row r="39" spans="1:7">
      <c r="A39" s="45">
        <v>37561</v>
      </c>
      <c r="B39" s="51">
        <v>5.8558201632973539E-2</v>
      </c>
      <c r="F39" s="34">
        <v>4.0000000000000036E-2</v>
      </c>
      <c r="G39" s="35">
        <v>28</v>
      </c>
    </row>
    <row r="40" spans="1:7">
      <c r="A40" s="45">
        <v>37591</v>
      </c>
      <c r="B40" s="51">
        <v>-5.6916021121945271E-2</v>
      </c>
      <c r="F40" s="34">
        <v>5.0000000000000037E-2</v>
      </c>
      <c r="G40" s="35">
        <v>16</v>
      </c>
    </row>
    <row r="41" spans="1:7">
      <c r="A41" s="45">
        <v>37622</v>
      </c>
      <c r="B41" s="51">
        <v>-2.6143548781494164E-2</v>
      </c>
      <c r="F41" s="34">
        <v>6.0000000000000039E-2</v>
      </c>
      <c r="G41" s="35">
        <v>14</v>
      </c>
    </row>
    <row r="42" spans="1:7">
      <c r="A42" s="45">
        <v>37653</v>
      </c>
      <c r="B42" s="51">
        <v>-1.8765343474296259E-2</v>
      </c>
      <c r="F42" s="34">
        <v>7.0000000000000034E-2</v>
      </c>
      <c r="G42" s="35">
        <v>8</v>
      </c>
    </row>
    <row r="43" spans="1:7">
      <c r="A43" s="45">
        <v>37681</v>
      </c>
      <c r="B43" s="51">
        <v>9.9415202099353284E-3</v>
      </c>
      <c r="F43" s="34">
        <v>8.0000000000000029E-2</v>
      </c>
      <c r="G43" s="35">
        <v>7</v>
      </c>
    </row>
    <row r="44" spans="1:7">
      <c r="A44" s="45">
        <v>37712</v>
      </c>
      <c r="B44" s="51">
        <v>8.0740335160003562E-2</v>
      </c>
      <c r="F44" s="34">
        <v>9.0000000000000024E-2</v>
      </c>
      <c r="G44" s="35">
        <v>4</v>
      </c>
    </row>
    <row r="45" spans="1:7">
      <c r="A45" s="45">
        <v>37742</v>
      </c>
      <c r="B45" s="51">
        <v>5.9402633796360904E-2</v>
      </c>
      <c r="F45" s="34">
        <v>0.10000000000000002</v>
      </c>
      <c r="G45" s="35">
        <v>3</v>
      </c>
    </row>
    <row r="46" spans="1:7">
      <c r="A46" s="45">
        <v>37773</v>
      </c>
      <c r="B46" s="51">
        <v>1.339969114683992E-2</v>
      </c>
      <c r="F46" s="34">
        <v>0.11000000000000001</v>
      </c>
      <c r="G46" s="35">
        <v>1</v>
      </c>
    </row>
    <row r="47" spans="1:7">
      <c r="A47" s="45">
        <v>37803</v>
      </c>
      <c r="B47" s="51">
        <v>2.2774667567549534E-2</v>
      </c>
      <c r="F47" s="36">
        <v>0.12000000000000001</v>
      </c>
      <c r="G47" s="35">
        <v>1</v>
      </c>
    </row>
    <row r="48" spans="1:7">
      <c r="A48" s="45">
        <v>37834</v>
      </c>
      <c r="B48" s="51">
        <v>2.2539492182574783E-2</v>
      </c>
      <c r="F48" s="36">
        <v>0.13</v>
      </c>
      <c r="G48" s="35">
        <v>1</v>
      </c>
    </row>
    <row r="49" spans="1:7">
      <c r="A49" s="45">
        <v>37865</v>
      </c>
      <c r="B49" s="51">
        <v>-1.2371848422188081E-2</v>
      </c>
      <c r="F49" s="34">
        <v>0.14000000000000001</v>
      </c>
      <c r="G49" s="35">
        <v>1</v>
      </c>
    </row>
    <row r="50" spans="1:7">
      <c r="A50" s="45">
        <v>37895</v>
      </c>
      <c r="B50" s="51">
        <v>5.9570872980877265E-2</v>
      </c>
      <c r="F50" s="37" t="s">
        <v>47</v>
      </c>
      <c r="G50" s="38">
        <f>SUM(G17:G49)</f>
        <v>292</v>
      </c>
    </row>
    <row r="51" spans="1:7">
      <c r="A51" s="45">
        <v>37926</v>
      </c>
      <c r="B51" s="51">
        <v>1.2489603605609245E-2</v>
      </c>
    </row>
    <row r="52" spans="1:7">
      <c r="A52" s="45">
        <v>37956</v>
      </c>
      <c r="B52" s="51">
        <v>4.3218765424104522E-2</v>
      </c>
    </row>
    <row r="53" spans="1:7">
      <c r="A53" s="45">
        <v>37987</v>
      </c>
      <c r="B53" s="51">
        <v>2.1257238857914196E-2</v>
      </c>
    </row>
    <row r="54" spans="1:7">
      <c r="A54" s="45">
        <v>38018</v>
      </c>
      <c r="B54" s="51">
        <v>1.3028093647728056E-2</v>
      </c>
    </row>
    <row r="55" spans="1:7">
      <c r="A55" s="45">
        <v>38047</v>
      </c>
      <c r="B55" s="51">
        <v>-1.1945855566907304E-2</v>
      </c>
    </row>
    <row r="56" spans="1:7">
      <c r="A56" s="45">
        <v>38078</v>
      </c>
      <c r="B56" s="51">
        <v>-2.2262018089395652E-2</v>
      </c>
    </row>
    <row r="57" spans="1:7">
      <c r="A57" s="45">
        <v>38108</v>
      </c>
      <c r="B57" s="51">
        <v>1.229427220072643E-2</v>
      </c>
    </row>
    <row r="58" spans="1:7">
      <c r="A58" s="45">
        <v>38139</v>
      </c>
      <c r="B58" s="51">
        <v>1.9452937405738613E-2</v>
      </c>
    </row>
    <row r="59" spans="1:7">
      <c r="A59" s="45">
        <v>38169</v>
      </c>
      <c r="B59" s="51">
        <v>-3.925516579954369E-2</v>
      </c>
    </row>
    <row r="60" spans="1:7">
      <c r="A60" s="45">
        <v>38200</v>
      </c>
      <c r="B60" s="51">
        <v>1.635261792397591E-3</v>
      </c>
      <c r="F60" s="28"/>
      <c r="G60" s="27"/>
    </row>
    <row r="61" spans="1:7">
      <c r="A61" s="45">
        <v>38231</v>
      </c>
      <c r="B61" s="51">
        <v>1.6450005044061244E-2</v>
      </c>
    </row>
    <row r="62" spans="1:7">
      <c r="A62" s="45">
        <v>38261</v>
      </c>
      <c r="B62" s="51">
        <v>1.592125528502919E-2</v>
      </c>
    </row>
    <row r="63" spans="1:7">
      <c r="A63" s="45">
        <v>38292</v>
      </c>
      <c r="B63" s="51">
        <v>4.5134347449288459E-2</v>
      </c>
    </row>
    <row r="64" spans="1:7">
      <c r="A64" s="45">
        <v>38322</v>
      </c>
      <c r="B64" s="51">
        <v>3.4801246107352579E-2</v>
      </c>
    </row>
    <row r="65" spans="1:2">
      <c r="A65" s="45">
        <v>38353</v>
      </c>
      <c r="B65" s="51">
        <v>-2.7446788247507681E-2</v>
      </c>
    </row>
    <row r="66" spans="1:2">
      <c r="A66" s="45">
        <v>38384</v>
      </c>
      <c r="B66" s="51">
        <v>1.8974345875612419E-2</v>
      </c>
    </row>
    <row r="67" spans="1:2">
      <c r="A67" s="45">
        <v>38412</v>
      </c>
      <c r="B67" s="51">
        <v>-1.8983546910073312E-2</v>
      </c>
    </row>
    <row r="68" spans="1:2">
      <c r="A68" s="45">
        <v>38443</v>
      </c>
      <c r="B68" s="51">
        <v>-2.3607461510336103E-2</v>
      </c>
    </row>
    <row r="69" spans="1:2">
      <c r="A69" s="45">
        <v>38473</v>
      </c>
      <c r="B69" s="51">
        <v>3.7337907313180985E-2</v>
      </c>
    </row>
    <row r="70" spans="1:2">
      <c r="A70" s="45">
        <v>38504</v>
      </c>
      <c r="B70" s="51">
        <v>7.5442908601381919E-3</v>
      </c>
    </row>
    <row r="71" spans="1:2">
      <c r="A71" s="45">
        <v>38534</v>
      </c>
      <c r="B71" s="51">
        <v>4.0757760670241394E-2</v>
      </c>
    </row>
    <row r="72" spans="1:2">
      <c r="A72" s="45">
        <v>38565</v>
      </c>
      <c r="B72" s="51">
        <v>-1.1623808795559354E-2</v>
      </c>
    </row>
    <row r="73" spans="1:2">
      <c r="A73" s="45">
        <v>38596</v>
      </c>
      <c r="B73" s="51">
        <v>5.9039957576589863E-3</v>
      </c>
    </row>
    <row r="74" spans="1:2">
      <c r="A74" s="45">
        <v>38626</v>
      </c>
      <c r="B74" s="51">
        <v>-1.8391631091183691E-2</v>
      </c>
    </row>
    <row r="75" spans="1:2">
      <c r="A75" s="45">
        <v>38657</v>
      </c>
      <c r="B75" s="51">
        <v>3.8022925773062211E-2</v>
      </c>
    </row>
    <row r="76" spans="1:2">
      <c r="A76" s="45">
        <v>38687</v>
      </c>
      <c r="B76" s="51">
        <v>-3.3776705380195171E-4</v>
      </c>
    </row>
    <row r="77" spans="1:2">
      <c r="A77" s="45">
        <v>38718</v>
      </c>
      <c r="B77" s="51">
        <v>3.4825869471514004E-2</v>
      </c>
    </row>
    <row r="78" spans="1:2">
      <c r="A78" s="45">
        <v>38749</v>
      </c>
      <c r="B78" s="51">
        <v>-2.420970205514017E-3</v>
      </c>
    </row>
    <row r="79" spans="1:2">
      <c r="A79" s="45">
        <v>38777</v>
      </c>
      <c r="B79" s="51">
        <v>1.8044113570037545E-2</v>
      </c>
    </row>
    <row r="80" spans="1:2">
      <c r="A80" s="45">
        <v>38808</v>
      </c>
      <c r="B80" s="51">
        <v>9.5389628851825226E-3</v>
      </c>
    </row>
    <row r="81" spans="1:2">
      <c r="A81" s="45">
        <v>38838</v>
      </c>
      <c r="B81" s="51">
        <v>-3.3072930007066792E-2</v>
      </c>
    </row>
    <row r="82" spans="1:2">
      <c r="A82" s="45">
        <v>38869</v>
      </c>
      <c r="B82" s="51">
        <v>5.9179194837510884E-4</v>
      </c>
    </row>
    <row r="83" spans="1:2">
      <c r="A83" s="45">
        <v>38899</v>
      </c>
      <c r="B83" s="51">
        <v>-4.6399541779383879E-3</v>
      </c>
    </row>
    <row r="84" spans="1:2">
      <c r="A84" s="45">
        <v>38930</v>
      </c>
      <c r="B84" s="51">
        <v>2.1335196190687133E-2</v>
      </c>
    </row>
    <row r="85" spans="1:2">
      <c r="A85" s="45">
        <v>38961</v>
      </c>
      <c r="B85" s="51">
        <v>2.1697900037342066E-2</v>
      </c>
    </row>
    <row r="86" spans="1:2">
      <c r="A86" s="45">
        <v>38991</v>
      </c>
      <c r="B86" s="51">
        <v>3.6198237811273293E-2</v>
      </c>
    </row>
    <row r="87" spans="1:2">
      <c r="A87" s="45">
        <v>39022</v>
      </c>
      <c r="B87" s="51">
        <v>2.0799637393527748E-2</v>
      </c>
    </row>
    <row r="88" spans="1:2">
      <c r="A88" s="45">
        <v>39052</v>
      </c>
      <c r="B88" s="51">
        <v>9.9768178555128539E-3</v>
      </c>
    </row>
    <row r="89" spans="1:2">
      <c r="A89" s="45">
        <v>39083</v>
      </c>
      <c r="B89" s="51">
        <v>1.9243847698415806E-2</v>
      </c>
    </row>
    <row r="90" spans="1:2">
      <c r="A90" s="45">
        <v>39114</v>
      </c>
      <c r="B90" s="51">
        <v>-1.791295103449575E-2</v>
      </c>
    </row>
    <row r="91" spans="1:2">
      <c r="A91" s="45">
        <v>39142</v>
      </c>
      <c r="B91" s="51">
        <v>9.6456654578374046E-3</v>
      </c>
    </row>
    <row r="92" spans="1:2">
      <c r="A92" s="45">
        <v>39173</v>
      </c>
      <c r="B92" s="51">
        <v>3.7689632831950481E-2</v>
      </c>
    </row>
    <row r="93" spans="1:2">
      <c r="A93" s="45">
        <v>39203</v>
      </c>
      <c r="B93" s="51">
        <v>3.4095681303033309E-2</v>
      </c>
    </row>
    <row r="94" spans="1:2">
      <c r="A94" s="45">
        <v>39234</v>
      </c>
      <c r="B94" s="51">
        <v>-1.6266146674363879E-2</v>
      </c>
    </row>
    <row r="95" spans="1:2">
      <c r="A95" s="45">
        <v>39264</v>
      </c>
      <c r="B95" s="51">
        <v>-3.4711877627034649E-2</v>
      </c>
    </row>
    <row r="96" spans="1:2">
      <c r="A96" s="45">
        <v>39295</v>
      </c>
      <c r="B96" s="51">
        <v>1.1240472587833894E-2</v>
      </c>
    </row>
    <row r="97" spans="1:2">
      <c r="A97" s="45">
        <v>39326</v>
      </c>
      <c r="B97" s="51">
        <v>3.4639663331375692E-2</v>
      </c>
    </row>
    <row r="98" spans="1:2">
      <c r="A98" s="45">
        <v>39356</v>
      </c>
      <c r="B98" s="51">
        <v>2.0266920008253253E-2</v>
      </c>
    </row>
    <row r="99" spans="1:2">
      <c r="A99" s="45">
        <v>39387</v>
      </c>
      <c r="B99" s="51">
        <v>-4.7257921298637484E-2</v>
      </c>
    </row>
    <row r="100" spans="1:2">
      <c r="A100" s="45">
        <v>39417</v>
      </c>
      <c r="B100" s="51">
        <v>-7.5733170685963191E-3</v>
      </c>
    </row>
    <row r="101" spans="1:2">
      <c r="A101" s="45">
        <v>39448</v>
      </c>
      <c r="B101" s="51">
        <v>-6.2277721915353856E-2</v>
      </c>
    </row>
    <row r="102" spans="1:2">
      <c r="A102" s="45">
        <v>39479</v>
      </c>
      <c r="B102" s="51">
        <v>-3.1711989407563035E-2</v>
      </c>
    </row>
    <row r="103" spans="1:2">
      <c r="A103" s="45">
        <v>39508</v>
      </c>
      <c r="B103" s="51">
        <v>-9.2115460628042767E-3</v>
      </c>
    </row>
    <row r="104" spans="1:2">
      <c r="A104" s="45">
        <v>39539</v>
      </c>
      <c r="B104" s="51">
        <v>4.9438183932395408E-2</v>
      </c>
    </row>
    <row r="105" spans="1:2">
      <c r="A105" s="45">
        <v>39569</v>
      </c>
      <c r="B105" s="51">
        <v>1.9272198847922972E-2</v>
      </c>
    </row>
    <row r="106" spans="1:2">
      <c r="A106" s="45">
        <v>39600</v>
      </c>
      <c r="B106" s="51">
        <v>-8.3250804759401942E-2</v>
      </c>
    </row>
    <row r="107" spans="1:2">
      <c r="A107" s="45">
        <v>39630</v>
      </c>
      <c r="B107" s="51">
        <v>-9.687536093681226E-3</v>
      </c>
    </row>
    <row r="108" spans="1:2">
      <c r="A108" s="45">
        <v>39661</v>
      </c>
      <c r="B108" s="51">
        <v>1.3717625686833212E-2</v>
      </c>
    </row>
    <row r="109" spans="1:2">
      <c r="A109" s="45">
        <v>39692</v>
      </c>
      <c r="B109" s="51">
        <v>-9.517170234651573E-2</v>
      </c>
    </row>
    <row r="110" spans="1:2">
      <c r="A110" s="45">
        <v>39722</v>
      </c>
      <c r="B110" s="51">
        <v>-0.17740612579478465</v>
      </c>
    </row>
    <row r="111" spans="1:2">
      <c r="A111" s="45">
        <v>39753</v>
      </c>
      <c r="B111" s="51">
        <v>-8.4292178918544236E-2</v>
      </c>
    </row>
    <row r="112" spans="1:2">
      <c r="A112" s="45">
        <v>39783</v>
      </c>
      <c r="B112" s="51">
        <v>1.5868832665064669E-2</v>
      </c>
    </row>
    <row r="113" spans="1:2">
      <c r="A113" s="45">
        <v>39814</v>
      </c>
      <c r="B113" s="51">
        <v>-8.2702346324629361E-2</v>
      </c>
    </row>
    <row r="114" spans="1:2">
      <c r="A114" s="45">
        <v>39845</v>
      </c>
      <c r="B114" s="51">
        <v>-0.10337172303348596</v>
      </c>
    </row>
    <row r="115" spans="1:2">
      <c r="A115" s="45">
        <v>39873</v>
      </c>
      <c r="B115" s="51">
        <v>8.5519463365964166E-2</v>
      </c>
    </row>
    <row r="116" spans="1:2">
      <c r="A116" s="45">
        <v>39904</v>
      </c>
      <c r="B116" s="51">
        <v>0.10470301272450455</v>
      </c>
    </row>
    <row r="117" spans="1:2">
      <c r="A117" s="45">
        <v>39934</v>
      </c>
      <c r="B117" s="51">
        <v>4.9726549464525815E-2</v>
      </c>
    </row>
    <row r="118" spans="1:2">
      <c r="A118" s="45">
        <v>39965</v>
      </c>
      <c r="B118" s="51">
        <v>2.1077239240925305E-3</v>
      </c>
    </row>
    <row r="119" spans="1:2">
      <c r="A119" s="45">
        <v>39995</v>
      </c>
      <c r="B119" s="51">
        <v>7.745653660937557E-2</v>
      </c>
    </row>
    <row r="120" spans="1:2">
      <c r="A120" s="45">
        <v>40026</v>
      </c>
      <c r="B120" s="51">
        <v>3.4840160130073405E-2</v>
      </c>
    </row>
    <row r="121" spans="1:2">
      <c r="A121" s="45">
        <v>40057</v>
      </c>
      <c r="B121" s="51">
        <v>4.1170855854086197E-2</v>
      </c>
    </row>
    <row r="122" spans="1:2">
      <c r="A122" s="45">
        <v>40087</v>
      </c>
      <c r="B122" s="51">
        <v>-2.6463015509667676E-2</v>
      </c>
    </row>
    <row r="123" spans="1:2">
      <c r="A123" s="45">
        <v>40118</v>
      </c>
      <c r="B123" s="51">
        <v>5.1780917607218591E-2</v>
      </c>
    </row>
    <row r="124" spans="1:2">
      <c r="A124" s="45">
        <v>40148</v>
      </c>
      <c r="B124" s="51">
        <v>3.0443806520364491E-2</v>
      </c>
    </row>
    <row r="125" spans="1:2">
      <c r="A125" s="45">
        <v>40179</v>
      </c>
      <c r="B125" s="51">
        <v>-3.4399519902192255E-2</v>
      </c>
    </row>
    <row r="126" spans="1:2">
      <c r="A126" s="45">
        <v>40210</v>
      </c>
      <c r="B126" s="51">
        <v>3.23831499296654E-2</v>
      </c>
    </row>
    <row r="127" spans="1:2">
      <c r="A127" s="45">
        <v>40238</v>
      </c>
      <c r="B127" s="51">
        <v>6.1667359704364211E-2</v>
      </c>
    </row>
    <row r="128" spans="1:2">
      <c r="A128" s="45">
        <v>40269</v>
      </c>
      <c r="B128" s="51">
        <v>2.086528862895487E-2</v>
      </c>
    </row>
    <row r="129" spans="1:2">
      <c r="A129" s="45">
        <v>40299</v>
      </c>
      <c r="B129" s="51">
        <v>-8.1029295344082763E-2</v>
      </c>
    </row>
    <row r="130" spans="1:2">
      <c r="A130" s="45">
        <v>40330</v>
      </c>
      <c r="B130" s="51">
        <v>-5.6077058803915336E-2</v>
      </c>
    </row>
    <row r="131" spans="1:2">
      <c r="A131" s="45">
        <v>40360</v>
      </c>
      <c r="B131" s="51">
        <v>6.8849315227879515E-2</v>
      </c>
    </row>
    <row r="132" spans="1:2">
      <c r="A132" s="45">
        <v>40391</v>
      </c>
      <c r="B132" s="51">
        <v>-4.9038026382502542E-2</v>
      </c>
    </row>
    <row r="133" spans="1:2">
      <c r="A133" s="45">
        <v>40422</v>
      </c>
      <c r="B133" s="51">
        <v>9.2672718748661786E-2</v>
      </c>
    </row>
    <row r="134" spans="1:2">
      <c r="A134" s="45">
        <v>40452</v>
      </c>
      <c r="B134" s="51">
        <v>3.897311851508789E-2</v>
      </c>
    </row>
    <row r="135" spans="1:2">
      <c r="A135" s="45">
        <v>40483</v>
      </c>
      <c r="B135" s="51">
        <v>4.1612983514658364E-3</v>
      </c>
    </row>
    <row r="136" spans="1:2">
      <c r="A136" s="45">
        <v>40513</v>
      </c>
      <c r="B136" s="51">
        <v>6.5309610707452004E-2</v>
      </c>
    </row>
    <row r="137" spans="1:2">
      <c r="A137" s="45">
        <v>40544</v>
      </c>
      <c r="B137" s="51">
        <v>1.9255855092038532E-2</v>
      </c>
    </row>
    <row r="138" spans="1:2">
      <c r="A138" s="45">
        <v>40575</v>
      </c>
      <c r="B138" s="51">
        <v>3.3395638958102047E-2</v>
      </c>
    </row>
    <row r="139" spans="1:2">
      <c r="A139" s="45">
        <v>40603</v>
      </c>
      <c r="B139" s="51">
        <v>2.0672694060090979E-3</v>
      </c>
    </row>
    <row r="140" spans="1:2">
      <c r="A140" s="45">
        <v>40634</v>
      </c>
      <c r="B140" s="51">
        <v>2.7947274732321947E-2</v>
      </c>
    </row>
    <row r="141" spans="1:2">
      <c r="A141" s="45">
        <v>40664</v>
      </c>
      <c r="B141" s="51">
        <v>-1.4347477184513791E-2</v>
      </c>
    </row>
    <row r="142" spans="1:2">
      <c r="A142" s="45">
        <v>40695</v>
      </c>
      <c r="B142" s="51">
        <v>-1.8496118090342351E-2</v>
      </c>
    </row>
    <row r="143" spans="1:2">
      <c r="A143" s="45">
        <v>40725</v>
      </c>
      <c r="B143" s="51">
        <v>-2.2932249579926567E-2</v>
      </c>
    </row>
    <row r="144" spans="1:2">
      <c r="A144" s="45">
        <v>40756</v>
      </c>
      <c r="B144" s="51">
        <v>-6.1691887720214389E-2</v>
      </c>
    </row>
    <row r="145" spans="1:2">
      <c r="A145" s="45">
        <v>40787</v>
      </c>
      <c r="B145" s="51">
        <v>-7.8881792568414433E-2</v>
      </c>
    </row>
    <row r="146" spans="1:2">
      <c r="A146" s="45">
        <v>40817</v>
      </c>
      <c r="B146" s="51">
        <v>0.11391324143349535</v>
      </c>
    </row>
    <row r="147" spans="1:2">
      <c r="A147" s="45">
        <v>40848</v>
      </c>
      <c r="B147" s="51">
        <v>-6.8167373582288526E-3</v>
      </c>
    </row>
    <row r="148" spans="1:2">
      <c r="A148" s="45">
        <v>40878</v>
      </c>
      <c r="B148" s="51">
        <v>6.7528317626099899E-3</v>
      </c>
    </row>
    <row r="149" spans="1:2">
      <c r="A149" s="45">
        <v>40909</v>
      </c>
      <c r="B149" s="51">
        <v>4.9241123555928912E-2</v>
      </c>
    </row>
    <row r="150" spans="1:2">
      <c r="A150" s="45">
        <v>40940</v>
      </c>
      <c r="B150" s="51">
        <v>4.0556175545460649E-2</v>
      </c>
    </row>
    <row r="151" spans="1:2">
      <c r="A151" s="45">
        <v>40969</v>
      </c>
      <c r="B151" s="51">
        <v>2.8125711619538807E-2</v>
      </c>
    </row>
    <row r="152" spans="1:2">
      <c r="A152" s="45">
        <v>41000</v>
      </c>
      <c r="B152" s="51">
        <v>-7.8221435534087114E-3</v>
      </c>
    </row>
    <row r="153" spans="1:2">
      <c r="A153" s="45">
        <v>41030</v>
      </c>
      <c r="B153" s="51">
        <v>-6.4624202151983945E-2</v>
      </c>
    </row>
    <row r="154" spans="1:2">
      <c r="A154" s="45">
        <v>41061</v>
      </c>
      <c r="B154" s="51">
        <v>3.77016186164012E-2</v>
      </c>
    </row>
    <row r="155" spans="1:2">
      <c r="A155" s="45">
        <v>41091</v>
      </c>
      <c r="B155" s="51">
        <v>7.8509127462222938E-3</v>
      </c>
    </row>
    <row r="156" spans="1:2">
      <c r="A156" s="45">
        <v>41122</v>
      </c>
      <c r="B156" s="51">
        <v>2.1598161602532473E-2</v>
      </c>
    </row>
    <row r="157" spans="1:2">
      <c r="A157" s="45">
        <v>41153</v>
      </c>
      <c r="B157" s="51">
        <v>2.476465971156161E-2</v>
      </c>
    </row>
    <row r="158" spans="1:2">
      <c r="A158" s="45">
        <v>41183</v>
      </c>
      <c r="B158" s="51">
        <v>-1.801898176583594E-2</v>
      </c>
    </row>
    <row r="159" spans="1:2">
      <c r="A159" s="45">
        <v>41214</v>
      </c>
      <c r="B159" s="51">
        <v>5.0754868106173134E-3</v>
      </c>
    </row>
    <row r="160" spans="1:2">
      <c r="A160" s="45">
        <v>41244</v>
      </c>
      <c r="B160" s="51">
        <v>9.902335501103865E-3</v>
      </c>
    </row>
    <row r="161" spans="1:2">
      <c r="A161" s="45">
        <v>41275</v>
      </c>
      <c r="B161" s="51">
        <v>5.5294148723075809E-2</v>
      </c>
    </row>
    <row r="162" spans="1:2">
      <c r="A162" s="45">
        <v>41306</v>
      </c>
      <c r="B162" s="51">
        <v>1.0695019493365265E-2</v>
      </c>
    </row>
    <row r="163" spans="1:2">
      <c r="A163" s="45">
        <v>41334</v>
      </c>
      <c r="B163" s="51">
        <v>3.7810461134211826E-2</v>
      </c>
    </row>
    <row r="164" spans="1:2">
      <c r="A164" s="45">
        <v>41365</v>
      </c>
      <c r="B164" s="51">
        <v>1.6032452749341175E-2</v>
      </c>
    </row>
    <row r="165" spans="1:2">
      <c r="A165" s="45">
        <v>41395</v>
      </c>
      <c r="B165" s="51">
        <v>2.0634173739158879E-2</v>
      </c>
    </row>
    <row r="166" spans="1:2">
      <c r="A166" s="45">
        <v>41426</v>
      </c>
      <c r="B166" s="51">
        <v>-1.279145940121762E-2</v>
      </c>
    </row>
    <row r="167" spans="1:2">
      <c r="A167" s="45">
        <v>41456</v>
      </c>
      <c r="B167" s="51">
        <v>5.286582105244686E-2</v>
      </c>
    </row>
    <row r="168" spans="1:2">
      <c r="A168" s="45">
        <v>41487</v>
      </c>
      <c r="B168" s="51">
        <v>-3.0089367989973748E-2</v>
      </c>
    </row>
    <row r="169" spans="1:2">
      <c r="A169" s="45">
        <v>41518</v>
      </c>
      <c r="B169" s="51">
        <v>3.6327034405471359E-2</v>
      </c>
    </row>
    <row r="170" spans="1:2">
      <c r="A170" s="45">
        <v>41548</v>
      </c>
      <c r="B170" s="51">
        <v>4.0566833662461166E-2</v>
      </c>
    </row>
    <row r="171" spans="1:2">
      <c r="A171" s="45">
        <v>41579</v>
      </c>
      <c r="B171" s="51">
        <v>2.618870848329391E-2</v>
      </c>
    </row>
    <row r="172" spans="1:2">
      <c r="A172" s="45">
        <v>41609</v>
      </c>
      <c r="B172" s="51">
        <v>2.6250879304856145E-2</v>
      </c>
    </row>
    <row r="173" spans="1:2">
      <c r="A173" s="45">
        <v>41640</v>
      </c>
      <c r="B173" s="51">
        <v>-3.0487575855348115E-2</v>
      </c>
    </row>
    <row r="174" spans="1:2">
      <c r="A174" s="45">
        <v>41671</v>
      </c>
      <c r="B174" s="51">
        <v>4.4050721147294025E-2</v>
      </c>
    </row>
    <row r="175" spans="1:2">
      <c r="A175" s="45">
        <v>41699</v>
      </c>
      <c r="B175" s="51">
        <v>2.465048217389354E-3</v>
      </c>
    </row>
    <row r="176" spans="1:2">
      <c r="A176" s="45">
        <v>41730</v>
      </c>
      <c r="B176" s="51">
        <v>-1.8088569881328231E-3</v>
      </c>
    </row>
    <row r="177" spans="1:4">
      <c r="A177" s="45">
        <v>41760</v>
      </c>
      <c r="B177" s="51">
        <v>1.9464573264939888E-2</v>
      </c>
    </row>
    <row r="178" spans="1:4">
      <c r="A178" s="45">
        <v>41791</v>
      </c>
      <c r="B178" s="51">
        <v>2.5279230742747183E-2</v>
      </c>
    </row>
    <row r="179" spans="1:4">
      <c r="A179" s="45">
        <v>41821</v>
      </c>
      <c r="B179" s="51">
        <v>-2.1662048318249694E-2</v>
      </c>
    </row>
    <row r="180" spans="1:4">
      <c r="A180" s="45">
        <v>41852</v>
      </c>
      <c r="B180" s="51">
        <v>4.0322726483832172E-2</v>
      </c>
    </row>
    <row r="181" spans="1:4">
      <c r="A181" s="45">
        <v>41883</v>
      </c>
      <c r="B181" s="51">
        <v>-2.2293158523974843E-2</v>
      </c>
    </row>
    <row r="182" spans="1:4">
      <c r="A182" s="45">
        <v>41913</v>
      </c>
      <c r="B182" s="51">
        <v>2.3905022989716418E-2</v>
      </c>
    </row>
    <row r="183" spans="1:4">
      <c r="A183" s="45">
        <v>41944</v>
      </c>
      <c r="B183" s="51">
        <v>2.2319483080530667E-2</v>
      </c>
    </row>
    <row r="184" spans="1:4">
      <c r="A184" s="45">
        <v>41974</v>
      </c>
      <c r="B184" s="51">
        <v>-2.8217664149112753E-3</v>
      </c>
    </row>
    <row r="185" spans="1:4">
      <c r="A185" s="45">
        <v>42005</v>
      </c>
      <c r="B185" s="51">
        <v>-2.812292924720472E-2</v>
      </c>
    </row>
    <row r="186" spans="1:4">
      <c r="A186" s="45">
        <v>42036</v>
      </c>
      <c r="B186" s="51">
        <v>5.4694983624186122E-2</v>
      </c>
    </row>
    <row r="187" spans="1:4">
      <c r="A187" s="45">
        <v>42064</v>
      </c>
      <c r="B187" s="51">
        <v>-1.1904630032545827E-2</v>
      </c>
    </row>
    <row r="188" spans="1:4">
      <c r="A188" s="45">
        <v>42095</v>
      </c>
      <c r="B188" s="51">
        <v>3.9356324308801316E-3</v>
      </c>
      <c r="D188" s="43"/>
    </row>
    <row r="189" spans="1:4">
      <c r="A189" s="45">
        <v>42125</v>
      </c>
      <c r="B189" s="51">
        <v>1.0229971811457572E-2</v>
      </c>
    </row>
    <row r="190" spans="1:4">
      <c r="A190" s="45">
        <v>42156</v>
      </c>
      <c r="B190" s="51">
        <v>-1.8776049707053266E-2</v>
      </c>
    </row>
    <row r="191" spans="1:4">
      <c r="A191" s="45">
        <v>42186</v>
      </c>
      <c r="B191" s="51">
        <v>1.5490062746803757E-2</v>
      </c>
    </row>
    <row r="192" spans="1:4">
      <c r="A192" s="45">
        <v>42217</v>
      </c>
      <c r="B192" s="51">
        <v>-6.2088104964325042E-2</v>
      </c>
    </row>
    <row r="193" spans="1:2">
      <c r="A193" s="45">
        <v>42248</v>
      </c>
      <c r="B193" s="51">
        <v>-3.2864631291555368E-2</v>
      </c>
    </row>
    <row r="194" spans="1:2">
      <c r="A194" s="45">
        <v>42278</v>
      </c>
      <c r="B194" s="51">
        <v>7.6008213138530456E-2</v>
      </c>
    </row>
    <row r="195" spans="1:2">
      <c r="A195" s="45">
        <v>42309</v>
      </c>
      <c r="B195" s="51">
        <v>4.6382014783175052E-4</v>
      </c>
    </row>
    <row r="196" spans="1:2">
      <c r="A196" s="45">
        <v>42339</v>
      </c>
      <c r="B196" s="51">
        <v>-2.2655782049390893E-2</v>
      </c>
    </row>
    <row r="197" spans="1:2">
      <c r="A197" s="45">
        <v>42370</v>
      </c>
      <c r="B197" s="51">
        <v>-5.8662510176468841E-2</v>
      </c>
    </row>
    <row r="198" spans="1:2">
      <c r="A198" s="45">
        <v>42401</v>
      </c>
      <c r="B198" s="51">
        <v>-3.1155157917588383E-3</v>
      </c>
    </row>
    <row r="199" spans="1:2">
      <c r="A199" s="45">
        <v>42430</v>
      </c>
      <c r="B199" s="51">
        <v>6.8480640581182417E-2</v>
      </c>
    </row>
    <row r="200" spans="1:2">
      <c r="A200" s="45">
        <v>42461</v>
      </c>
      <c r="B200" s="51">
        <v>7.2214105676740026E-3</v>
      </c>
    </row>
    <row r="201" spans="1:2">
      <c r="A201" s="45">
        <v>42491</v>
      </c>
      <c r="B201" s="51">
        <v>1.5150485221368637E-2</v>
      </c>
    </row>
    <row r="202" spans="1:2">
      <c r="A202" s="45">
        <v>42522</v>
      </c>
      <c r="B202" s="51">
        <v>4.5665826688101596E-4</v>
      </c>
    </row>
    <row r="203" spans="1:2">
      <c r="A203" s="45">
        <v>42552</v>
      </c>
      <c r="B203" s="51">
        <v>3.8529979665168579E-2</v>
      </c>
    </row>
    <row r="204" spans="1:2">
      <c r="A204" s="45">
        <v>42583</v>
      </c>
      <c r="B204" s="51">
        <v>5.8988949073834895E-4</v>
      </c>
    </row>
    <row r="205" spans="1:2">
      <c r="A205" s="45">
        <v>42614</v>
      </c>
      <c r="B205" s="51">
        <v>6.8476875446488172E-4</v>
      </c>
    </row>
    <row r="206" spans="1:2">
      <c r="A206" s="45">
        <v>42644</v>
      </c>
      <c r="B206" s="51">
        <v>-2.2331889058124443E-2</v>
      </c>
    </row>
    <row r="207" spans="1:2">
      <c r="A207" s="45">
        <v>42675</v>
      </c>
      <c r="B207" s="51">
        <v>4.1616513101228492E-2</v>
      </c>
    </row>
    <row r="208" spans="1:2">
      <c r="A208" s="45">
        <v>42705</v>
      </c>
      <c r="B208" s="51">
        <v>1.8911214488094297E-2</v>
      </c>
    </row>
    <row r="209" spans="1:2">
      <c r="A209" s="45">
        <v>42736</v>
      </c>
      <c r="B209" s="51">
        <v>1.7986600032682931E-2</v>
      </c>
    </row>
    <row r="210" spans="1:2">
      <c r="A210" s="45">
        <v>42767</v>
      </c>
      <c r="B210" s="51">
        <v>3.1977665102330688E-2</v>
      </c>
    </row>
    <row r="211" spans="1:2">
      <c r="A211" s="45">
        <v>42795</v>
      </c>
      <c r="B211" s="51">
        <v>6.0673579776637787E-4</v>
      </c>
    </row>
    <row r="212" spans="1:2">
      <c r="A212" s="45">
        <v>42826</v>
      </c>
      <c r="B212" s="51">
        <v>1.0305081997095789E-2</v>
      </c>
    </row>
    <row r="213" spans="1:2">
      <c r="A213" s="45">
        <v>42856</v>
      </c>
      <c r="B213" s="51">
        <v>6.5461946200022769E-3</v>
      </c>
    </row>
    <row r="214" spans="1:2">
      <c r="A214" s="45">
        <v>42887</v>
      </c>
      <c r="B214" s="51">
        <v>7.5503273058812326E-3</v>
      </c>
    </row>
    <row r="215" spans="1:2">
      <c r="A215" s="45">
        <v>42917</v>
      </c>
      <c r="B215" s="51">
        <v>1.8025045736002276E-2</v>
      </c>
    </row>
    <row r="216" spans="1:2">
      <c r="A216" s="45">
        <v>42948</v>
      </c>
      <c r="B216" s="51">
        <v>-1.0600862045352377E-3</v>
      </c>
    </row>
    <row r="217" spans="1:2">
      <c r="A217" s="45">
        <v>42979</v>
      </c>
      <c r="B217" s="51">
        <v>2.2424966168993254E-2</v>
      </c>
    </row>
    <row r="218" spans="1:2">
      <c r="A218" s="45">
        <v>43009</v>
      </c>
      <c r="B218" s="51">
        <v>2.0083207556985894E-2</v>
      </c>
    </row>
    <row r="219" spans="1:2">
      <c r="A219" s="45">
        <v>43040</v>
      </c>
      <c r="B219" s="51">
        <v>2.7398588014024838E-2</v>
      </c>
    </row>
    <row r="220" spans="1:2">
      <c r="A220" s="45">
        <v>43070</v>
      </c>
      <c r="B220" s="51">
        <v>1.0940417424201154E-2</v>
      </c>
    </row>
    <row r="221" spans="1:2">
      <c r="A221" s="45">
        <v>43101</v>
      </c>
      <c r="B221" s="51">
        <v>5.1928535770286555E-2</v>
      </c>
    </row>
    <row r="222" spans="1:2">
      <c r="A222" s="45">
        <v>43132</v>
      </c>
      <c r="B222" s="51">
        <v>-3.8322759691554187E-2</v>
      </c>
    </row>
    <row r="223" spans="1:2">
      <c r="A223" s="45">
        <v>43160</v>
      </c>
      <c r="B223" s="51">
        <v>-2.5119975010910456E-2</v>
      </c>
    </row>
    <row r="224" spans="1:2">
      <c r="A224" s="45">
        <v>43191</v>
      </c>
      <c r="B224" s="51">
        <v>4.0213651145601936E-3</v>
      </c>
    </row>
    <row r="225" spans="1:2">
      <c r="A225" s="45">
        <v>43221</v>
      </c>
      <c r="B225" s="51">
        <v>2.5344755133607455E-2</v>
      </c>
    </row>
    <row r="226" spans="1:2">
      <c r="A226" s="45">
        <v>43252</v>
      </c>
      <c r="B226" s="51">
        <v>6.2253544367985025E-3</v>
      </c>
    </row>
    <row r="227" spans="1:2">
      <c r="A227" s="45">
        <v>43282</v>
      </c>
      <c r="B227" s="51">
        <v>3.1753715071515032E-2</v>
      </c>
    </row>
    <row r="228" spans="1:2">
      <c r="A228" s="45">
        <v>43313</v>
      </c>
      <c r="B228" s="51">
        <v>3.3410282959132287E-2</v>
      </c>
    </row>
    <row r="229" spans="1:2">
      <c r="A229" s="45">
        <v>43344</v>
      </c>
      <c r="B229" s="51">
        <v>-4.858534332838893E-4</v>
      </c>
    </row>
    <row r="230" spans="1:2">
      <c r="A230" s="45">
        <v>43374</v>
      </c>
      <c r="B230" s="51">
        <v>-7.5311746680166158E-2</v>
      </c>
    </row>
    <row r="231" spans="1:2">
      <c r="A231" s="45">
        <v>43405</v>
      </c>
      <c r="B231" s="51">
        <v>1.6724577960705034E-2</v>
      </c>
    </row>
    <row r="232" spans="1:2">
      <c r="A232" s="45">
        <v>43435</v>
      </c>
      <c r="B232" s="51">
        <v>-9.4877178583876898E-2</v>
      </c>
    </row>
    <row r="233" spans="1:2">
      <c r="A233" s="45">
        <v>43466</v>
      </c>
      <c r="B233" s="51">
        <v>8.7095680720867596E-2</v>
      </c>
    </row>
    <row r="234" spans="1:2">
      <c r="A234" s="45">
        <v>43497</v>
      </c>
      <c r="B234" s="51">
        <v>3.2540628689121887E-2</v>
      </c>
    </row>
    <row r="235" spans="1:2">
      <c r="A235" s="45">
        <v>43525</v>
      </c>
      <c r="B235" s="51">
        <v>1.2580202439681942E-2</v>
      </c>
    </row>
    <row r="236" spans="1:2">
      <c r="A236" s="45">
        <v>43556</v>
      </c>
      <c r="B236" s="51">
        <v>3.90580819398747E-2</v>
      </c>
    </row>
    <row r="237" spans="1:2">
      <c r="A237" s="45">
        <v>43586</v>
      </c>
      <c r="B237" s="51">
        <v>-6.7103834113614536E-2</v>
      </c>
    </row>
    <row r="238" spans="1:2">
      <c r="A238" s="45">
        <v>43617</v>
      </c>
      <c r="B238" s="51">
        <v>6.6926363738206041E-2</v>
      </c>
    </row>
    <row r="239" spans="1:2">
      <c r="A239" s="45">
        <v>43647</v>
      </c>
      <c r="B239" s="51">
        <v>1.3769288779626798E-2</v>
      </c>
    </row>
    <row r="240" spans="1:2">
      <c r="A240" s="45">
        <v>43678</v>
      </c>
      <c r="B240" s="51">
        <v>-2.4750697454084203E-2</v>
      </c>
    </row>
    <row r="241" spans="1:2">
      <c r="A241" s="45">
        <v>43709</v>
      </c>
      <c r="B241" s="51">
        <v>1.4254480518139268E-2</v>
      </c>
    </row>
    <row r="242" spans="1:2">
      <c r="A242" s="45">
        <v>43739</v>
      </c>
      <c r="B242" s="51">
        <v>1.9560902194185825E-2</v>
      </c>
    </row>
    <row r="243" spans="1:2">
      <c r="A243" s="45">
        <v>43770</v>
      </c>
      <c r="B243" s="51">
        <v>3.490730309948864E-2</v>
      </c>
    </row>
    <row r="244" spans="1:2">
      <c r="A244" s="45">
        <v>43800</v>
      </c>
      <c r="B244" s="51">
        <v>2.6880743336805457E-2</v>
      </c>
    </row>
    <row r="245" spans="1:2">
      <c r="A245" s="45">
        <v>43831</v>
      </c>
      <c r="B245" s="51">
        <v>-1.4761839433632407E-3</v>
      </c>
    </row>
    <row r="246" spans="1:2">
      <c r="A246" s="45">
        <v>43862</v>
      </c>
      <c r="B246" s="51">
        <v>-8.2620905014405666E-2</v>
      </c>
    </row>
    <row r="247" spans="1:2">
      <c r="A247" s="45">
        <v>43891</v>
      </c>
      <c r="B247" s="51">
        <v>-0.1402533033483645</v>
      </c>
    </row>
    <row r="248" spans="1:2">
      <c r="A248" s="45">
        <v>43922</v>
      </c>
      <c r="B248" s="51">
        <v>0.13380578973562507</v>
      </c>
    </row>
    <row r="249" spans="1:2">
      <c r="A249" s="45">
        <v>43952</v>
      </c>
      <c r="B249" s="51">
        <v>5.3176324200847391E-2</v>
      </c>
    </row>
    <row r="250" spans="1:2">
      <c r="A250" s="45">
        <v>43983</v>
      </c>
      <c r="B250" s="51">
        <v>2.2746138146849226E-2</v>
      </c>
    </row>
    <row r="251" spans="1:2">
      <c r="A251" s="45">
        <v>44013</v>
      </c>
      <c r="B251" s="51">
        <v>5.573355826515769E-2</v>
      </c>
    </row>
    <row r="252" spans="1:2">
      <c r="A252" s="45">
        <v>44044</v>
      </c>
      <c r="B252" s="51">
        <v>7.2297825582064545E-2</v>
      </c>
    </row>
    <row r="253" spans="1:2">
      <c r="A253" s="45">
        <v>44075</v>
      </c>
      <c r="B253" s="51">
        <v>-3.7070018516068282E-2</v>
      </c>
    </row>
    <row r="254" spans="1:2">
      <c r="A254" s="45">
        <v>44105</v>
      </c>
      <c r="B254" s="51">
        <v>-2.1909948711995697E-2</v>
      </c>
    </row>
    <row r="255" spans="1:2">
      <c r="A255" s="45">
        <v>44136</v>
      </c>
      <c r="B255" s="51">
        <v>0.12201225197559951</v>
      </c>
    </row>
    <row r="256" spans="1:2">
      <c r="A256" s="45">
        <v>44166</v>
      </c>
      <c r="B256" s="51">
        <v>4.2733264835942197E-2</v>
      </c>
    </row>
    <row r="257" spans="1:2">
      <c r="A257" s="45">
        <v>44197</v>
      </c>
      <c r="B257" s="52">
        <v>-1.5330309448606805E-3</v>
      </c>
    </row>
    <row r="258" spans="1:2">
      <c r="A258" s="45">
        <v>44228</v>
      </c>
      <c r="B258" s="52">
        <v>2.8238982623232323E-2</v>
      </c>
    </row>
    <row r="259" spans="1:2">
      <c r="A259" s="45">
        <v>44256</v>
      </c>
      <c r="B259" s="52">
        <v>3.0442646255027572E-2</v>
      </c>
    </row>
    <row r="260" spans="1:2">
      <c r="A260" s="45">
        <v>44287</v>
      </c>
      <c r="B260" s="52">
        <v>5.0985226445824372E-2</v>
      </c>
    </row>
    <row r="261" spans="1:2">
      <c r="A261" s="45">
        <v>44317</v>
      </c>
      <c r="B261" s="52">
        <v>2.1944229278383354E-3</v>
      </c>
    </row>
    <row r="262" spans="1:2">
      <c r="A262" s="45">
        <v>44348</v>
      </c>
      <c r="B262" s="52">
        <v>2.6099500079428628E-2</v>
      </c>
    </row>
    <row r="263" spans="1:2">
      <c r="A263" s="45">
        <v>44378</v>
      </c>
      <c r="B263" s="52">
        <v>1.3169802655572438E-2</v>
      </c>
    </row>
    <row r="264" spans="1:2">
      <c r="A264" s="45">
        <v>44409</v>
      </c>
      <c r="B264" s="52">
        <v>2.7820707666053934E-2</v>
      </c>
    </row>
    <row r="265" spans="1:2">
      <c r="A265" s="45">
        <v>44440</v>
      </c>
      <c r="B265" s="52">
        <v>-4.5330235797754859E-2</v>
      </c>
    </row>
    <row r="266" spans="1:2">
      <c r="A266" s="45">
        <v>44470</v>
      </c>
      <c r="B266" s="52">
        <v>6.5664582875848199E-2</v>
      </c>
    </row>
    <row r="267" spans="1:2">
      <c r="A267" s="45">
        <v>44501</v>
      </c>
      <c r="B267" s="52">
        <v>-1.7972802683366873E-2</v>
      </c>
    </row>
    <row r="268" spans="1:2">
      <c r="A268" s="45">
        <v>44531</v>
      </c>
      <c r="B268" s="52">
        <v>3.249274528089896E-2</v>
      </c>
    </row>
    <row r="269" spans="1:2">
      <c r="A269" s="45">
        <v>44562</v>
      </c>
      <c r="B269" s="52">
        <v>-6.2827455970903556E-2</v>
      </c>
    </row>
    <row r="270" spans="1:2">
      <c r="A270" s="45">
        <v>44593</v>
      </c>
      <c r="B270" s="52">
        <v>-2.5481016993422756E-2</v>
      </c>
    </row>
    <row r="271" spans="1:2">
      <c r="A271" s="45">
        <v>44621</v>
      </c>
      <c r="B271" s="52">
        <v>3.0444757338479844E-2</v>
      </c>
    </row>
    <row r="272" spans="1:2">
      <c r="A272" s="45">
        <v>44652</v>
      </c>
      <c r="B272" s="52">
        <v>-9.3466656297204298E-2</v>
      </c>
    </row>
    <row r="273" spans="1:5">
      <c r="A273" s="45">
        <v>44682</v>
      </c>
      <c r="B273" s="52">
        <v>-6.2662177781372952E-3</v>
      </c>
    </row>
    <row r="274" spans="1:5">
      <c r="A274" s="45">
        <v>44713</v>
      </c>
      <c r="B274" s="52">
        <v>-8.5692507535656492E-2</v>
      </c>
    </row>
    <row r="275" spans="1:5">
      <c r="A275" s="45">
        <v>44743</v>
      </c>
      <c r="B275" s="52">
        <v>9.4647157990739528E-2</v>
      </c>
    </row>
    <row r="276" spans="1:5">
      <c r="A276" s="45">
        <v>44774</v>
      </c>
      <c r="B276" s="52">
        <v>-3.7906973297771374E-2</v>
      </c>
    </row>
    <row r="277" spans="1:5">
      <c r="A277" s="45">
        <v>44805</v>
      </c>
      <c r="B277" s="52">
        <v>-9.4131865657936076E-2</v>
      </c>
    </row>
    <row r="278" spans="1:5">
      <c r="A278" s="45">
        <v>44835</v>
      </c>
      <c r="B278" s="52">
        <v>7.9961614309264739E-2</v>
      </c>
    </row>
    <row r="279" spans="1:5">
      <c r="A279" s="45">
        <v>44866</v>
      </c>
      <c r="B279" s="52">
        <v>4.7798511078095629E-2</v>
      </c>
    </row>
    <row r="280" spans="1:5">
      <c r="A280" s="45">
        <v>44896</v>
      </c>
      <c r="B280" s="52">
        <v>-6.1117939555860423E-2</v>
      </c>
    </row>
    <row r="281" spans="1:5">
      <c r="A281" s="45">
        <v>44927</v>
      </c>
      <c r="B281" s="52">
        <v>6.9628187524137797E-2</v>
      </c>
    </row>
    <row r="282" spans="1:5">
      <c r="A282" s="45">
        <v>44958</v>
      </c>
      <c r="B282" s="52">
        <v>-2.5060356314490773E-2</v>
      </c>
    </row>
    <row r="283" spans="1:5">
      <c r="A283" s="45">
        <v>44986</v>
      </c>
      <c r="B283" s="52">
        <v>2.5287670470228063E-2</v>
      </c>
    </row>
    <row r="284" spans="1:5">
      <c r="A284" s="45">
        <v>45017</v>
      </c>
      <c r="B284" s="52">
        <v>8.7362936463777352E-3</v>
      </c>
    </row>
    <row r="285" spans="1:5">
      <c r="A285" s="45">
        <v>45047</v>
      </c>
      <c r="B285" s="52">
        <v>2.4087465512721895E-2</v>
      </c>
    </row>
    <row r="286" spans="1:5">
      <c r="A286" s="45">
        <v>45078</v>
      </c>
      <c r="B286" s="52">
        <v>6.7305961356536326E-2</v>
      </c>
    </row>
    <row r="287" spans="1:5">
      <c r="A287" s="45">
        <v>45108</v>
      </c>
      <c r="B287" s="52">
        <v>3.4903818940029252E-2</v>
      </c>
    </row>
    <row r="288" spans="1:5">
      <c r="A288" s="45">
        <v>45139</v>
      </c>
      <c r="B288" s="52">
        <v>-2.1136371117735697E-2</v>
      </c>
      <c r="E288" s="43"/>
    </row>
    <row r="289" spans="1:2">
      <c r="A289" s="45">
        <v>45170</v>
      </c>
      <c r="B289" s="52">
        <v>-4.8805928030227763E-2</v>
      </c>
    </row>
    <row r="290" spans="1:2">
      <c r="A290" s="45">
        <v>45200</v>
      </c>
      <c r="B290" s="52">
        <v>-2.7499902669466891E-2</v>
      </c>
    </row>
    <row r="291" spans="1:2">
      <c r="A291" s="45">
        <v>45231</v>
      </c>
      <c r="B291" s="52">
        <v>9.1320823974387899E-2</v>
      </c>
    </row>
    <row r="292" spans="1:2">
      <c r="A292" s="45">
        <v>45261</v>
      </c>
      <c r="B292" s="52">
        <v>5.2166309363951058E-2</v>
      </c>
    </row>
    <row r="293" spans="1:2">
      <c r="A293" s="45">
        <v>45292</v>
      </c>
      <c r="B293" s="52">
        <v>9.8247948095311344E-3</v>
      </c>
    </row>
    <row r="294" spans="1:2">
      <c r="A294" s="45">
        <v>45323</v>
      </c>
      <c r="B294" s="52">
        <v>2.188234651969978E-2</v>
      </c>
    </row>
    <row r="295" spans="1:2">
      <c r="A295" s="45">
        <v>45352</v>
      </c>
      <c r="B295" s="52">
        <v>0</v>
      </c>
    </row>
    <row r="296" spans="1:2">
      <c r="A296" s="45">
        <v>45383</v>
      </c>
      <c r="B296" s="52">
        <v>-4.3246807825908395E-2</v>
      </c>
    </row>
    <row r="297" spans="1:2">
      <c r="A297" s="45">
        <v>45778</v>
      </c>
      <c r="B297" s="52">
        <v>5.2155771905424197E-2</v>
      </c>
    </row>
    <row r="298" spans="1:2">
      <c r="A298" s="46"/>
    </row>
    <row r="299" spans="1:2">
      <c r="A299" s="46"/>
      <c r="B299" s="50" t="s">
        <v>194</v>
      </c>
    </row>
    <row r="300" spans="1:2">
      <c r="A300" s="46"/>
      <c r="B300" s="29" t="s">
        <v>45</v>
      </c>
    </row>
    <row r="301" spans="1:2">
      <c r="A301" s="46"/>
      <c r="B301" s="29" t="s">
        <v>45</v>
      </c>
    </row>
    <row r="302" spans="1:2">
      <c r="A302" s="46"/>
      <c r="B302" s="29" t="s">
        <v>45</v>
      </c>
    </row>
    <row r="303" spans="1:2">
      <c r="A303" s="46"/>
      <c r="B303" s="29" t="s">
        <v>45</v>
      </c>
    </row>
    <row r="304" spans="1:2">
      <c r="A304" s="46"/>
      <c r="B304" s="29" t="s">
        <v>45</v>
      </c>
    </row>
    <row r="305" spans="1:2">
      <c r="A305" s="46"/>
      <c r="B305" s="29" t="s">
        <v>45</v>
      </c>
    </row>
    <row r="306" spans="1:2">
      <c r="A306" s="46"/>
      <c r="B306" s="29" t="s">
        <v>45</v>
      </c>
    </row>
    <row r="307" spans="1:2">
      <c r="A307" s="46"/>
      <c r="B307" s="29" t="s">
        <v>45</v>
      </c>
    </row>
    <row r="308" spans="1:2">
      <c r="A308" s="46"/>
      <c r="B308" s="29" t="s">
        <v>45</v>
      </c>
    </row>
    <row r="309" spans="1:2">
      <c r="A309" s="46"/>
      <c r="B309" s="29" t="s">
        <v>45</v>
      </c>
    </row>
    <row r="310" spans="1:2">
      <c r="A310" s="46"/>
      <c r="B310" s="29" t="s">
        <v>45</v>
      </c>
    </row>
    <row r="311" spans="1:2">
      <c r="A311" s="46"/>
      <c r="B311" s="29" t="s">
        <v>45</v>
      </c>
    </row>
    <row r="312" spans="1:2">
      <c r="A312" s="46"/>
      <c r="B312" s="29" t="s">
        <v>45</v>
      </c>
    </row>
    <row r="313" spans="1:2">
      <c r="A313" s="46"/>
      <c r="B313" s="29" t="s">
        <v>45</v>
      </c>
    </row>
    <row r="314" spans="1:2">
      <c r="A314" s="46"/>
      <c r="B314" s="29" t="s">
        <v>45</v>
      </c>
    </row>
    <row r="315" spans="1:2">
      <c r="A315" s="46"/>
      <c r="B315" s="29" t="s">
        <v>45</v>
      </c>
    </row>
    <row r="316" spans="1:2">
      <c r="A316" s="46"/>
      <c r="B316" s="29" t="s">
        <v>45</v>
      </c>
    </row>
    <row r="317" spans="1:2">
      <c r="A317" s="46"/>
      <c r="B317" s="29" t="s">
        <v>45</v>
      </c>
    </row>
    <row r="318" spans="1:2">
      <c r="A318" s="46"/>
      <c r="B318" s="29" t="s">
        <v>45</v>
      </c>
    </row>
    <row r="319" spans="1:2">
      <c r="A319" s="46"/>
      <c r="B319" s="29" t="s">
        <v>45</v>
      </c>
    </row>
    <row r="320" spans="1:2">
      <c r="A320" s="46"/>
      <c r="B320" s="29" t="s">
        <v>45</v>
      </c>
    </row>
    <row r="321" spans="1:2">
      <c r="A321" s="46"/>
      <c r="B321" s="29" t="s">
        <v>45</v>
      </c>
    </row>
    <row r="322" spans="1:2">
      <c r="A322" s="46"/>
      <c r="B322" s="29"/>
    </row>
    <row r="323" spans="1:2" s="30" customFormat="1"/>
  </sheetData>
  <mergeCells count="1"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 Data</vt:lpstr>
      <vt:lpstr>Step #2 #3</vt:lpstr>
      <vt:lpstr>Step #4</vt:lpstr>
      <vt:lpstr>Step #5&amp;6</vt:lpstr>
      <vt:lpstr>Step #7</vt:lpstr>
      <vt:lpstr>Step #9 #8 #10 #11</vt:lpstr>
      <vt:lpstr>Step #12</vt:lpstr>
      <vt:lpstr>Deliverables</vt:lpstr>
      <vt:lpstr>Histogram</vt:lpstr>
    </vt:vector>
  </TitlesOfParts>
  <Company>BU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Domestic Equity Portfolio Project [BU MET AD717]</dc:title>
  <dc:subject>BU MET AD717 Investment Analysis and Portfolio Management [SA1]</dc:subject>
  <dc:creator>He, Jun</dc:creator>
  <cp:keywords>Boston University; BU; MET College; AD717; Investment Analysis; Portfolio Management; San Chee; Individual; Domestic; Portfolio; Project; jeh</cp:keywords>
  <dc:description>Domestic Equity Portfolio Project [BU MET AD717, Chee]</dc:description>
  <cp:lastModifiedBy>leo he</cp:lastModifiedBy>
  <cp:lastPrinted>2025-05-23T06:34:13Z</cp:lastPrinted>
  <dcterms:created xsi:type="dcterms:W3CDTF">2008-11-14T17:57:01Z</dcterms:created>
  <dcterms:modified xsi:type="dcterms:W3CDTF">2025-05-23T06:51:01Z</dcterms:modified>
  <cp:category>BU MET College, Administrative Sciences Department, Financial Management Program;lima-dua</cp:category>
  <cp:version>lima-dua</cp:version>
</cp:coreProperties>
</file>