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79233973caf6a0/1. CODE/AC_OPF/data/IEEE34/"/>
    </mc:Choice>
  </mc:AlternateContent>
  <xr:revisionPtr revIDLastSave="0" documentId="8_{702F807E-C08B-4F9A-82F1-B6CF29A6746B}" xr6:coauthVersionLast="47" xr6:coauthVersionMax="47" xr10:uidLastSave="{00000000-0000-0000-0000-000000000000}"/>
  <bookViews>
    <workbookView xWindow="5310" yWindow="1965" windowWidth="21585" windowHeight="11385" xr2:uid="{95BDF68A-F809-47B3-B736-0B426F469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N20" i="1"/>
  <c r="D12" i="1"/>
  <c r="D14" i="1"/>
  <c r="D13" i="1"/>
  <c r="D8" i="1"/>
  <c r="J23" i="1"/>
  <c r="K23" i="1"/>
  <c r="J26" i="1"/>
  <c r="K26" i="1"/>
  <c r="K20" i="1"/>
  <c r="J20" i="1"/>
  <c r="N5" i="1"/>
  <c r="N6" i="1"/>
  <c r="N4" i="1"/>
  <c r="D6" i="1"/>
  <c r="G6" i="1" s="1"/>
  <c r="G5" i="1"/>
  <c r="D5" i="1"/>
  <c r="C6" i="1"/>
  <c r="C10" i="1" s="1"/>
  <c r="C5" i="1"/>
  <c r="C8" i="1" s="1"/>
  <c r="D4" i="1"/>
  <c r="G4" i="1" s="1"/>
  <c r="C4" i="1"/>
  <c r="N10" i="1" l="1"/>
  <c r="N8" i="1"/>
  <c r="C9" i="1"/>
  <c r="G8" i="1"/>
  <c r="J4" i="1" s="1"/>
  <c r="D9" i="1"/>
  <c r="G9" i="1" s="1"/>
  <c r="D10" i="1"/>
  <c r="G10" i="1" s="1"/>
  <c r="J6" i="1" s="1"/>
  <c r="J5" i="1" l="1"/>
  <c r="N9" i="1"/>
</calcChain>
</file>

<file path=xl/sharedStrings.xml><?xml version="1.0" encoding="utf-8"?>
<sst xmlns="http://schemas.openxmlformats.org/spreadsheetml/2006/main" count="22" uniqueCount="18">
  <si>
    <t>a</t>
    <phoneticPr fontId="1" type="noConversion"/>
  </si>
  <si>
    <t>b</t>
    <phoneticPr fontId="1" type="noConversion"/>
  </si>
  <si>
    <t>c</t>
    <phoneticPr fontId="1" type="noConversion"/>
  </si>
  <si>
    <t>ab</t>
    <phoneticPr fontId="1" type="noConversion"/>
  </si>
  <si>
    <t>bc</t>
    <phoneticPr fontId="1" type="noConversion"/>
  </si>
  <si>
    <t>ca</t>
    <phoneticPr fontId="1" type="noConversion"/>
  </si>
  <si>
    <t>V</t>
    <phoneticPr fontId="1" type="noConversion"/>
  </si>
  <si>
    <t>I</t>
    <phoneticPr fontId="1" type="noConversion"/>
  </si>
  <si>
    <t>Iconj</t>
    <phoneticPr fontId="1" type="noConversion"/>
  </si>
  <si>
    <t>S</t>
    <phoneticPr fontId="1" type="noConversion"/>
  </si>
  <si>
    <r>
      <rPr>
        <sz val="11"/>
        <color theme="1"/>
        <rFont val="맑은 고딕"/>
        <family val="2"/>
        <charset val="129"/>
      </rPr>
      <t>실제</t>
    </r>
    <r>
      <rPr>
        <sz val="11"/>
        <color theme="1"/>
        <rFont val="Times New Roman"/>
        <family val="2"/>
      </rPr>
      <t>S</t>
    </r>
    <phoneticPr fontId="1" type="noConversion"/>
  </si>
  <si>
    <r>
      <rPr>
        <sz val="11"/>
        <color theme="1"/>
        <rFont val="맑은 고딕"/>
        <family val="2"/>
        <charset val="129"/>
      </rPr>
      <t>실제</t>
    </r>
    <r>
      <rPr>
        <sz val="11"/>
        <color theme="1"/>
        <rFont val="Times New Roman"/>
        <family val="2"/>
      </rPr>
      <t>S/V</t>
    </r>
    <phoneticPr fontId="1" type="noConversion"/>
  </si>
  <si>
    <t>Im_1</t>
  </si>
  <si>
    <t>Ia_1</t>
  </si>
  <si>
    <t>Im_2</t>
  </si>
  <si>
    <t>Ia_2</t>
  </si>
  <si>
    <t>Im_3</t>
  </si>
  <si>
    <t>Ia_3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</si>
</sst>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  <charset val="129"/>
    </font>
    <font>
      <sz val="8"/>
      <name val="Times New Roman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F5D8-419E-4914-8F0A-4F46E4791622}">
  <dimension ref="B3:N26"/>
  <sheetViews>
    <sheetView tabSelected="1" workbookViewId="0">
      <selection activeCell="H13" sqref="H13"/>
    </sheetView>
  </sheetViews>
  <sheetFormatPr defaultRowHeight="15" x14ac:dyDescent="0.25"/>
  <cols>
    <col min="3" max="3" width="26" customWidth="1"/>
    <col min="7" max="7" width="10.140625" bestFit="1" customWidth="1"/>
    <col min="10" max="10" width="11" bestFit="1" customWidth="1"/>
    <col min="14" max="14" width="15.28515625" customWidth="1"/>
    <col min="16" max="16" width="10.140625" bestFit="1" customWidth="1"/>
  </cols>
  <sheetData>
    <row r="3" spans="2:14" ht="16.5" x14ac:dyDescent="0.25">
      <c r="C3" t="s">
        <v>6</v>
      </c>
      <c r="D3" t="s">
        <v>7</v>
      </c>
      <c r="G3" t="s">
        <v>8</v>
      </c>
      <c r="J3" t="s">
        <v>9</v>
      </c>
      <c r="N3" t="s">
        <v>10</v>
      </c>
    </row>
    <row r="4" spans="2:14" x14ac:dyDescent="0.25">
      <c r="B4" t="s">
        <v>0</v>
      </c>
      <c r="C4" t="str">
        <f>COMPLEX(13818,37.5)</f>
        <v>13818+37.5i</v>
      </c>
      <c r="D4" t="str">
        <f>COMPLEX(-1.438,1.1524)</f>
        <v>-1.438+1.1524i</v>
      </c>
      <c r="G4" t="str">
        <f>IMCONJUGATE(D4)</f>
        <v>-1.438-1.1524i</v>
      </c>
      <c r="J4" t="str">
        <f>IMPRODUCT(C8,G8)</f>
        <v>-59895.7209-48185.771188i</v>
      </c>
      <c r="N4" t="str">
        <f>COMPLEX(-20000,-16000)</f>
        <v>-20000-16000i</v>
      </c>
    </row>
    <row r="5" spans="2:14" x14ac:dyDescent="0.25">
      <c r="B5" t="s">
        <v>1</v>
      </c>
      <c r="C5" t="str">
        <f>COMPLEX(-7017.32,-12043)</f>
        <v>-7017.32-12043i</v>
      </c>
      <c r="D5" t="str">
        <f>COMPLEX(1.717,0.669)</f>
        <v>1.717+0.669i</v>
      </c>
      <c r="G5" t="str">
        <f t="shared" ref="G5:G10" si="0">IMCONJUGATE(D5)</f>
        <v>1.717-0.669i</v>
      </c>
      <c r="J5" t="str">
        <f>IMPRODUCT(C9,G9)</f>
        <v>-60198.89078-48007.46702i</v>
      </c>
      <c r="N5" t="str">
        <f t="shared" ref="N5:N6" si="1">COMPLEX(-20000,-16000)</f>
        <v>-20000-16000i</v>
      </c>
    </row>
    <row r="6" spans="2:14" x14ac:dyDescent="0.25">
      <c r="B6" t="s">
        <v>2</v>
      </c>
      <c r="C6" t="str">
        <f>COMPLEX(-6961.34,12078.7)</f>
        <v>-6961.34+12078.7i</v>
      </c>
      <c r="D6" t="str">
        <f>COMPLEX(-0.279,-1.822)</f>
        <v>-0.279-1.822i</v>
      </c>
      <c r="G6" t="str">
        <f t="shared" si="0"/>
        <v>-0.279+1.822i</v>
      </c>
      <c r="J6" t="str">
        <f t="shared" ref="J6" si="2">IMPRODUCT(C10,G10)</f>
        <v>-59898.60034-47850.318096i</v>
      </c>
      <c r="N6" t="str">
        <f t="shared" si="1"/>
        <v>-20000-16000i</v>
      </c>
    </row>
    <row r="7" spans="2:14" ht="16.5" x14ac:dyDescent="0.25">
      <c r="N7" t="s">
        <v>11</v>
      </c>
    </row>
    <row r="8" spans="2:14" x14ac:dyDescent="0.25">
      <c r="B8" t="s">
        <v>3</v>
      </c>
      <c r="C8" t="str">
        <f>IMSUB(C4,C5)</f>
        <v>20835.32+12080.5i</v>
      </c>
      <c r="D8" t="str">
        <f>IMSUB(D4,D5)</f>
        <v>-3.155+0.4834i</v>
      </c>
      <c r="G8" t="str">
        <f t="shared" si="0"/>
        <v>-3.155-0.4834i</v>
      </c>
      <c r="N8" t="str">
        <f>IMDIV(N4,C8)</f>
        <v>-1.05162556645276-0.158185108002535i</v>
      </c>
    </row>
    <row r="9" spans="2:14" x14ac:dyDescent="0.25">
      <c r="B9" t="s">
        <v>4</v>
      </c>
      <c r="C9" t="str">
        <f t="shared" ref="C9" si="3">IMSUB(C5,C6)</f>
        <v>-55.9799999999996-24121.7i</v>
      </c>
      <c r="D9" t="str">
        <f>IMSUB(D5,D6)</f>
        <v>1.996+2.491i</v>
      </c>
      <c r="G9" t="str">
        <f>IMCONJUGATE(D9)</f>
        <v>1.996-2.491i</v>
      </c>
      <c r="N9" t="str">
        <f>IMDIV(N5,C9)</f>
        <v>0.665223770167012-0.82758515251189i</v>
      </c>
    </row>
    <row r="10" spans="2:14" x14ac:dyDescent="0.25">
      <c r="B10" t="s">
        <v>5</v>
      </c>
      <c r="C10" t="str">
        <f>IMSUB(C6,C4)</f>
        <v>-20779.34+12041.2i</v>
      </c>
      <c r="D10" t="str">
        <f>IMSUB(D6,D4)</f>
        <v>1.159-2.9744i</v>
      </c>
      <c r="G10" t="str">
        <f t="shared" si="0"/>
        <v>1.159+2.9744i</v>
      </c>
      <c r="N10" t="str">
        <f>IMDIV(N6,C10)</f>
        <v>0.386509410159446+0.993969832998157i</v>
      </c>
    </row>
    <row r="12" spans="2:14" x14ac:dyDescent="0.25">
      <c r="D12" t="str">
        <f>IMSUB(D4,D6)</f>
        <v>-1.159+2.9744i</v>
      </c>
    </row>
    <row r="13" spans="2:14" x14ac:dyDescent="0.25">
      <c r="D13" t="str">
        <f>IMSUB(D5,D4)</f>
        <v>3.155-0.4834i</v>
      </c>
    </row>
    <row r="14" spans="2:14" x14ac:dyDescent="0.25">
      <c r="D14" t="str">
        <f>IMSUB(D6,D5)</f>
        <v>-1.996-2.491i</v>
      </c>
    </row>
    <row r="17" spans="4:14" x14ac:dyDescent="0.25">
      <c r="D17">
        <f>1.438+0.279-1.717</f>
        <v>0</v>
      </c>
    </row>
    <row r="18" spans="4:14" x14ac:dyDescent="0.25">
      <c r="D18">
        <f>1.152+0.669-1.822</f>
        <v>-1.0000000000001119E-3</v>
      </c>
    </row>
    <row r="19" spans="4:14" x14ac:dyDescent="0.25">
      <c r="F19" t="s">
        <v>12</v>
      </c>
      <c r="G19" t="s">
        <v>13</v>
      </c>
      <c r="J19" t="s">
        <v>7</v>
      </c>
    </row>
    <row r="20" spans="4:14" x14ac:dyDescent="0.25">
      <c r="E20">
        <v>37</v>
      </c>
      <c r="F20">
        <v>1.8421233253519</v>
      </c>
      <c r="G20">
        <v>-38.679623258735901</v>
      </c>
      <c r="I20" t="s">
        <v>0</v>
      </c>
      <c r="J20">
        <f>F20*COS(PI()/180 * G20)</f>
        <v>1.4380585845919676</v>
      </c>
      <c r="K20">
        <f>F20*SIN(PI()/180 * G20)</f>
        <v>-1.1512627211400921</v>
      </c>
      <c r="N20">
        <f>-1.438+3.15</f>
        <v>1.712</v>
      </c>
    </row>
    <row r="22" spans="4:14" x14ac:dyDescent="0.25">
      <c r="F22" t="s">
        <v>14</v>
      </c>
      <c r="G22" t="s">
        <v>15</v>
      </c>
    </row>
    <row r="23" spans="4:14" x14ac:dyDescent="0.25">
      <c r="E23">
        <v>37</v>
      </c>
      <c r="F23">
        <v>1.8422775208300199</v>
      </c>
      <c r="G23">
        <v>-158.67698072577599</v>
      </c>
      <c r="I23" t="s">
        <v>1</v>
      </c>
      <c r="J23">
        <f t="shared" ref="J21:J25" si="4">F23*COS(PI()/180 * G23)</f>
        <v>-1.7161648033528789</v>
      </c>
      <c r="K23">
        <f t="shared" ref="K21:K25" si="5">F23*SIN(PI()/180 * G23)</f>
        <v>-0.66989912038185206</v>
      </c>
    </row>
    <row r="25" spans="4:14" x14ac:dyDescent="0.25">
      <c r="F25" t="s">
        <v>16</v>
      </c>
      <c r="G25" t="s">
        <v>17</v>
      </c>
    </row>
    <row r="26" spans="4:14" x14ac:dyDescent="0.25">
      <c r="E26">
        <v>37</v>
      </c>
      <c r="F26">
        <v>1.8422245596342901</v>
      </c>
      <c r="G26">
        <v>81.318542713044295</v>
      </c>
      <c r="I26" t="s">
        <v>2</v>
      </c>
      <c r="J26">
        <f>F26*COS(PI()/180 * G26)</f>
        <v>0.27806704164766799</v>
      </c>
      <c r="K26">
        <f>F26*SIN(PI()/180 * G26)</f>
        <v>1.8211178019197627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JUNHYEOK KIM</dc:creator>
  <cp:lastModifiedBy>JUNHYEOK KIM</cp:lastModifiedBy>
  <dcterms:created xsi:type="dcterms:W3CDTF">2024-11-11T06:43:48Z</dcterms:created>
  <dcterms:modified xsi:type="dcterms:W3CDTF">2024-11-11T07:51:39Z</dcterms:modified>
</cp:coreProperties>
</file>