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nik\Desktop\西高水泳部関連\メニュー\"/>
    </mc:Choice>
  </mc:AlternateContent>
  <bookViews>
    <workbookView xWindow="0" yWindow="0" windowWidth="28800" windowHeight="13920" tabRatio="774" firstSheet="5" activeTab="7"/>
  </bookViews>
  <sheets>
    <sheet name="1コース" sheetId="16" r:id="rId1"/>
    <sheet name="2コース" sheetId="18" r:id="rId2"/>
    <sheet name="3コース" sheetId="20" r:id="rId3"/>
    <sheet name="4コース" sheetId="22" r:id="rId4"/>
    <sheet name="5コース" sheetId="24" r:id="rId5"/>
    <sheet name="6コース" sheetId="26" r:id="rId6"/>
    <sheet name="7コース" sheetId="28" r:id="rId7"/>
    <sheet name="8コース" sheetId="30" r:id="rId8"/>
    <sheet name="１コース・印" sheetId="17" r:id="rId9"/>
    <sheet name="２コース・印" sheetId="19" r:id="rId10"/>
    <sheet name="3コース・印" sheetId="21" r:id="rId11"/>
    <sheet name="4コース・印" sheetId="23" r:id="rId12"/>
    <sheet name="5コース・印" sheetId="25" r:id="rId13"/>
    <sheet name="6コース・印" sheetId="27" r:id="rId14"/>
    <sheet name="7コース・印" sheetId="29" r:id="rId15"/>
    <sheet name="8コース・印" sheetId="31" r:id="rId16"/>
  </sheets>
  <definedNames>
    <definedName name="_xlnm.Print_Area" localSheetId="0">'1コース'!$A$1:$O$14</definedName>
    <definedName name="_xlnm.Print_Area" localSheetId="8">'１コース・印'!$A$1:$P$22</definedName>
    <definedName name="_xlnm.Print_Area" localSheetId="1">'2コース'!$A$1:$O$14</definedName>
    <definedName name="_xlnm.Print_Area" localSheetId="9">'２コース・印'!$A$1:$P$22</definedName>
    <definedName name="_xlnm.Print_Area" localSheetId="2">'3コース'!$A$1:$O$14</definedName>
    <definedName name="_xlnm.Print_Area" localSheetId="10">'3コース・印'!$A$1:$P$22</definedName>
    <definedName name="_xlnm.Print_Area" localSheetId="3">'4コース'!$A$1:$O$14</definedName>
    <definedName name="_xlnm.Print_Area" localSheetId="11">'4コース・印'!$A$1:$P$22</definedName>
    <definedName name="_xlnm.Print_Area" localSheetId="4">'5コース'!$A$1:$O$14</definedName>
    <definedName name="_xlnm.Print_Area" localSheetId="12">'5コース・印'!$A$1:$P$22</definedName>
    <definedName name="_xlnm.Print_Area" localSheetId="5">'6コース'!$A$1:$O$14</definedName>
    <definedName name="_xlnm.Print_Area" localSheetId="13">'6コース・印'!$A$1:$P$22</definedName>
    <definedName name="_xlnm.Print_Area" localSheetId="6">'7コース'!$A$1:$O$14</definedName>
    <definedName name="_xlnm.Print_Area" localSheetId="14">'7コース・印'!$A$1:$P$22</definedName>
    <definedName name="_xlnm.Print_Area" localSheetId="7">'8コース'!$A$1:$O$14</definedName>
    <definedName name="_xlnm.Print_Area" localSheetId="15">'8コース・印'!$A$1:$P$22</definedName>
  </definedNames>
  <calcPr calcId="171026"/>
</workbook>
</file>

<file path=xl/calcChain.xml><?xml version="1.0" encoding="utf-8"?>
<calcChain xmlns="http://schemas.openxmlformats.org/spreadsheetml/2006/main">
  <c r="H13" i="30" l="1"/>
  <c r="F13" i="30"/>
  <c r="H12" i="30"/>
  <c r="F12" i="30"/>
  <c r="H11" i="30"/>
  <c r="F11" i="30"/>
  <c r="H10" i="30"/>
  <c r="F10" i="30"/>
  <c r="H9" i="30"/>
  <c r="F9" i="30"/>
  <c r="H8" i="30"/>
  <c r="F8" i="30"/>
  <c r="H7" i="30"/>
  <c r="F7" i="30"/>
  <c r="H6" i="30"/>
  <c r="F6" i="30"/>
  <c r="H13" i="28"/>
  <c r="F13" i="28"/>
  <c r="H12" i="28"/>
  <c r="F12" i="28"/>
  <c r="H11" i="28"/>
  <c r="F11" i="28"/>
  <c r="H10" i="28"/>
  <c r="F10" i="28"/>
  <c r="H9" i="28"/>
  <c r="F9" i="28"/>
  <c r="H8" i="28"/>
  <c r="F8" i="28"/>
  <c r="H7" i="28"/>
  <c r="F7" i="28"/>
  <c r="H6" i="28"/>
  <c r="F6" i="28"/>
  <c r="H13" i="18"/>
  <c r="F13" i="18"/>
  <c r="H12" i="18"/>
  <c r="F12" i="18"/>
  <c r="H11" i="18"/>
  <c r="F11" i="18"/>
  <c r="H10" i="18"/>
  <c r="F10" i="18"/>
  <c r="H9" i="18"/>
  <c r="F9" i="18"/>
  <c r="H8" i="18"/>
  <c r="F8" i="18"/>
  <c r="H7" i="18"/>
  <c r="F7" i="18"/>
  <c r="H6" i="18"/>
  <c r="F6" i="18"/>
  <c r="H13" i="16"/>
  <c r="F13" i="16"/>
  <c r="H12" i="16"/>
  <c r="F12" i="16"/>
  <c r="H11" i="16"/>
  <c r="F11" i="16"/>
  <c r="H10" i="16"/>
  <c r="F10" i="16"/>
  <c r="H9" i="16"/>
  <c r="F9" i="16"/>
  <c r="H8" i="16"/>
  <c r="F8" i="16"/>
  <c r="H7" i="16"/>
  <c r="F7" i="16"/>
  <c r="H6" i="16"/>
  <c r="F6" i="16"/>
  <c r="H13" i="26"/>
  <c r="F13" i="26"/>
  <c r="H12" i="26"/>
  <c r="F12" i="26"/>
  <c r="H11" i="26"/>
  <c r="F11" i="26"/>
  <c r="H10" i="26"/>
  <c r="F10" i="26"/>
  <c r="H9" i="26"/>
  <c r="F9" i="26"/>
  <c r="H8" i="26"/>
  <c r="F8" i="26"/>
  <c r="H7" i="26"/>
  <c r="F7" i="26"/>
  <c r="H6" i="26"/>
  <c r="F6" i="26"/>
  <c r="H13" i="24"/>
  <c r="F13" i="24"/>
  <c r="H12" i="24"/>
  <c r="F12" i="24"/>
  <c r="H11" i="24"/>
  <c r="F11" i="24"/>
  <c r="H10" i="24"/>
  <c r="F10" i="24"/>
  <c r="H9" i="24"/>
  <c r="F9" i="24"/>
  <c r="H8" i="24"/>
  <c r="F8" i="24"/>
  <c r="H7" i="24"/>
  <c r="F7" i="24"/>
  <c r="H6" i="24"/>
  <c r="F6" i="24"/>
  <c r="H13" i="22"/>
  <c r="F13" i="22"/>
  <c r="H12" i="22"/>
  <c r="F12" i="22"/>
  <c r="H11" i="22"/>
  <c r="F11" i="22"/>
  <c r="H10" i="22"/>
  <c r="F10" i="22"/>
  <c r="H9" i="22"/>
  <c r="F9" i="22"/>
  <c r="H8" i="22"/>
  <c r="F8" i="22"/>
  <c r="H7" i="22"/>
  <c r="F7" i="22"/>
  <c r="H6" i="22"/>
  <c r="F6" i="22"/>
  <c r="F8" i="20"/>
  <c r="H8" i="20"/>
  <c r="F9" i="20"/>
  <c r="H9" i="20"/>
  <c r="F10" i="20"/>
  <c r="H10" i="20"/>
  <c r="F11" i="20"/>
  <c r="H11" i="20"/>
  <c r="F12" i="20"/>
  <c r="H12" i="20"/>
  <c r="F13" i="20"/>
  <c r="H13" i="20"/>
  <c r="H7" i="20"/>
  <c r="F7" i="20"/>
  <c r="H14" i="22"/>
  <c r="F14" i="22"/>
  <c r="H21" i="16" l="1"/>
  <c r="F21" i="16"/>
  <c r="H22" i="16"/>
  <c r="F22" i="16"/>
  <c r="Q22" i="16"/>
  <c r="R22" i="16" s="1"/>
  <c r="F14" i="16"/>
  <c r="H14" i="16"/>
  <c r="F15" i="16"/>
  <c r="H15" i="16"/>
  <c r="F16" i="16"/>
  <c r="H16" i="16"/>
  <c r="F17" i="16"/>
  <c r="H17" i="16"/>
  <c r="F18" i="16"/>
  <c r="H18" i="16"/>
  <c r="F19" i="16"/>
  <c r="H19" i="16"/>
  <c r="F20" i="16"/>
  <c r="H20" i="16"/>
  <c r="H19" i="18"/>
  <c r="F19" i="18"/>
  <c r="H18" i="18"/>
  <c r="F18" i="18"/>
  <c r="H17" i="18"/>
  <c r="F17" i="18"/>
  <c r="H16" i="18"/>
  <c r="F16" i="18"/>
  <c r="H15" i="18"/>
  <c r="F15" i="18"/>
  <c r="H14" i="18"/>
  <c r="F14" i="18"/>
  <c r="H19" i="20"/>
  <c r="F19" i="20"/>
  <c r="H18" i="20"/>
  <c r="F18" i="20"/>
  <c r="H17" i="20"/>
  <c r="F17" i="20"/>
  <c r="H16" i="20"/>
  <c r="F16" i="20"/>
  <c r="H15" i="20"/>
  <c r="F15" i="20"/>
  <c r="H14" i="20"/>
  <c r="F14" i="20"/>
  <c r="H6" i="20"/>
  <c r="F6" i="20"/>
  <c r="H19" i="22"/>
  <c r="F19" i="22"/>
  <c r="H18" i="22"/>
  <c r="F18" i="22"/>
  <c r="H17" i="22"/>
  <c r="F17" i="22"/>
  <c r="H16" i="22"/>
  <c r="F16" i="22"/>
  <c r="H15" i="22"/>
  <c r="F15" i="22"/>
  <c r="H19" i="24"/>
  <c r="F19" i="24"/>
  <c r="H18" i="24"/>
  <c r="F18" i="24"/>
  <c r="H17" i="24"/>
  <c r="F17" i="24"/>
  <c r="H16" i="24"/>
  <c r="F16" i="24"/>
  <c r="H15" i="24"/>
  <c r="F15" i="24"/>
  <c r="H14" i="24"/>
  <c r="F14" i="24"/>
  <c r="H19" i="26"/>
  <c r="F19" i="26"/>
  <c r="H18" i="26"/>
  <c r="F18" i="26"/>
  <c r="H17" i="26"/>
  <c r="F17" i="26"/>
  <c r="H16" i="26"/>
  <c r="F16" i="26"/>
  <c r="H15" i="26"/>
  <c r="F15" i="26"/>
  <c r="H14" i="26"/>
  <c r="F14" i="26"/>
  <c r="H19" i="28"/>
  <c r="F19" i="28"/>
  <c r="H18" i="28"/>
  <c r="F18" i="28"/>
  <c r="H17" i="28"/>
  <c r="F17" i="28"/>
  <c r="H16" i="28"/>
  <c r="F16" i="28"/>
  <c r="H15" i="28"/>
  <c r="F15" i="28"/>
  <c r="H14" i="28"/>
  <c r="F14" i="28"/>
  <c r="H19" i="30"/>
  <c r="F19" i="30"/>
  <c r="H18" i="30"/>
  <c r="F18" i="30"/>
  <c r="H17" i="30"/>
  <c r="F17" i="30"/>
  <c r="H16" i="30"/>
  <c r="F16" i="30"/>
  <c r="H15" i="30"/>
  <c r="F15" i="30"/>
  <c r="H14" i="30"/>
  <c r="F14" i="30"/>
  <c r="O22" i="16" l="1"/>
  <c r="B4" i="30"/>
  <c r="B4" i="28"/>
  <c r="B4" i="26"/>
  <c r="B4" i="24"/>
  <c r="B4" i="22"/>
  <c r="B4" i="20"/>
  <c r="B4" i="18"/>
  <c r="K3" i="18"/>
  <c r="K3" i="20"/>
  <c r="K3" i="22"/>
  <c r="K3" i="24"/>
  <c r="K3" i="26"/>
  <c r="K3" i="28"/>
  <c r="K3" i="30"/>
  <c r="B3" i="30"/>
  <c r="B3" i="28"/>
  <c r="B3" i="26"/>
  <c r="B3" i="24"/>
  <c r="B3" i="22"/>
  <c r="B3" i="20"/>
  <c r="B3" i="18"/>
  <c r="M9" i="29" l="1"/>
  <c r="O21" i="30"/>
  <c r="H21" i="30"/>
  <c r="F21" i="30"/>
  <c r="H20" i="30"/>
  <c r="F20" i="30"/>
  <c r="O21" i="28"/>
  <c r="H21" i="28"/>
  <c r="F21" i="28"/>
  <c r="O20" i="28"/>
  <c r="H20" i="28"/>
  <c r="F20" i="28"/>
  <c r="O21" i="26"/>
  <c r="H21" i="26"/>
  <c r="F21" i="26"/>
  <c r="O20" i="26"/>
  <c r="H20" i="26"/>
  <c r="F20" i="26"/>
  <c r="O21" i="24"/>
  <c r="H21" i="24"/>
  <c r="F21" i="24"/>
  <c r="O20" i="24"/>
  <c r="H20" i="24"/>
  <c r="F20" i="24"/>
  <c r="O21" i="22"/>
  <c r="H21" i="22"/>
  <c r="F21" i="22"/>
  <c r="O20" i="22"/>
  <c r="H20" i="22"/>
  <c r="F20" i="22"/>
  <c r="O21" i="20"/>
  <c r="H21" i="20"/>
  <c r="F21" i="20"/>
  <c r="O20" i="20"/>
  <c r="H20" i="20"/>
  <c r="F20" i="20"/>
  <c r="O21" i="18"/>
  <c r="H21" i="18"/>
  <c r="F21" i="18"/>
  <c r="O20" i="18"/>
  <c r="H20" i="18"/>
  <c r="F20" i="18"/>
  <c r="O21" i="31" l="1"/>
  <c r="N21" i="31"/>
  <c r="M21" i="31"/>
  <c r="L21" i="31"/>
  <c r="K21" i="31"/>
  <c r="J21" i="31"/>
  <c r="E21" i="31"/>
  <c r="D21" i="31"/>
  <c r="C21" i="31"/>
  <c r="B21" i="31"/>
  <c r="N20" i="31"/>
  <c r="M20" i="31"/>
  <c r="L20" i="31"/>
  <c r="K20" i="31"/>
  <c r="J20" i="31"/>
  <c r="E20" i="31"/>
  <c r="D20" i="31"/>
  <c r="C20" i="31"/>
  <c r="B20" i="31"/>
  <c r="N19" i="31"/>
  <c r="M19" i="31"/>
  <c r="L19" i="31"/>
  <c r="K19" i="31"/>
  <c r="J19" i="31"/>
  <c r="E19" i="31"/>
  <c r="D19" i="31"/>
  <c r="C19" i="31"/>
  <c r="B19" i="31"/>
  <c r="N18" i="31"/>
  <c r="M18" i="31"/>
  <c r="L18" i="31"/>
  <c r="K18" i="31"/>
  <c r="J18" i="31"/>
  <c r="E18" i="31"/>
  <c r="D18" i="31"/>
  <c r="C18" i="31"/>
  <c r="B18" i="31"/>
  <c r="N17" i="31"/>
  <c r="M17" i="31"/>
  <c r="L17" i="31"/>
  <c r="K17" i="31"/>
  <c r="J17" i="31"/>
  <c r="E17" i="31"/>
  <c r="D17" i="31"/>
  <c r="C17" i="31"/>
  <c r="B17" i="31"/>
  <c r="N16" i="31"/>
  <c r="M16" i="31"/>
  <c r="L16" i="31"/>
  <c r="K16" i="31"/>
  <c r="J16" i="31"/>
  <c r="E16" i="31"/>
  <c r="D16" i="31"/>
  <c r="C16" i="31"/>
  <c r="B16" i="31"/>
  <c r="N15" i="31"/>
  <c r="M15" i="31"/>
  <c r="L15" i="31"/>
  <c r="K15" i="31"/>
  <c r="J15" i="31"/>
  <c r="E15" i="31"/>
  <c r="D15" i="31"/>
  <c r="C15" i="31"/>
  <c r="B15" i="31"/>
  <c r="N14" i="31"/>
  <c r="M14" i="31"/>
  <c r="L14" i="31"/>
  <c r="K14" i="31"/>
  <c r="J14" i="31"/>
  <c r="E14" i="31"/>
  <c r="D14" i="31"/>
  <c r="C14" i="31"/>
  <c r="B14" i="31"/>
  <c r="N13" i="31"/>
  <c r="M13" i="31"/>
  <c r="L13" i="31"/>
  <c r="K13" i="31"/>
  <c r="J13" i="31"/>
  <c r="E13" i="31"/>
  <c r="D13" i="31"/>
  <c r="C13" i="31"/>
  <c r="B13" i="31"/>
  <c r="N12" i="31"/>
  <c r="M12" i="31"/>
  <c r="L12" i="31"/>
  <c r="K12" i="31"/>
  <c r="J12" i="31"/>
  <c r="E12" i="31"/>
  <c r="D12" i="31"/>
  <c r="C12" i="31"/>
  <c r="B12" i="31"/>
  <c r="N11" i="31"/>
  <c r="M11" i="31"/>
  <c r="L11" i="31"/>
  <c r="K11" i="31"/>
  <c r="J11" i="31"/>
  <c r="E11" i="31"/>
  <c r="D11" i="31"/>
  <c r="C11" i="31"/>
  <c r="B11" i="31"/>
  <c r="N10" i="31"/>
  <c r="M10" i="31"/>
  <c r="L10" i="31"/>
  <c r="K10" i="31"/>
  <c r="J10" i="31"/>
  <c r="E10" i="31"/>
  <c r="D10" i="31"/>
  <c r="C10" i="31"/>
  <c r="B10" i="31"/>
  <c r="N9" i="31"/>
  <c r="M9" i="31"/>
  <c r="L9" i="31"/>
  <c r="K9" i="31"/>
  <c r="J9" i="31"/>
  <c r="E9" i="31"/>
  <c r="D9" i="31"/>
  <c r="C9" i="31"/>
  <c r="B9" i="31"/>
  <c r="N8" i="31"/>
  <c r="M8" i="31"/>
  <c r="L8" i="31"/>
  <c r="K8" i="31"/>
  <c r="J8" i="31"/>
  <c r="E8" i="31"/>
  <c r="D8" i="31"/>
  <c r="C8" i="31"/>
  <c r="B8" i="31"/>
  <c r="N7" i="31"/>
  <c r="M7" i="31"/>
  <c r="L7" i="31"/>
  <c r="K7" i="31"/>
  <c r="J7" i="31"/>
  <c r="E7" i="31"/>
  <c r="D7" i="31"/>
  <c r="C7" i="31"/>
  <c r="B7" i="31"/>
  <c r="N6" i="31"/>
  <c r="M6" i="31"/>
  <c r="L6" i="31"/>
  <c r="K6" i="31"/>
  <c r="J6" i="31"/>
  <c r="E6" i="31"/>
  <c r="D6" i="31"/>
  <c r="C6" i="31"/>
  <c r="B6" i="31"/>
  <c r="B4" i="31"/>
  <c r="J3" i="31"/>
  <c r="B3" i="31"/>
  <c r="B2" i="31"/>
  <c r="Q21" i="30" l="1"/>
  <c r="R21" i="30" s="1"/>
  <c r="Q20" i="30"/>
  <c r="Q19" i="30"/>
  <c r="Q18" i="30"/>
  <c r="Q17" i="30"/>
  <c r="Q16" i="30"/>
  <c r="Q15" i="30"/>
  <c r="Q14" i="30"/>
  <c r="Q13" i="30"/>
  <c r="O13" i="30" s="1"/>
  <c r="Q12" i="30"/>
  <c r="O12" i="30" s="1"/>
  <c r="Q11" i="30"/>
  <c r="O11" i="30" s="1"/>
  <c r="Q10" i="30"/>
  <c r="O10" i="30" s="1"/>
  <c r="Q9" i="30"/>
  <c r="O9" i="30" s="1"/>
  <c r="Q8" i="30"/>
  <c r="O8" i="30" s="1"/>
  <c r="Q7" i="30"/>
  <c r="O7" i="30" s="1"/>
  <c r="Q6" i="30"/>
  <c r="O6" i="30" s="1"/>
  <c r="O21" i="29"/>
  <c r="N21" i="29"/>
  <c r="M21" i="29"/>
  <c r="L21" i="29"/>
  <c r="K21" i="29"/>
  <c r="J21" i="29"/>
  <c r="E21" i="29"/>
  <c r="D21" i="29"/>
  <c r="C21" i="29"/>
  <c r="B21" i="29"/>
  <c r="O20" i="29"/>
  <c r="N20" i="29"/>
  <c r="M20" i="29"/>
  <c r="L20" i="29"/>
  <c r="K20" i="29"/>
  <c r="J20" i="29"/>
  <c r="E20" i="29"/>
  <c r="D20" i="29"/>
  <c r="C20" i="29"/>
  <c r="B20" i="29"/>
  <c r="N19" i="29"/>
  <c r="M19" i="29"/>
  <c r="L19" i="29"/>
  <c r="K19" i="29"/>
  <c r="J19" i="29"/>
  <c r="E19" i="29"/>
  <c r="D19" i="29"/>
  <c r="C19" i="29"/>
  <c r="B19" i="29"/>
  <c r="N18" i="29"/>
  <c r="M18" i="29"/>
  <c r="L18" i="29"/>
  <c r="K18" i="29"/>
  <c r="J18" i="29"/>
  <c r="E18" i="29"/>
  <c r="D18" i="29"/>
  <c r="C18" i="29"/>
  <c r="B18" i="29"/>
  <c r="N17" i="29"/>
  <c r="M17" i="29"/>
  <c r="L17" i="29"/>
  <c r="K17" i="29"/>
  <c r="J17" i="29"/>
  <c r="E17" i="29"/>
  <c r="D17" i="29"/>
  <c r="C17" i="29"/>
  <c r="B17" i="29"/>
  <c r="N16" i="29"/>
  <c r="M16" i="29"/>
  <c r="L16" i="29"/>
  <c r="K16" i="29"/>
  <c r="J16" i="29"/>
  <c r="E16" i="29"/>
  <c r="D16" i="29"/>
  <c r="C16" i="29"/>
  <c r="B16" i="29"/>
  <c r="N15" i="29"/>
  <c r="M15" i="29"/>
  <c r="L15" i="29"/>
  <c r="K15" i="29"/>
  <c r="J15" i="29"/>
  <c r="E15" i="29"/>
  <c r="D15" i="29"/>
  <c r="C15" i="29"/>
  <c r="B15" i="29"/>
  <c r="N14" i="29"/>
  <c r="M14" i="29"/>
  <c r="L14" i="29"/>
  <c r="K14" i="29"/>
  <c r="J14" i="29"/>
  <c r="E14" i="29"/>
  <c r="D14" i="29"/>
  <c r="C14" i="29"/>
  <c r="B14" i="29"/>
  <c r="N13" i="29"/>
  <c r="M13" i="29"/>
  <c r="L13" i="29"/>
  <c r="K13" i="29"/>
  <c r="J13" i="29"/>
  <c r="E13" i="29"/>
  <c r="D13" i="29"/>
  <c r="C13" i="29"/>
  <c r="B13" i="29"/>
  <c r="N12" i="29"/>
  <c r="M12" i="29"/>
  <c r="L12" i="29"/>
  <c r="K12" i="29"/>
  <c r="J12" i="29"/>
  <c r="E12" i="29"/>
  <c r="D12" i="29"/>
  <c r="C12" i="29"/>
  <c r="B12" i="29"/>
  <c r="N11" i="29"/>
  <c r="M11" i="29"/>
  <c r="L11" i="29"/>
  <c r="K11" i="29"/>
  <c r="J11" i="29"/>
  <c r="E11" i="29"/>
  <c r="D11" i="29"/>
  <c r="C11" i="29"/>
  <c r="B11" i="29"/>
  <c r="N10" i="29"/>
  <c r="M10" i="29"/>
  <c r="L10" i="29"/>
  <c r="K10" i="29"/>
  <c r="J10" i="29"/>
  <c r="E10" i="29"/>
  <c r="D10" i="29"/>
  <c r="C10" i="29"/>
  <c r="B10" i="29"/>
  <c r="N9" i="29"/>
  <c r="L9" i="29"/>
  <c r="K9" i="29"/>
  <c r="J9" i="29"/>
  <c r="E9" i="29"/>
  <c r="D9" i="29"/>
  <c r="C9" i="29"/>
  <c r="B9" i="29"/>
  <c r="N8" i="29"/>
  <c r="M8" i="29"/>
  <c r="L8" i="29"/>
  <c r="K8" i="29"/>
  <c r="J8" i="29"/>
  <c r="E8" i="29"/>
  <c r="D8" i="29"/>
  <c r="C8" i="29"/>
  <c r="B8" i="29"/>
  <c r="N7" i="29"/>
  <c r="M7" i="29"/>
  <c r="L7" i="29"/>
  <c r="K7" i="29"/>
  <c r="J7" i="29"/>
  <c r="E7" i="29"/>
  <c r="D7" i="29"/>
  <c r="C7" i="29"/>
  <c r="B7" i="29"/>
  <c r="N6" i="29"/>
  <c r="M6" i="29"/>
  <c r="L6" i="29"/>
  <c r="K6" i="29"/>
  <c r="J6" i="29"/>
  <c r="E6" i="29"/>
  <c r="D6" i="29"/>
  <c r="C6" i="29"/>
  <c r="B6" i="29"/>
  <c r="B4" i="29"/>
  <c r="J3" i="29"/>
  <c r="B3" i="29"/>
  <c r="B2" i="29"/>
  <c r="Q21" i="28"/>
  <c r="R21" i="28" s="1"/>
  <c r="Q20" i="28"/>
  <c r="R20" i="28" s="1"/>
  <c r="Q19" i="28"/>
  <c r="Q18" i="28"/>
  <c r="Q17" i="28"/>
  <c r="Q16" i="28"/>
  <c r="Q15" i="28"/>
  <c r="Q14" i="28"/>
  <c r="Q13" i="28"/>
  <c r="Q12" i="28"/>
  <c r="Q11" i="28"/>
  <c r="Q10" i="28"/>
  <c r="Q9" i="28"/>
  <c r="Q8" i="28"/>
  <c r="O8" i="28" s="1"/>
  <c r="O8" i="29" s="1"/>
  <c r="Q7" i="28"/>
  <c r="Q6" i="28"/>
  <c r="O6" i="28" s="1"/>
  <c r="O6" i="29" s="1"/>
  <c r="O21" i="27"/>
  <c r="N21" i="27"/>
  <c r="M21" i="27"/>
  <c r="L21" i="27"/>
  <c r="K21" i="27"/>
  <c r="J21" i="27"/>
  <c r="E21" i="27"/>
  <c r="D21" i="27"/>
  <c r="C21" i="27"/>
  <c r="B21" i="27"/>
  <c r="O20" i="27"/>
  <c r="N20" i="27"/>
  <c r="M20" i="27"/>
  <c r="L20" i="27"/>
  <c r="K20" i="27"/>
  <c r="J20" i="27"/>
  <c r="E20" i="27"/>
  <c r="D20" i="27"/>
  <c r="C20" i="27"/>
  <c r="B20" i="27"/>
  <c r="N19" i="27"/>
  <c r="M19" i="27"/>
  <c r="L19" i="27"/>
  <c r="K19" i="27"/>
  <c r="J19" i="27"/>
  <c r="E19" i="27"/>
  <c r="D19" i="27"/>
  <c r="C19" i="27"/>
  <c r="B19" i="27"/>
  <c r="N18" i="27"/>
  <c r="M18" i="27"/>
  <c r="L18" i="27"/>
  <c r="K18" i="27"/>
  <c r="J18" i="27"/>
  <c r="E18" i="27"/>
  <c r="D18" i="27"/>
  <c r="C18" i="27"/>
  <c r="B18" i="27"/>
  <c r="N17" i="27"/>
  <c r="M17" i="27"/>
  <c r="L17" i="27"/>
  <c r="K17" i="27"/>
  <c r="J17" i="27"/>
  <c r="E17" i="27"/>
  <c r="D17" i="27"/>
  <c r="C17" i="27"/>
  <c r="B17" i="27"/>
  <c r="N16" i="27"/>
  <c r="M16" i="27"/>
  <c r="L16" i="27"/>
  <c r="K16" i="27"/>
  <c r="J16" i="27"/>
  <c r="E16" i="27"/>
  <c r="D16" i="27"/>
  <c r="C16" i="27"/>
  <c r="B16" i="27"/>
  <c r="N15" i="27"/>
  <c r="M15" i="27"/>
  <c r="L15" i="27"/>
  <c r="K15" i="27"/>
  <c r="J15" i="27"/>
  <c r="E15" i="27"/>
  <c r="D15" i="27"/>
  <c r="C15" i="27"/>
  <c r="B15" i="27"/>
  <c r="N14" i="27"/>
  <c r="M14" i="27"/>
  <c r="L14" i="27"/>
  <c r="K14" i="27"/>
  <c r="J14" i="27"/>
  <c r="E14" i="27"/>
  <c r="D14" i="27"/>
  <c r="C14" i="27"/>
  <c r="B14" i="27"/>
  <c r="N13" i="27"/>
  <c r="M13" i="27"/>
  <c r="L13" i="27"/>
  <c r="K13" i="27"/>
  <c r="J13" i="27"/>
  <c r="E13" i="27"/>
  <c r="D13" i="27"/>
  <c r="C13" i="27"/>
  <c r="B13" i="27"/>
  <c r="N12" i="27"/>
  <c r="M12" i="27"/>
  <c r="L12" i="27"/>
  <c r="K12" i="27"/>
  <c r="J12" i="27"/>
  <c r="E12" i="27"/>
  <c r="D12" i="27"/>
  <c r="C12" i="27"/>
  <c r="B12" i="27"/>
  <c r="N11" i="27"/>
  <c r="M11" i="27"/>
  <c r="L11" i="27"/>
  <c r="K11" i="27"/>
  <c r="J11" i="27"/>
  <c r="E11" i="27"/>
  <c r="D11" i="27"/>
  <c r="C11" i="27"/>
  <c r="B11" i="27"/>
  <c r="N10" i="27"/>
  <c r="M10" i="27"/>
  <c r="L10" i="27"/>
  <c r="K10" i="27"/>
  <c r="J10" i="27"/>
  <c r="E10" i="27"/>
  <c r="D10" i="27"/>
  <c r="C10" i="27"/>
  <c r="B10" i="27"/>
  <c r="N9" i="27"/>
  <c r="M9" i="27"/>
  <c r="L9" i="27"/>
  <c r="K9" i="27"/>
  <c r="J9" i="27"/>
  <c r="E9" i="27"/>
  <c r="D9" i="27"/>
  <c r="C9" i="27"/>
  <c r="B9" i="27"/>
  <c r="N8" i="27"/>
  <c r="M8" i="27"/>
  <c r="L8" i="27"/>
  <c r="K8" i="27"/>
  <c r="J8" i="27"/>
  <c r="E8" i="27"/>
  <c r="D8" i="27"/>
  <c r="C8" i="27"/>
  <c r="B8" i="27"/>
  <c r="N7" i="27"/>
  <c r="M7" i="27"/>
  <c r="L7" i="27"/>
  <c r="K7" i="27"/>
  <c r="J7" i="27"/>
  <c r="E7" i="27"/>
  <c r="D7" i="27"/>
  <c r="C7" i="27"/>
  <c r="B7" i="27"/>
  <c r="N6" i="27"/>
  <c r="M6" i="27"/>
  <c r="L6" i="27"/>
  <c r="K6" i="27"/>
  <c r="J6" i="27"/>
  <c r="E6" i="27"/>
  <c r="D6" i="27"/>
  <c r="C6" i="27"/>
  <c r="B6" i="27"/>
  <c r="B4" i="27"/>
  <c r="J3" i="27"/>
  <c r="B3" i="27"/>
  <c r="B2" i="27"/>
  <c r="Q21" i="26"/>
  <c r="R21" i="26" s="1"/>
  <c r="Q20" i="26"/>
  <c r="R20" i="26" s="1"/>
  <c r="Q19" i="26"/>
  <c r="Q18" i="26"/>
  <c r="Q17" i="26"/>
  <c r="Q16" i="26"/>
  <c r="Q15" i="26"/>
  <c r="Q14" i="26"/>
  <c r="Q13" i="26"/>
  <c r="Q12" i="26"/>
  <c r="O12" i="26" s="1"/>
  <c r="O12" i="27" s="1"/>
  <c r="Q11" i="26"/>
  <c r="Q10" i="26"/>
  <c r="Q9" i="26"/>
  <c r="Q8" i="26"/>
  <c r="O8" i="26" s="1"/>
  <c r="O8" i="27" s="1"/>
  <c r="Q7" i="26"/>
  <c r="Q6" i="26"/>
  <c r="O6" i="26" s="1"/>
  <c r="O6" i="27" s="1"/>
  <c r="O21" i="25"/>
  <c r="N21" i="25"/>
  <c r="M21" i="25"/>
  <c r="L21" i="25"/>
  <c r="K21" i="25"/>
  <c r="J21" i="25"/>
  <c r="E21" i="25"/>
  <c r="D21" i="25"/>
  <c r="C21" i="25"/>
  <c r="B21" i="25"/>
  <c r="O20" i="25"/>
  <c r="N20" i="25"/>
  <c r="M20" i="25"/>
  <c r="L20" i="25"/>
  <c r="K20" i="25"/>
  <c r="J20" i="25"/>
  <c r="E20" i="25"/>
  <c r="D20" i="25"/>
  <c r="C20" i="25"/>
  <c r="B20" i="25"/>
  <c r="N19" i="25"/>
  <c r="M19" i="25"/>
  <c r="L19" i="25"/>
  <c r="K19" i="25"/>
  <c r="J19" i="25"/>
  <c r="E19" i="25"/>
  <c r="D19" i="25"/>
  <c r="C19" i="25"/>
  <c r="B19" i="25"/>
  <c r="N18" i="25"/>
  <c r="M18" i="25"/>
  <c r="L18" i="25"/>
  <c r="K18" i="25"/>
  <c r="J18" i="25"/>
  <c r="E18" i="25"/>
  <c r="D18" i="25"/>
  <c r="C18" i="25"/>
  <c r="B18" i="25"/>
  <c r="N17" i="25"/>
  <c r="M17" i="25"/>
  <c r="L17" i="25"/>
  <c r="K17" i="25"/>
  <c r="J17" i="25"/>
  <c r="E17" i="25"/>
  <c r="D17" i="25"/>
  <c r="C17" i="25"/>
  <c r="B17" i="25"/>
  <c r="N16" i="25"/>
  <c r="M16" i="25"/>
  <c r="L16" i="25"/>
  <c r="K16" i="25"/>
  <c r="J16" i="25"/>
  <c r="E16" i="25"/>
  <c r="D16" i="25"/>
  <c r="C16" i="25"/>
  <c r="B16" i="25"/>
  <c r="N15" i="25"/>
  <c r="M15" i="25"/>
  <c r="L15" i="25"/>
  <c r="K15" i="25"/>
  <c r="J15" i="25"/>
  <c r="E15" i="25"/>
  <c r="D15" i="25"/>
  <c r="C15" i="25"/>
  <c r="B15" i="25"/>
  <c r="N14" i="25"/>
  <c r="M14" i="25"/>
  <c r="L14" i="25"/>
  <c r="K14" i="25"/>
  <c r="J14" i="25"/>
  <c r="E14" i="25"/>
  <c r="D14" i="25"/>
  <c r="C14" i="25"/>
  <c r="B14" i="25"/>
  <c r="N13" i="25"/>
  <c r="M13" i="25"/>
  <c r="L13" i="25"/>
  <c r="K13" i="25"/>
  <c r="J13" i="25"/>
  <c r="E13" i="25"/>
  <c r="D13" i="25"/>
  <c r="C13" i="25"/>
  <c r="B13" i="25"/>
  <c r="N12" i="25"/>
  <c r="M12" i="25"/>
  <c r="L12" i="25"/>
  <c r="K12" i="25"/>
  <c r="J12" i="25"/>
  <c r="E12" i="25"/>
  <c r="D12" i="25"/>
  <c r="C12" i="25"/>
  <c r="B12" i="25"/>
  <c r="N11" i="25"/>
  <c r="M11" i="25"/>
  <c r="L11" i="25"/>
  <c r="K11" i="25"/>
  <c r="J11" i="25"/>
  <c r="E11" i="25"/>
  <c r="D11" i="25"/>
  <c r="C11" i="25"/>
  <c r="B11" i="25"/>
  <c r="N10" i="25"/>
  <c r="M10" i="25"/>
  <c r="L10" i="25"/>
  <c r="K10" i="25"/>
  <c r="J10" i="25"/>
  <c r="E10" i="25"/>
  <c r="D10" i="25"/>
  <c r="C10" i="25"/>
  <c r="B10" i="25"/>
  <c r="N9" i="25"/>
  <c r="M9" i="25"/>
  <c r="L9" i="25"/>
  <c r="K9" i="25"/>
  <c r="J9" i="25"/>
  <c r="E9" i="25"/>
  <c r="D9" i="25"/>
  <c r="C9" i="25"/>
  <c r="B9" i="25"/>
  <c r="N8" i="25"/>
  <c r="M8" i="25"/>
  <c r="L8" i="25"/>
  <c r="K8" i="25"/>
  <c r="J8" i="25"/>
  <c r="E8" i="25"/>
  <c r="D8" i="25"/>
  <c r="C8" i="25"/>
  <c r="B8" i="25"/>
  <c r="N7" i="25"/>
  <c r="M7" i="25"/>
  <c r="L7" i="25"/>
  <c r="K7" i="25"/>
  <c r="J7" i="25"/>
  <c r="E7" i="25"/>
  <c r="D7" i="25"/>
  <c r="C7" i="25"/>
  <c r="B7" i="25"/>
  <c r="N6" i="25"/>
  <c r="M6" i="25"/>
  <c r="L6" i="25"/>
  <c r="K6" i="25"/>
  <c r="J6" i="25"/>
  <c r="E6" i="25"/>
  <c r="D6" i="25"/>
  <c r="C6" i="25"/>
  <c r="B6" i="25"/>
  <c r="B4" i="25"/>
  <c r="J3" i="25"/>
  <c r="B3" i="25"/>
  <c r="B2" i="25"/>
  <c r="Q21" i="24"/>
  <c r="R21" i="24" s="1"/>
  <c r="Q20" i="24"/>
  <c r="R20" i="24" s="1"/>
  <c r="Q19" i="24"/>
  <c r="Q18" i="24"/>
  <c r="Q17" i="24"/>
  <c r="Q16" i="24"/>
  <c r="Q15" i="24"/>
  <c r="Q14" i="24"/>
  <c r="Q13" i="24"/>
  <c r="Q12" i="24"/>
  <c r="Q11" i="24"/>
  <c r="Q10" i="24"/>
  <c r="Q9" i="24"/>
  <c r="Q8" i="24"/>
  <c r="Q7" i="24"/>
  <c r="Q6" i="24"/>
  <c r="O6" i="24" s="1"/>
  <c r="O21" i="23"/>
  <c r="N21" i="23"/>
  <c r="M21" i="23"/>
  <c r="L21" i="23"/>
  <c r="K21" i="23"/>
  <c r="J21" i="23"/>
  <c r="E21" i="23"/>
  <c r="D21" i="23"/>
  <c r="C21" i="23"/>
  <c r="B21" i="23"/>
  <c r="O20" i="23"/>
  <c r="N20" i="23"/>
  <c r="M20" i="23"/>
  <c r="L20" i="23"/>
  <c r="K20" i="23"/>
  <c r="J20" i="23"/>
  <c r="E20" i="23"/>
  <c r="D20" i="23"/>
  <c r="C20" i="23"/>
  <c r="B20" i="23"/>
  <c r="N19" i="23"/>
  <c r="M19" i="23"/>
  <c r="L19" i="23"/>
  <c r="K19" i="23"/>
  <c r="J19" i="23"/>
  <c r="E19" i="23"/>
  <c r="D19" i="23"/>
  <c r="C19" i="23"/>
  <c r="B19" i="23"/>
  <c r="N18" i="23"/>
  <c r="M18" i="23"/>
  <c r="L18" i="23"/>
  <c r="K18" i="23"/>
  <c r="J18" i="23"/>
  <c r="E18" i="23"/>
  <c r="D18" i="23"/>
  <c r="C18" i="23"/>
  <c r="B18" i="23"/>
  <c r="N17" i="23"/>
  <c r="M17" i="23"/>
  <c r="L17" i="23"/>
  <c r="K17" i="23"/>
  <c r="J17" i="23"/>
  <c r="E17" i="23"/>
  <c r="D17" i="23"/>
  <c r="C17" i="23"/>
  <c r="B17" i="23"/>
  <c r="N16" i="23"/>
  <c r="M16" i="23"/>
  <c r="L16" i="23"/>
  <c r="K16" i="23"/>
  <c r="J16" i="23"/>
  <c r="E16" i="23"/>
  <c r="D16" i="23"/>
  <c r="C16" i="23"/>
  <c r="B16" i="23"/>
  <c r="N15" i="23"/>
  <c r="M15" i="23"/>
  <c r="L15" i="23"/>
  <c r="K15" i="23"/>
  <c r="J15" i="23"/>
  <c r="E15" i="23"/>
  <c r="D15" i="23"/>
  <c r="C15" i="23"/>
  <c r="B15" i="23"/>
  <c r="N14" i="23"/>
  <c r="M14" i="23"/>
  <c r="L14" i="23"/>
  <c r="K14" i="23"/>
  <c r="J14" i="23"/>
  <c r="E14" i="23"/>
  <c r="D14" i="23"/>
  <c r="C14" i="23"/>
  <c r="B14" i="23"/>
  <c r="N13" i="23"/>
  <c r="M13" i="23"/>
  <c r="L13" i="23"/>
  <c r="K13" i="23"/>
  <c r="J13" i="23"/>
  <c r="E13" i="23"/>
  <c r="D13" i="23"/>
  <c r="C13" i="23"/>
  <c r="B13" i="23"/>
  <c r="N12" i="23"/>
  <c r="M12" i="23"/>
  <c r="L12" i="23"/>
  <c r="K12" i="23"/>
  <c r="J12" i="23"/>
  <c r="E12" i="23"/>
  <c r="D12" i="23"/>
  <c r="C12" i="23"/>
  <c r="B12" i="23"/>
  <c r="N11" i="23"/>
  <c r="M11" i="23"/>
  <c r="L11" i="23"/>
  <c r="K11" i="23"/>
  <c r="J11" i="23"/>
  <c r="E11" i="23"/>
  <c r="D11" i="23"/>
  <c r="C11" i="23"/>
  <c r="B11" i="23"/>
  <c r="N10" i="23"/>
  <c r="M10" i="23"/>
  <c r="L10" i="23"/>
  <c r="K10" i="23"/>
  <c r="J10" i="23"/>
  <c r="E10" i="23"/>
  <c r="D10" i="23"/>
  <c r="C10" i="23"/>
  <c r="B10" i="23"/>
  <c r="N9" i="23"/>
  <c r="M9" i="23"/>
  <c r="L9" i="23"/>
  <c r="K9" i="23"/>
  <c r="J9" i="23"/>
  <c r="E9" i="23"/>
  <c r="D9" i="23"/>
  <c r="C9" i="23"/>
  <c r="B9" i="23"/>
  <c r="N8" i="23"/>
  <c r="M8" i="23"/>
  <c r="L8" i="23"/>
  <c r="K8" i="23"/>
  <c r="J8" i="23"/>
  <c r="E8" i="23"/>
  <c r="D8" i="23"/>
  <c r="C8" i="23"/>
  <c r="B8" i="23"/>
  <c r="N7" i="23"/>
  <c r="M7" i="23"/>
  <c r="L7" i="23"/>
  <c r="K7" i="23"/>
  <c r="J7" i="23"/>
  <c r="E7" i="23"/>
  <c r="D7" i="23"/>
  <c r="C7" i="23"/>
  <c r="B7" i="23"/>
  <c r="N6" i="23"/>
  <c r="M6" i="23"/>
  <c r="L6" i="23"/>
  <c r="K6" i="23"/>
  <c r="J6" i="23"/>
  <c r="E6" i="23"/>
  <c r="D6" i="23"/>
  <c r="C6" i="23"/>
  <c r="B6" i="23"/>
  <c r="B4" i="23"/>
  <c r="J3" i="23"/>
  <c r="B3" i="23"/>
  <c r="B2" i="23"/>
  <c r="Q21" i="22"/>
  <c r="R21" i="22" s="1"/>
  <c r="R20" i="22"/>
  <c r="Q20" i="22"/>
  <c r="Q19" i="22"/>
  <c r="Q18" i="22"/>
  <c r="Q17" i="22"/>
  <c r="Q16" i="22"/>
  <c r="Q15" i="22"/>
  <c r="Q14" i="22"/>
  <c r="Q13" i="22"/>
  <c r="Q12" i="22"/>
  <c r="O12" i="22" s="1"/>
  <c r="O12" i="23" s="1"/>
  <c r="Q11" i="22"/>
  <c r="Q10" i="22"/>
  <c r="Q9" i="22"/>
  <c r="Q8" i="22"/>
  <c r="O8" i="22" s="1"/>
  <c r="O8" i="23" s="1"/>
  <c r="Q7" i="22"/>
  <c r="Q6" i="22"/>
  <c r="O6" i="22" s="1"/>
  <c r="O6" i="23" s="1"/>
  <c r="O21" i="21"/>
  <c r="N21" i="21"/>
  <c r="M21" i="21"/>
  <c r="L21" i="21"/>
  <c r="K21" i="21"/>
  <c r="J21" i="21"/>
  <c r="E21" i="21"/>
  <c r="D21" i="21"/>
  <c r="C21" i="21"/>
  <c r="B21" i="21"/>
  <c r="O20" i="21"/>
  <c r="N20" i="21"/>
  <c r="M20" i="21"/>
  <c r="L20" i="21"/>
  <c r="K20" i="21"/>
  <c r="J20" i="21"/>
  <c r="E20" i="21"/>
  <c r="D20" i="21"/>
  <c r="C20" i="21"/>
  <c r="B20" i="21"/>
  <c r="N19" i="21"/>
  <c r="M19" i="21"/>
  <c r="L19" i="21"/>
  <c r="K19" i="21"/>
  <c r="J19" i="21"/>
  <c r="E19" i="21"/>
  <c r="D19" i="21"/>
  <c r="C19" i="21"/>
  <c r="B19" i="21"/>
  <c r="N18" i="21"/>
  <c r="M18" i="21"/>
  <c r="L18" i="21"/>
  <c r="K18" i="21"/>
  <c r="J18" i="21"/>
  <c r="E18" i="21"/>
  <c r="D18" i="21"/>
  <c r="C18" i="21"/>
  <c r="B18" i="21"/>
  <c r="N17" i="21"/>
  <c r="M17" i="21"/>
  <c r="L17" i="21"/>
  <c r="K17" i="21"/>
  <c r="J17" i="21"/>
  <c r="E17" i="21"/>
  <c r="D17" i="21"/>
  <c r="C17" i="21"/>
  <c r="B17" i="21"/>
  <c r="N16" i="21"/>
  <c r="M16" i="21"/>
  <c r="L16" i="21"/>
  <c r="K16" i="21"/>
  <c r="J16" i="21"/>
  <c r="E16" i="21"/>
  <c r="D16" i="21"/>
  <c r="C16" i="21"/>
  <c r="B16" i="21"/>
  <c r="N15" i="21"/>
  <c r="M15" i="21"/>
  <c r="L15" i="21"/>
  <c r="K15" i="21"/>
  <c r="J15" i="21"/>
  <c r="E15" i="21"/>
  <c r="D15" i="21"/>
  <c r="C15" i="21"/>
  <c r="B15" i="21"/>
  <c r="N14" i="21"/>
  <c r="M14" i="21"/>
  <c r="L14" i="21"/>
  <c r="K14" i="21"/>
  <c r="J14" i="21"/>
  <c r="E14" i="21"/>
  <c r="D14" i="21"/>
  <c r="C14" i="21"/>
  <c r="B14" i="21"/>
  <c r="N13" i="21"/>
  <c r="M13" i="21"/>
  <c r="L13" i="21"/>
  <c r="K13" i="21"/>
  <c r="J13" i="21"/>
  <c r="E13" i="21"/>
  <c r="D13" i="21"/>
  <c r="C13" i="21"/>
  <c r="B13" i="21"/>
  <c r="N12" i="21"/>
  <c r="M12" i="21"/>
  <c r="L12" i="21"/>
  <c r="K12" i="21"/>
  <c r="J12" i="21"/>
  <c r="E12" i="21"/>
  <c r="D12" i="21"/>
  <c r="C12" i="21"/>
  <c r="B12" i="21"/>
  <c r="N11" i="21"/>
  <c r="M11" i="21"/>
  <c r="L11" i="21"/>
  <c r="K11" i="21"/>
  <c r="J11" i="21"/>
  <c r="E11" i="21"/>
  <c r="D11" i="21"/>
  <c r="C11" i="21"/>
  <c r="B11" i="21"/>
  <c r="N10" i="21"/>
  <c r="M10" i="21"/>
  <c r="L10" i="21"/>
  <c r="K10" i="21"/>
  <c r="J10" i="21"/>
  <c r="E10" i="21"/>
  <c r="D10" i="21"/>
  <c r="C10" i="21"/>
  <c r="B10" i="21"/>
  <c r="N9" i="21"/>
  <c r="M9" i="21"/>
  <c r="L9" i="21"/>
  <c r="K9" i="21"/>
  <c r="J9" i="21"/>
  <c r="E9" i="21"/>
  <c r="D9" i="21"/>
  <c r="C9" i="21"/>
  <c r="B9" i="21"/>
  <c r="N8" i="21"/>
  <c r="M8" i="21"/>
  <c r="L8" i="21"/>
  <c r="K8" i="21"/>
  <c r="J8" i="21"/>
  <c r="E8" i="21"/>
  <c r="D8" i="21"/>
  <c r="C8" i="21"/>
  <c r="B8" i="21"/>
  <c r="N7" i="21"/>
  <c r="M7" i="21"/>
  <c r="L7" i="21"/>
  <c r="K7" i="21"/>
  <c r="J7" i="21"/>
  <c r="E7" i="21"/>
  <c r="D7" i="21"/>
  <c r="C7" i="21"/>
  <c r="B7" i="21"/>
  <c r="N6" i="21"/>
  <c r="M6" i="21"/>
  <c r="L6" i="21"/>
  <c r="K6" i="21"/>
  <c r="J6" i="21"/>
  <c r="E6" i="21"/>
  <c r="D6" i="21"/>
  <c r="C6" i="21"/>
  <c r="B6" i="21"/>
  <c r="B4" i="21"/>
  <c r="J3" i="21"/>
  <c r="B3" i="21"/>
  <c r="B2" i="21"/>
  <c r="Q21" i="20"/>
  <c r="R21" i="20" s="1"/>
  <c r="Q20" i="20"/>
  <c r="R20" i="20" s="1"/>
  <c r="Q19" i="20"/>
  <c r="Q18" i="20"/>
  <c r="Q17" i="20"/>
  <c r="Q16" i="20"/>
  <c r="Q15" i="20"/>
  <c r="Q14" i="20"/>
  <c r="O14" i="20" s="1"/>
  <c r="O14" i="21" s="1"/>
  <c r="Q13" i="20"/>
  <c r="O13" i="20" s="1"/>
  <c r="Q12" i="20"/>
  <c r="O12" i="20" s="1"/>
  <c r="Q11" i="20"/>
  <c r="O11" i="20" s="1"/>
  <c r="Q10" i="20"/>
  <c r="Q9" i="20"/>
  <c r="O9" i="20" s="1"/>
  <c r="Q8" i="20"/>
  <c r="Q7" i="20"/>
  <c r="R6" i="20"/>
  <c r="Q6" i="20"/>
  <c r="O6" i="20" s="1"/>
  <c r="O6" i="21" s="1"/>
  <c r="O21" i="19"/>
  <c r="N21" i="19"/>
  <c r="M21" i="19"/>
  <c r="L21" i="19"/>
  <c r="K21" i="19"/>
  <c r="J21" i="19"/>
  <c r="E21" i="19"/>
  <c r="D21" i="19"/>
  <c r="C21" i="19"/>
  <c r="B21" i="19"/>
  <c r="O20" i="19"/>
  <c r="N20" i="19"/>
  <c r="M20" i="19"/>
  <c r="L20" i="19"/>
  <c r="K20" i="19"/>
  <c r="J20" i="19"/>
  <c r="E20" i="19"/>
  <c r="D20" i="19"/>
  <c r="C20" i="19"/>
  <c r="B20" i="19"/>
  <c r="N19" i="19"/>
  <c r="M19" i="19"/>
  <c r="L19" i="19"/>
  <c r="K19" i="19"/>
  <c r="J19" i="19"/>
  <c r="E19" i="19"/>
  <c r="D19" i="19"/>
  <c r="C19" i="19"/>
  <c r="B19" i="19"/>
  <c r="N18" i="19"/>
  <c r="M18" i="19"/>
  <c r="L18" i="19"/>
  <c r="K18" i="19"/>
  <c r="J18" i="19"/>
  <c r="E18" i="19"/>
  <c r="D18" i="19"/>
  <c r="C18" i="19"/>
  <c r="B18" i="19"/>
  <c r="N17" i="19"/>
  <c r="M17" i="19"/>
  <c r="L17" i="19"/>
  <c r="K17" i="19"/>
  <c r="J17" i="19"/>
  <c r="E17" i="19"/>
  <c r="D17" i="19"/>
  <c r="C17" i="19"/>
  <c r="B17" i="19"/>
  <c r="N16" i="19"/>
  <c r="M16" i="19"/>
  <c r="L16" i="19"/>
  <c r="K16" i="19"/>
  <c r="J16" i="19"/>
  <c r="E16" i="19"/>
  <c r="D16" i="19"/>
  <c r="C16" i="19"/>
  <c r="B16" i="19"/>
  <c r="N15" i="19"/>
  <c r="M15" i="19"/>
  <c r="L15" i="19"/>
  <c r="K15" i="19"/>
  <c r="J15" i="19"/>
  <c r="E15" i="19"/>
  <c r="D15" i="19"/>
  <c r="C15" i="19"/>
  <c r="B15" i="19"/>
  <c r="N14" i="19"/>
  <c r="M14" i="19"/>
  <c r="L14" i="19"/>
  <c r="K14" i="19"/>
  <c r="J14" i="19"/>
  <c r="E14" i="19"/>
  <c r="D14" i="19"/>
  <c r="C14" i="19"/>
  <c r="B14" i="19"/>
  <c r="N13" i="19"/>
  <c r="M13" i="19"/>
  <c r="L13" i="19"/>
  <c r="K13" i="19"/>
  <c r="J13" i="19"/>
  <c r="E13" i="19"/>
  <c r="D13" i="19"/>
  <c r="C13" i="19"/>
  <c r="B13" i="19"/>
  <c r="N12" i="19"/>
  <c r="M12" i="19"/>
  <c r="L12" i="19"/>
  <c r="K12" i="19"/>
  <c r="J12" i="19"/>
  <c r="E12" i="19"/>
  <c r="D12" i="19"/>
  <c r="C12" i="19"/>
  <c r="B12" i="19"/>
  <c r="N11" i="19"/>
  <c r="M11" i="19"/>
  <c r="L11" i="19"/>
  <c r="K11" i="19"/>
  <c r="J11" i="19"/>
  <c r="E11" i="19"/>
  <c r="D11" i="19"/>
  <c r="C11" i="19"/>
  <c r="B11" i="19"/>
  <c r="N10" i="19"/>
  <c r="M10" i="19"/>
  <c r="L10" i="19"/>
  <c r="K10" i="19"/>
  <c r="J10" i="19"/>
  <c r="E10" i="19"/>
  <c r="D10" i="19"/>
  <c r="C10" i="19"/>
  <c r="B10" i="19"/>
  <c r="N9" i="19"/>
  <c r="M9" i="19"/>
  <c r="L9" i="19"/>
  <c r="K9" i="19"/>
  <c r="J9" i="19"/>
  <c r="E9" i="19"/>
  <c r="D9" i="19"/>
  <c r="C9" i="19"/>
  <c r="B9" i="19"/>
  <c r="N8" i="19"/>
  <c r="M8" i="19"/>
  <c r="L8" i="19"/>
  <c r="K8" i="19"/>
  <c r="J8" i="19"/>
  <c r="E8" i="19"/>
  <c r="D8" i="19"/>
  <c r="C8" i="19"/>
  <c r="B8" i="19"/>
  <c r="N7" i="19"/>
  <c r="M7" i="19"/>
  <c r="L7" i="19"/>
  <c r="K7" i="19"/>
  <c r="J7" i="19"/>
  <c r="E7" i="19"/>
  <c r="D7" i="19"/>
  <c r="C7" i="19"/>
  <c r="B7" i="19"/>
  <c r="N6" i="19"/>
  <c r="M6" i="19"/>
  <c r="L6" i="19"/>
  <c r="K6" i="19"/>
  <c r="J6" i="19"/>
  <c r="E6" i="19"/>
  <c r="D6" i="19"/>
  <c r="C6" i="19"/>
  <c r="B6" i="19"/>
  <c r="B4" i="19"/>
  <c r="J3" i="19"/>
  <c r="B3" i="19"/>
  <c r="B2" i="19"/>
  <c r="Q21" i="18"/>
  <c r="R21" i="18" s="1"/>
  <c r="Q20" i="18"/>
  <c r="R20" i="18" s="1"/>
  <c r="Q19" i="18"/>
  <c r="Q18" i="18"/>
  <c r="Q17" i="18"/>
  <c r="Q16" i="18"/>
  <c r="Q15" i="18"/>
  <c r="Q14" i="18"/>
  <c r="Q13" i="18"/>
  <c r="Q12" i="18"/>
  <c r="Q11" i="18"/>
  <c r="Q10" i="18"/>
  <c r="Q9" i="18"/>
  <c r="Q8" i="18"/>
  <c r="O8" i="18" s="1"/>
  <c r="O8" i="19" s="1"/>
  <c r="Q7" i="18"/>
  <c r="Q6" i="18"/>
  <c r="O6" i="18" s="1"/>
  <c r="O8" i="20" l="1"/>
  <c r="O8" i="21" s="1"/>
  <c r="O10" i="20"/>
  <c r="O10" i="21" s="1"/>
  <c r="R14" i="20"/>
  <c r="R6" i="18"/>
  <c r="R15" i="18"/>
  <c r="O15" i="18"/>
  <c r="O15" i="19" s="1"/>
  <c r="R19" i="18"/>
  <c r="O19" i="18"/>
  <c r="O19" i="19" s="1"/>
  <c r="R18" i="18"/>
  <c r="O18" i="18"/>
  <c r="O18" i="19" s="1"/>
  <c r="R16" i="18"/>
  <c r="O16" i="18"/>
  <c r="O16" i="19" s="1"/>
  <c r="R14" i="18"/>
  <c r="O14" i="18"/>
  <c r="O14" i="19" s="1"/>
  <c r="R17" i="18"/>
  <c r="O17" i="18"/>
  <c r="O17" i="19" s="1"/>
  <c r="R18" i="20"/>
  <c r="O18" i="20"/>
  <c r="O18" i="21" s="1"/>
  <c r="R15" i="20"/>
  <c r="O15" i="20"/>
  <c r="O15" i="21" s="1"/>
  <c r="R19" i="20"/>
  <c r="O19" i="20"/>
  <c r="O19" i="21" s="1"/>
  <c r="R16" i="20"/>
  <c r="O16" i="20"/>
  <c r="O16" i="21" s="1"/>
  <c r="R17" i="20"/>
  <c r="O17" i="20"/>
  <c r="O17" i="21" s="1"/>
  <c r="R17" i="22"/>
  <c r="O17" i="22"/>
  <c r="O17" i="23" s="1"/>
  <c r="R14" i="22"/>
  <c r="O14" i="22"/>
  <c r="O14" i="23" s="1"/>
  <c r="R18" i="22"/>
  <c r="O18" i="22"/>
  <c r="O18" i="23" s="1"/>
  <c r="R16" i="22"/>
  <c r="O16" i="22"/>
  <c r="O16" i="23" s="1"/>
  <c r="R15" i="22"/>
  <c r="O15" i="22"/>
  <c r="O15" i="23" s="1"/>
  <c r="R19" i="22"/>
  <c r="O19" i="22"/>
  <c r="O19" i="23" s="1"/>
  <c r="R17" i="24"/>
  <c r="O17" i="24"/>
  <c r="O17" i="25" s="1"/>
  <c r="R14" i="24"/>
  <c r="O14" i="24"/>
  <c r="O14" i="25" s="1"/>
  <c r="R18" i="24"/>
  <c r="O18" i="24"/>
  <c r="O18" i="25" s="1"/>
  <c r="R15" i="24"/>
  <c r="O15" i="24"/>
  <c r="O15" i="25" s="1"/>
  <c r="R19" i="24"/>
  <c r="O19" i="24"/>
  <c r="O19" i="25" s="1"/>
  <c r="R16" i="24"/>
  <c r="O16" i="24"/>
  <c r="O16" i="25" s="1"/>
  <c r="R16" i="26"/>
  <c r="O16" i="26"/>
  <c r="O16" i="27" s="1"/>
  <c r="R15" i="26"/>
  <c r="O15" i="26"/>
  <c r="O15" i="27" s="1"/>
  <c r="R17" i="26"/>
  <c r="O17" i="26"/>
  <c r="O17" i="27" s="1"/>
  <c r="R19" i="26"/>
  <c r="O19" i="26"/>
  <c r="O19" i="27" s="1"/>
  <c r="R14" i="26"/>
  <c r="O14" i="26"/>
  <c r="O14" i="27" s="1"/>
  <c r="R18" i="26"/>
  <c r="O18" i="26"/>
  <c r="O18" i="27" s="1"/>
  <c r="R17" i="28"/>
  <c r="O17" i="28"/>
  <c r="O17" i="29" s="1"/>
  <c r="R14" i="28"/>
  <c r="O14" i="28"/>
  <c r="O14" i="29" s="1"/>
  <c r="R18" i="28"/>
  <c r="O18" i="28"/>
  <c r="O18" i="29" s="1"/>
  <c r="R15" i="28"/>
  <c r="O15" i="28"/>
  <c r="O15" i="29" s="1"/>
  <c r="R19" i="28"/>
  <c r="O19" i="28"/>
  <c r="O19" i="29" s="1"/>
  <c r="R16" i="28"/>
  <c r="O16" i="28"/>
  <c r="O16" i="29" s="1"/>
  <c r="R20" i="30"/>
  <c r="O20" i="30"/>
  <c r="O20" i="31" s="1"/>
  <c r="R14" i="30"/>
  <c r="O14" i="30"/>
  <c r="O14" i="31" s="1"/>
  <c r="R18" i="30"/>
  <c r="O18" i="30"/>
  <c r="O18" i="31" s="1"/>
  <c r="R15" i="30"/>
  <c r="O15" i="30"/>
  <c r="O15" i="31" s="1"/>
  <c r="R19" i="30"/>
  <c r="O19" i="30"/>
  <c r="O19" i="31" s="1"/>
  <c r="R16" i="30"/>
  <c r="O16" i="30"/>
  <c r="O16" i="31" s="1"/>
  <c r="R17" i="30"/>
  <c r="O17" i="30"/>
  <c r="O17" i="31" s="1"/>
  <c r="R12" i="26"/>
  <c r="R11" i="30"/>
  <c r="O11" i="31"/>
  <c r="R12" i="30"/>
  <c r="O12" i="31"/>
  <c r="R13" i="30"/>
  <c r="O13" i="31"/>
  <c r="R10" i="30"/>
  <c r="O10" i="31"/>
  <c r="R12" i="28"/>
  <c r="O12" i="28"/>
  <c r="O12" i="29" s="1"/>
  <c r="R13" i="28"/>
  <c r="O13" i="28"/>
  <c r="O13" i="29" s="1"/>
  <c r="R6" i="28"/>
  <c r="R10" i="28"/>
  <c r="O10" i="28"/>
  <c r="O10" i="29" s="1"/>
  <c r="R11" i="28"/>
  <c r="O11" i="28"/>
  <c r="O11" i="29" s="1"/>
  <c r="R11" i="26"/>
  <c r="O11" i="26"/>
  <c r="O11" i="27" s="1"/>
  <c r="R6" i="26"/>
  <c r="R10" i="26"/>
  <c r="O10" i="26"/>
  <c r="O10" i="27" s="1"/>
  <c r="R13" i="26"/>
  <c r="O13" i="26"/>
  <c r="O13" i="27" s="1"/>
  <c r="R13" i="24"/>
  <c r="O13" i="24"/>
  <c r="O13" i="25" s="1"/>
  <c r="R10" i="24"/>
  <c r="O10" i="24"/>
  <c r="O10" i="25" s="1"/>
  <c r="R11" i="24"/>
  <c r="O11" i="24"/>
  <c r="O11" i="25" s="1"/>
  <c r="R12" i="24"/>
  <c r="O12" i="24"/>
  <c r="O12" i="25" s="1"/>
  <c r="R8" i="22"/>
  <c r="R12" i="22"/>
  <c r="R10" i="22"/>
  <c r="O10" i="22"/>
  <c r="O10" i="23" s="1"/>
  <c r="R13" i="22"/>
  <c r="O13" i="22"/>
  <c r="O13" i="23" s="1"/>
  <c r="R11" i="22"/>
  <c r="O11" i="22"/>
  <c r="O11" i="23" s="1"/>
  <c r="R11" i="20"/>
  <c r="O11" i="21"/>
  <c r="R12" i="20"/>
  <c r="O12" i="21"/>
  <c r="R13" i="20"/>
  <c r="O13" i="21"/>
  <c r="R10" i="20"/>
  <c r="R10" i="18"/>
  <c r="O10" i="18"/>
  <c r="O10" i="19" s="1"/>
  <c r="R12" i="18"/>
  <c r="O12" i="18"/>
  <c r="O12" i="19" s="1"/>
  <c r="R11" i="18"/>
  <c r="O11" i="18"/>
  <c r="O11" i="19" s="1"/>
  <c r="R13" i="18"/>
  <c r="O13" i="18"/>
  <c r="O13" i="19" s="1"/>
  <c r="R9" i="30"/>
  <c r="O9" i="31"/>
  <c r="R7" i="30"/>
  <c r="O7" i="31"/>
  <c r="O6" i="31"/>
  <c r="R6" i="30"/>
  <c r="R8" i="30"/>
  <c r="O8" i="31"/>
  <c r="R9" i="28"/>
  <c r="O9" i="28"/>
  <c r="O9" i="29" s="1"/>
  <c r="R7" i="28"/>
  <c r="O7" i="28"/>
  <c r="O7" i="29" s="1"/>
  <c r="R8" i="28"/>
  <c r="R8" i="26"/>
  <c r="R7" i="26"/>
  <c r="O7" i="26"/>
  <c r="O7" i="27" s="1"/>
  <c r="R9" i="26"/>
  <c r="O9" i="26"/>
  <c r="O9" i="27" s="1"/>
  <c r="R9" i="24"/>
  <c r="O9" i="24"/>
  <c r="O9" i="25" s="1"/>
  <c r="R6" i="24"/>
  <c r="R7" i="24"/>
  <c r="O7" i="24"/>
  <c r="O7" i="25" s="1"/>
  <c r="R8" i="24"/>
  <c r="O8" i="24"/>
  <c r="O8" i="25" s="1"/>
  <c r="O6" i="25"/>
  <c r="R7" i="22"/>
  <c r="O7" i="22"/>
  <c r="O7" i="23" s="1"/>
  <c r="R6" i="22"/>
  <c r="R9" i="22"/>
  <c r="O9" i="22"/>
  <c r="O9" i="23" s="1"/>
  <c r="R7" i="20"/>
  <c r="O7" i="20"/>
  <c r="O7" i="21" s="1"/>
  <c r="R9" i="20"/>
  <c r="O9" i="21"/>
  <c r="R8" i="20"/>
  <c r="R8" i="18"/>
  <c r="O6" i="19"/>
  <c r="R9" i="18"/>
  <c r="O9" i="18"/>
  <c r="O9" i="19" s="1"/>
  <c r="R7" i="18"/>
  <c r="O7" i="18"/>
  <c r="O7" i="19" s="1"/>
  <c r="B4" i="17"/>
  <c r="M6" i="17"/>
  <c r="N21" i="17"/>
  <c r="M21" i="17"/>
  <c r="L21" i="17"/>
  <c r="K21" i="17"/>
  <c r="J21" i="17"/>
  <c r="E21" i="17"/>
  <c r="D21" i="17"/>
  <c r="C21" i="17"/>
  <c r="B21" i="17"/>
  <c r="N20" i="17"/>
  <c r="M20" i="17"/>
  <c r="L20" i="17"/>
  <c r="K20" i="17"/>
  <c r="J20" i="17"/>
  <c r="E20" i="17"/>
  <c r="D20" i="17"/>
  <c r="C20" i="17"/>
  <c r="B20" i="17"/>
  <c r="N19" i="17"/>
  <c r="M19" i="17"/>
  <c r="L19" i="17"/>
  <c r="K19" i="17"/>
  <c r="J19" i="17"/>
  <c r="E19" i="17"/>
  <c r="D19" i="17"/>
  <c r="C19" i="17"/>
  <c r="B19" i="17"/>
  <c r="N18" i="17"/>
  <c r="M18" i="17"/>
  <c r="L18" i="17"/>
  <c r="K18" i="17"/>
  <c r="J18" i="17"/>
  <c r="E18" i="17"/>
  <c r="D18" i="17"/>
  <c r="C18" i="17"/>
  <c r="B18" i="17"/>
  <c r="N17" i="17"/>
  <c r="M17" i="17"/>
  <c r="L17" i="17"/>
  <c r="K17" i="17"/>
  <c r="J17" i="17"/>
  <c r="E17" i="17"/>
  <c r="D17" i="17"/>
  <c r="C17" i="17"/>
  <c r="B17" i="17"/>
  <c r="N16" i="17"/>
  <c r="M16" i="17"/>
  <c r="L16" i="17"/>
  <c r="K16" i="17"/>
  <c r="J16" i="17"/>
  <c r="E16" i="17"/>
  <c r="D16" i="17"/>
  <c r="C16" i="17"/>
  <c r="B16" i="17"/>
  <c r="N15" i="17"/>
  <c r="M15" i="17"/>
  <c r="L15" i="17"/>
  <c r="K15" i="17"/>
  <c r="J15" i="17"/>
  <c r="E15" i="17"/>
  <c r="D15" i="17"/>
  <c r="C15" i="17"/>
  <c r="B15" i="17"/>
  <c r="N14" i="17"/>
  <c r="M14" i="17"/>
  <c r="L14" i="17"/>
  <c r="K14" i="17"/>
  <c r="J14" i="17"/>
  <c r="E14" i="17"/>
  <c r="D14" i="17"/>
  <c r="C14" i="17"/>
  <c r="B14" i="17"/>
  <c r="N13" i="17"/>
  <c r="M13" i="17"/>
  <c r="L13" i="17"/>
  <c r="K13" i="17"/>
  <c r="J13" i="17"/>
  <c r="E13" i="17"/>
  <c r="D13" i="17"/>
  <c r="C13" i="17"/>
  <c r="B13" i="17"/>
  <c r="N12" i="17"/>
  <c r="M12" i="17"/>
  <c r="L12" i="17"/>
  <c r="K12" i="17"/>
  <c r="J12" i="17"/>
  <c r="E12" i="17"/>
  <c r="D12" i="17"/>
  <c r="C12" i="17"/>
  <c r="B12" i="17"/>
  <c r="N11" i="17"/>
  <c r="M11" i="17"/>
  <c r="L11" i="17"/>
  <c r="K11" i="17"/>
  <c r="J11" i="17"/>
  <c r="E11" i="17"/>
  <c r="D11" i="17"/>
  <c r="C11" i="17"/>
  <c r="B11" i="17"/>
  <c r="N10" i="17"/>
  <c r="M10" i="17"/>
  <c r="L10" i="17"/>
  <c r="K10" i="17"/>
  <c r="J10" i="17"/>
  <c r="E10" i="17"/>
  <c r="D10" i="17"/>
  <c r="C10" i="17"/>
  <c r="B10" i="17"/>
  <c r="N9" i="17"/>
  <c r="M9" i="17"/>
  <c r="L9" i="17"/>
  <c r="K9" i="17"/>
  <c r="J9" i="17"/>
  <c r="E9" i="17"/>
  <c r="D9" i="17"/>
  <c r="C9" i="17"/>
  <c r="B9" i="17"/>
  <c r="N8" i="17"/>
  <c r="M8" i="17"/>
  <c r="L8" i="17"/>
  <c r="K8" i="17"/>
  <c r="J8" i="17"/>
  <c r="E8" i="17"/>
  <c r="D8" i="17"/>
  <c r="C8" i="17"/>
  <c r="B8" i="17"/>
  <c r="N7" i="17"/>
  <c r="M7" i="17"/>
  <c r="L7" i="17"/>
  <c r="K7" i="17"/>
  <c r="J7" i="17"/>
  <c r="E7" i="17"/>
  <c r="D7" i="17"/>
  <c r="C7" i="17"/>
  <c r="B7" i="17"/>
  <c r="N6" i="17"/>
  <c r="L6" i="17"/>
  <c r="K6" i="17"/>
  <c r="J6" i="17"/>
  <c r="E6" i="17"/>
  <c r="D6" i="17"/>
  <c r="C6" i="17"/>
  <c r="B6" i="17"/>
  <c r="J3" i="17"/>
  <c r="B3" i="17"/>
  <c r="B2" i="17"/>
  <c r="Q21" i="16"/>
  <c r="Q20" i="16"/>
  <c r="R20" i="16" s="1"/>
  <c r="Q19" i="16"/>
  <c r="R19" i="16" s="1"/>
  <c r="Q18" i="16"/>
  <c r="R18" i="16" s="1"/>
  <c r="Q17" i="16"/>
  <c r="R17" i="16" s="1"/>
  <c r="Q16" i="16"/>
  <c r="R16" i="16" s="1"/>
  <c r="Q15" i="16"/>
  <c r="R15" i="16" s="1"/>
  <c r="Q14" i="16"/>
  <c r="R14" i="16" s="1"/>
  <c r="Q13" i="16"/>
  <c r="R13" i="16" s="1"/>
  <c r="Q12" i="16"/>
  <c r="R12" i="16" s="1"/>
  <c r="Q11" i="16"/>
  <c r="R11" i="16" s="1"/>
  <c r="Q10" i="16"/>
  <c r="R10" i="16" s="1"/>
  <c r="Q9" i="16"/>
  <c r="R9" i="16" s="1"/>
  <c r="Q8" i="16"/>
  <c r="R8" i="16" s="1"/>
  <c r="Q7" i="16"/>
  <c r="Q6" i="16"/>
  <c r="R6" i="16" s="1"/>
  <c r="O11" i="16" l="1"/>
  <c r="O11" i="17" s="1"/>
  <c r="O14" i="16"/>
  <c r="O14" i="17" s="1"/>
  <c r="O20" i="16"/>
  <c r="O20" i="17" s="1"/>
  <c r="R21" i="16"/>
  <c r="O21" i="16"/>
  <c r="O21" i="17" s="1"/>
  <c r="O19" i="16"/>
  <c r="O19" i="17" s="1"/>
  <c r="O16" i="16"/>
  <c r="O16" i="17" s="1"/>
  <c r="O18" i="16"/>
  <c r="O18" i="17" s="1"/>
  <c r="R7" i="16"/>
  <c r="O7" i="16"/>
  <c r="O7" i="17" s="1"/>
  <c r="O15" i="16"/>
  <c r="O15" i="17" s="1"/>
  <c r="O17" i="16"/>
  <c r="O17" i="17" s="1"/>
  <c r="H3" i="18"/>
  <c r="E3" i="19" s="1"/>
  <c r="H3" i="20"/>
  <c r="E3" i="21" s="1"/>
  <c r="O13" i="16"/>
  <c r="O13" i="17" s="1"/>
  <c r="O12" i="16"/>
  <c r="O12" i="17" s="1"/>
  <c r="O6" i="16"/>
  <c r="O6" i="17" s="1"/>
  <c r="H3" i="30"/>
  <c r="E3" i="31" s="1"/>
  <c r="H3" i="28"/>
  <c r="E3" i="29" s="1"/>
  <c r="H3" i="26"/>
  <c r="E3" i="27" s="1"/>
  <c r="H3" i="24"/>
  <c r="E3" i="25" s="1"/>
  <c r="H3" i="22"/>
  <c r="E3" i="23" s="1"/>
  <c r="O10" i="16"/>
  <c r="O10" i="17" s="1"/>
  <c r="O8" i="16"/>
  <c r="O8" i="17" s="1"/>
  <c r="O9" i="16"/>
  <c r="O9" i="17" s="1"/>
  <c r="O3" i="28"/>
  <c r="O3" i="29" s="1"/>
  <c r="O3" i="30"/>
  <c r="O3" i="31" s="1"/>
  <c r="O3" i="26"/>
  <c r="O3" i="27" s="1"/>
  <c r="O3" i="24"/>
  <c r="O3" i="25" s="1"/>
  <c r="O3" i="22"/>
  <c r="O3" i="23" s="1"/>
  <c r="O3" i="20"/>
  <c r="O3" i="21" s="1"/>
  <c r="O3" i="18"/>
  <c r="O3" i="19" s="1"/>
  <c r="H3" i="16"/>
  <c r="E3" i="17" s="1"/>
  <c r="O3" i="16" l="1"/>
  <c r="O3" i="17" s="1"/>
</calcChain>
</file>

<file path=xl/sharedStrings.xml><?xml version="1.0" encoding="utf-8"?>
<sst xmlns="http://schemas.openxmlformats.org/spreadsheetml/2006/main" count="435" uniqueCount="58">
  <si>
    <t>総合距離</t>
    <rPh sb="0" eb="2">
      <t>ソウゴウ</t>
    </rPh>
    <rPh sb="2" eb="4">
      <t>キョリ</t>
    </rPh>
    <phoneticPr fontId="1"/>
  </si>
  <si>
    <t>作成者</t>
    <rPh sb="0" eb="3">
      <t>サクセイシャ</t>
    </rPh>
    <phoneticPr fontId="1"/>
  </si>
  <si>
    <t>総合時間[分]</t>
    <rPh sb="0" eb="2">
      <t>ソウゴウ</t>
    </rPh>
    <rPh sb="2" eb="4">
      <t>ジカン</t>
    </rPh>
    <rPh sb="5" eb="6">
      <t>フン</t>
    </rPh>
    <phoneticPr fontId="1"/>
  </si>
  <si>
    <t>MENU</t>
  </si>
  <si>
    <t>Style</t>
    <phoneticPr fontId="1"/>
  </si>
  <si>
    <t>TEAM
コース</t>
    <phoneticPr fontId="1"/>
  </si>
  <si>
    <t>距離</t>
    <rPh sb="0" eb="2">
      <t>キョリ</t>
    </rPh>
    <phoneticPr fontId="1"/>
  </si>
  <si>
    <t>本数</t>
    <rPh sb="0" eb="2">
      <t>ホンスウ</t>
    </rPh>
    <phoneticPr fontId="1"/>
  </si>
  <si>
    <t>set数</t>
    <rPh sb="3" eb="4">
      <t>スウ</t>
    </rPh>
    <phoneticPr fontId="1"/>
  </si>
  <si>
    <t>サークル</t>
  </si>
  <si>
    <t>set間</t>
    <rPh sb="3" eb="4">
      <t>アイダ</t>
    </rPh>
    <phoneticPr fontId="1"/>
  </si>
  <si>
    <t>レスト</t>
    <phoneticPr fontId="1"/>
  </si>
  <si>
    <t>備考</t>
    <rPh sb="0" eb="2">
      <t>ビコウ</t>
    </rPh>
    <phoneticPr fontId="1"/>
  </si>
  <si>
    <t>区分</t>
    <phoneticPr fontId="1"/>
  </si>
  <si>
    <t>時間</t>
    <rPh sb="0" eb="2">
      <t>ジカン</t>
    </rPh>
    <phoneticPr fontId="1"/>
  </si>
  <si>
    <t>最大本数</t>
    <rPh sb="0" eb="2">
      <t>サイダイ</t>
    </rPh>
    <rPh sb="2" eb="4">
      <t>ホンスウ</t>
    </rPh>
    <phoneticPr fontId="1"/>
  </si>
  <si>
    <t>距離×本数×セット数</t>
    <rPh sb="0" eb="2">
      <t>キョリ</t>
    </rPh>
    <rPh sb="3" eb="5">
      <t>ホンスウ</t>
    </rPh>
    <rPh sb="9" eb="10">
      <t>スウ</t>
    </rPh>
    <phoneticPr fontId="1"/>
  </si>
  <si>
    <t>セット間</t>
    <rPh sb="3" eb="4">
      <t>アイダ</t>
    </rPh>
    <phoneticPr fontId="1"/>
  </si>
  <si>
    <t>Menu</t>
    <phoneticPr fontId="1"/>
  </si>
  <si>
    <t>都立西高校水泳部　トレーニングメニュー　（１コース）</t>
    <rPh sb="0" eb="2">
      <t>トリツ</t>
    </rPh>
    <rPh sb="2" eb="3">
      <t>ニシ</t>
    </rPh>
    <rPh sb="3" eb="5">
      <t>コウコウ</t>
    </rPh>
    <rPh sb="5" eb="7">
      <t>スイエイ</t>
    </rPh>
    <rPh sb="7" eb="8">
      <t>ブ</t>
    </rPh>
    <phoneticPr fontId="1"/>
  </si>
  <si>
    <t>都立西高校水泳部　トレーニングメニュー　（３コース）</t>
    <rPh sb="0" eb="2">
      <t>トリツ</t>
    </rPh>
    <rPh sb="2" eb="3">
      <t>ニシ</t>
    </rPh>
    <rPh sb="3" eb="5">
      <t>コウコウ</t>
    </rPh>
    <rPh sb="5" eb="7">
      <t>スイエイ</t>
    </rPh>
    <rPh sb="7" eb="8">
      <t>ブ</t>
    </rPh>
    <phoneticPr fontId="1"/>
  </si>
  <si>
    <t>都立西高校水泳部　トレーニングメニュー　（５コース）</t>
    <rPh sb="0" eb="2">
      <t>トリツ</t>
    </rPh>
    <rPh sb="2" eb="3">
      <t>ニシ</t>
    </rPh>
    <rPh sb="3" eb="5">
      <t>コウコウ</t>
    </rPh>
    <rPh sb="5" eb="7">
      <t>スイエイ</t>
    </rPh>
    <rPh sb="7" eb="8">
      <t>ブ</t>
    </rPh>
    <phoneticPr fontId="1"/>
  </si>
  <si>
    <t>都立西高校水泳部　トレーニングメニュー　（６コース）</t>
    <rPh sb="0" eb="2">
      <t>トリツ</t>
    </rPh>
    <rPh sb="2" eb="3">
      <t>ニシ</t>
    </rPh>
    <rPh sb="3" eb="5">
      <t>コウコウ</t>
    </rPh>
    <rPh sb="5" eb="7">
      <t>スイエイ</t>
    </rPh>
    <rPh sb="7" eb="8">
      <t>ブ</t>
    </rPh>
    <phoneticPr fontId="1"/>
  </si>
  <si>
    <t>小西 健太</t>
    <rPh sb="0" eb="2">
      <t>コニシ</t>
    </rPh>
    <rPh sb="3" eb="5">
      <t>ケンタ</t>
    </rPh>
    <phoneticPr fontId="1"/>
  </si>
  <si>
    <t>都立西高校水泳部　トレーニングメニュー　（２コース）</t>
    <rPh sb="0" eb="2">
      <t>トリツ</t>
    </rPh>
    <rPh sb="2" eb="3">
      <t>ニシ</t>
    </rPh>
    <rPh sb="3" eb="5">
      <t>コウコウ</t>
    </rPh>
    <rPh sb="5" eb="7">
      <t>スイエイ</t>
    </rPh>
    <rPh sb="7" eb="8">
      <t>ブ</t>
    </rPh>
    <phoneticPr fontId="1"/>
  </si>
  <si>
    <t>都立西高校水泳部　トレーニングメニュー　（４コース）</t>
    <rPh sb="0" eb="2">
      <t>トリツ</t>
    </rPh>
    <rPh sb="2" eb="3">
      <t>ニシ</t>
    </rPh>
    <rPh sb="3" eb="5">
      <t>コウコウ</t>
    </rPh>
    <rPh sb="5" eb="7">
      <t>スイエイ</t>
    </rPh>
    <rPh sb="7" eb="8">
      <t>ブ</t>
    </rPh>
    <phoneticPr fontId="1"/>
  </si>
  <si>
    <t>都立西高校水泳部　トレーニングメニュー　（７コース）</t>
    <rPh sb="0" eb="2">
      <t>トリツ</t>
    </rPh>
    <rPh sb="2" eb="3">
      <t>ニシ</t>
    </rPh>
    <rPh sb="3" eb="5">
      <t>コウコウ</t>
    </rPh>
    <rPh sb="5" eb="7">
      <t>スイエイ</t>
    </rPh>
    <rPh sb="7" eb="8">
      <t>ブ</t>
    </rPh>
    <phoneticPr fontId="1"/>
  </si>
  <si>
    <t>2017/8/7 Mon PM</t>
    <phoneticPr fontId="1"/>
  </si>
  <si>
    <t>Kick</t>
    <phoneticPr fontId="1"/>
  </si>
  <si>
    <t>SKIPS</t>
    <phoneticPr fontId="1"/>
  </si>
  <si>
    <t>S1</t>
    <phoneticPr fontId="1"/>
  </si>
  <si>
    <t>1-8</t>
    <phoneticPr fontId="1"/>
  </si>
  <si>
    <t>Pull</t>
    <phoneticPr fontId="1"/>
  </si>
  <si>
    <t>3-4</t>
    <phoneticPr fontId="1"/>
  </si>
  <si>
    <t>3-5</t>
    <phoneticPr fontId="1"/>
  </si>
  <si>
    <t>SR</t>
    <phoneticPr fontId="1"/>
  </si>
  <si>
    <t>Main</t>
    <phoneticPr fontId="1"/>
  </si>
  <si>
    <t>SPTP/FormP</t>
    <phoneticPr fontId="1"/>
  </si>
  <si>
    <t>Down</t>
    <phoneticPr fontId="1"/>
  </si>
  <si>
    <t>Cho</t>
    <phoneticPr fontId="1"/>
  </si>
  <si>
    <t>かっつぁんに教えを乞う</t>
    <rPh sb="6" eb="7">
      <t>オシ</t>
    </rPh>
    <rPh sb="9" eb="10">
      <t>コ</t>
    </rPh>
    <phoneticPr fontId="1"/>
  </si>
  <si>
    <t>Up</t>
    <phoneticPr fontId="1"/>
  </si>
  <si>
    <t>Trial</t>
    <phoneticPr fontId="1"/>
  </si>
  <si>
    <t>S4</t>
    <phoneticPr fontId="1"/>
  </si>
  <si>
    <t>S4≡50mをダッシュしたら一番遅い泳法</t>
    <rPh sb="14" eb="16">
      <t>イチバン</t>
    </rPh>
    <rPh sb="16" eb="17">
      <t>オソ</t>
    </rPh>
    <rPh sb="18" eb="20">
      <t>エイホウ</t>
    </rPh>
    <phoneticPr fontId="1"/>
  </si>
  <si>
    <t>1-2</t>
    <phoneticPr fontId="1"/>
  </si>
  <si>
    <t>1-2</t>
    <phoneticPr fontId="1"/>
  </si>
  <si>
    <t>5-6</t>
    <phoneticPr fontId="1"/>
  </si>
  <si>
    <t>6-8</t>
    <phoneticPr fontId="1"/>
  </si>
  <si>
    <t>5-6</t>
    <phoneticPr fontId="1"/>
  </si>
  <si>
    <t>6-8</t>
    <phoneticPr fontId="1"/>
  </si>
  <si>
    <t>7-8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</si>
  <si>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</si>
  <si>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</si>
  <si>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</si>
  <si>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</si>
  <si>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【メニューの意図】かっつぁんに教えを乞おう</t>
    <rPh sb="6" eb="8">
      <t>イト</t>
    </rPh>
    <rPh sb="18" eb="19">
      <t>コ</t>
    </rPh>
    <phoneticPr fontId="1"/>
  </si>
  <si>
    <t>都立西高校水泳部　トレーニングメニュー　（８コース）</t>
    <rPh sb="0" eb="2">
      <t>トリツ</t>
    </rPh>
    <rPh sb="2" eb="3">
      <t>ニシ</t>
    </rPh>
    <rPh sb="3" eb="5">
      <t>コウコウ</t>
    </rPh>
    <rPh sb="5" eb="7">
      <t>スイエイ</t>
    </rPh>
    <rPh sb="7" eb="8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</si>
</sst>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rgb="FF333333"/>
      <name val="Tahoma"/>
      <family val="2"/>
    </font>
    <font>
      <sz val="11"/>
      <color theme="1"/>
      <name val="Century"/>
      <family val="1"/>
    </font>
    <font>
      <sz val="11"/>
      <color theme="1"/>
      <name val="メイリオ"/>
      <family val="3"/>
      <charset val="128"/>
    </font>
    <font>
      <i/>
      <sz val="24"/>
      <color theme="1"/>
      <name val="メイリオ"/>
      <family val="3"/>
      <charset val="128"/>
    </font>
    <font>
      <sz val="8"/>
      <color rgb="FF333333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b/>
      <sz val="18"/>
      <color theme="1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20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rgb="FF333333"/>
      <name val="メイリオ"/>
      <family val="3"/>
      <charset val="128"/>
    </font>
    <font>
      <sz val="14"/>
      <color rgb="FF333333"/>
      <name val="Tahoma"/>
      <family val="2"/>
    </font>
    <font>
      <sz val="14"/>
      <color theme="1"/>
      <name val="ＭＳ Ｐゴシック"/>
      <family val="2"/>
      <charset val="128"/>
      <scheme val="minor"/>
    </font>
    <font>
      <b/>
      <sz val="14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Protection="1">
      <alignment vertical="center"/>
    </xf>
    <xf numFmtId="0" fontId="6" fillId="0" borderId="0" xfId="0" applyFont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4" fillId="0" borderId="8" xfId="0" applyFont="1" applyBorder="1" applyProtection="1">
      <alignment vertical="center"/>
    </xf>
    <xf numFmtId="0" fontId="7" fillId="0" borderId="6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7" fillId="0" borderId="7" xfId="0" applyFont="1" applyBorder="1" applyProtection="1">
      <alignment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0" xfId="0" applyFont="1" applyBorder="1" applyProtection="1">
      <alignment vertical="center"/>
    </xf>
    <xf numFmtId="0" fontId="8" fillId="0" borderId="8" xfId="0" applyFont="1" applyBorder="1" applyProtection="1">
      <alignment vertical="center"/>
    </xf>
    <xf numFmtId="0" fontId="8" fillId="0" borderId="6" xfId="0" applyFont="1" applyFill="1" applyBorder="1" applyProtection="1">
      <alignment vertical="center"/>
    </xf>
    <xf numFmtId="0" fontId="7" fillId="0" borderId="0" xfId="0" applyFont="1" applyAlignment="1" applyProtection="1">
      <alignment horizontal="left" vertical="center" wrapText="1"/>
    </xf>
    <xf numFmtId="0" fontId="8" fillId="0" borderId="0" xfId="0" applyFont="1" applyFill="1" applyBorder="1" applyProtection="1">
      <alignment vertical="center"/>
    </xf>
    <xf numFmtId="0" fontId="9" fillId="0" borderId="1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10" fillId="0" borderId="2" xfId="0" applyFont="1" applyBorder="1" applyProtection="1">
      <alignment vertical="center"/>
    </xf>
    <xf numFmtId="0" fontId="9" fillId="0" borderId="4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14" xfId="0" applyNumberFormat="1" applyFont="1" applyBorder="1" applyAlignment="1" applyProtection="1">
      <alignment horizontal="center" vertical="center"/>
    </xf>
    <xf numFmtId="0" fontId="10" fillId="0" borderId="0" xfId="0" applyFont="1" applyBorder="1" applyProtection="1">
      <alignment vertical="center"/>
    </xf>
    <xf numFmtId="0" fontId="9" fillId="0" borderId="13" xfId="0" applyNumberFormat="1" applyFont="1" applyBorder="1" applyProtection="1">
      <alignment vertical="center"/>
    </xf>
    <xf numFmtId="0" fontId="9" fillId="0" borderId="0" xfId="0" applyNumberFormat="1" applyFont="1" applyBorder="1" applyAlignment="1" applyProtection="1">
      <alignment horizontal="center" vertical="center"/>
    </xf>
    <xf numFmtId="0" fontId="8" fillId="0" borderId="7" xfId="0" applyFont="1" applyBorder="1" applyProtection="1">
      <alignment vertical="center"/>
    </xf>
    <xf numFmtId="0" fontId="8" fillId="0" borderId="20" xfId="0" applyFont="1" applyBorder="1" applyProtection="1">
      <alignment vertical="center"/>
    </xf>
    <xf numFmtId="0" fontId="9" fillId="0" borderId="22" xfId="0" applyNumberFormat="1" applyFont="1" applyBorder="1" applyAlignment="1" applyProtection="1">
      <alignment horizontal="center" vertical="center"/>
    </xf>
    <xf numFmtId="0" fontId="9" fillId="0" borderId="12" xfId="0" applyFont="1" applyBorder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/>
    </xf>
    <xf numFmtId="0" fontId="4" fillId="0" borderId="0" xfId="0" applyFont="1">
      <alignment vertical="center"/>
    </xf>
    <xf numFmtId="0" fontId="8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8" xfId="0" applyFont="1" applyBorder="1">
      <alignment vertical="center"/>
    </xf>
    <xf numFmtId="0" fontId="10" fillId="0" borderId="11" xfId="0" applyFont="1" applyBorder="1" applyProtection="1">
      <alignment vertical="center"/>
    </xf>
    <xf numFmtId="0" fontId="10" fillId="0" borderId="0" xfId="0" applyFont="1" applyProtection="1">
      <alignment vertical="center"/>
    </xf>
    <xf numFmtId="0" fontId="8" fillId="0" borderId="10" xfId="0" applyFont="1" applyBorder="1" applyAlignment="1" applyProtection="1">
      <alignment horizontal="center" vertical="center"/>
    </xf>
    <xf numFmtId="0" fontId="8" fillId="0" borderId="20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22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vertical="center" wrapText="1"/>
    </xf>
    <xf numFmtId="0" fontId="16" fillId="0" borderId="0" xfId="0" applyFont="1" applyAlignment="1" applyProtection="1">
      <alignment horizontal="left" vertical="center" wrapText="1"/>
    </xf>
    <xf numFmtId="0" fontId="18" fillId="0" borderId="0" xfId="0" applyFont="1" applyAlignment="1" applyProtection="1">
      <alignment horizontal="left" vertical="center"/>
    </xf>
    <xf numFmtId="0" fontId="9" fillId="0" borderId="8" xfId="0" applyNumberFormat="1" applyFont="1" applyBorder="1" applyAlignment="1">
      <alignment horizontal="right" vertical="center"/>
    </xf>
    <xf numFmtId="49" fontId="9" fillId="0" borderId="11" xfId="0" applyNumberFormat="1" applyFont="1" applyBorder="1" applyAlignment="1" applyProtection="1">
      <alignment horizontal="center" vertical="center"/>
    </xf>
    <xf numFmtId="49" fontId="9" fillId="0" borderId="13" xfId="0" applyNumberFormat="1" applyFont="1" applyBorder="1" applyAlignment="1" applyProtection="1">
      <alignment horizontal="center" vertical="center"/>
    </xf>
    <xf numFmtId="0" fontId="13" fillId="0" borderId="11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shrinkToFit="1"/>
    </xf>
    <xf numFmtId="0" fontId="13" fillId="0" borderId="15" xfId="0" applyFont="1" applyBorder="1" applyAlignment="1">
      <alignment horizontal="center" vertical="center" shrinkToFit="1"/>
    </xf>
    <xf numFmtId="0" fontId="4" fillId="0" borderId="0" xfId="0" applyFont="1" applyAlignment="1" applyProtection="1">
      <alignment vertical="center"/>
    </xf>
    <xf numFmtId="176" fontId="12" fillId="0" borderId="8" xfId="0" applyNumberFormat="1" applyFont="1" applyBorder="1" applyProtection="1">
      <alignment vertical="center"/>
    </xf>
    <xf numFmtId="0" fontId="11" fillId="0" borderId="12" xfId="0" applyNumberFormat="1" applyFont="1" applyBorder="1" applyAlignment="1">
      <alignment horizontal="center" vertical="center" shrinkToFit="1"/>
    </xf>
    <xf numFmtId="0" fontId="11" fillId="0" borderId="2" xfId="0" applyNumberFormat="1" applyFont="1" applyBorder="1" applyAlignment="1">
      <alignment horizontal="center" vertical="center" shrinkToFit="1"/>
    </xf>
    <xf numFmtId="0" fontId="11" fillId="0" borderId="21" xfId="0" applyNumberFormat="1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 shrinkToFit="1"/>
    </xf>
    <xf numFmtId="0" fontId="11" fillId="0" borderId="14" xfId="0" applyNumberFormat="1" applyFont="1" applyBorder="1" applyAlignment="1">
      <alignment horizontal="center" vertical="center" shrinkToFit="1"/>
    </xf>
    <xf numFmtId="0" fontId="11" fillId="0" borderId="0" xfId="0" applyNumberFormat="1" applyFont="1" applyBorder="1" applyAlignment="1">
      <alignment horizontal="center" vertical="center" shrinkToFit="1"/>
    </xf>
    <xf numFmtId="0" fontId="11" fillId="0" borderId="22" xfId="0" applyNumberFormat="1" applyFont="1" applyBorder="1" applyAlignment="1">
      <alignment horizontal="center" vertical="center" shrinkToFit="1"/>
    </xf>
    <xf numFmtId="0" fontId="11" fillId="0" borderId="15" xfId="0" applyFont="1" applyBorder="1" applyAlignment="1">
      <alignment horizontal="center" vertical="center" shrinkToFit="1"/>
    </xf>
    <xf numFmtId="0" fontId="11" fillId="0" borderId="19" xfId="0" applyNumberFormat="1" applyFont="1" applyBorder="1" applyAlignment="1">
      <alignment horizontal="center" vertical="center" shrinkToFit="1"/>
    </xf>
    <xf numFmtId="0" fontId="11" fillId="0" borderId="17" xfId="0" applyNumberFormat="1" applyFont="1" applyBorder="1" applyAlignment="1">
      <alignment horizontal="center" vertical="center" shrinkToFit="1"/>
    </xf>
    <xf numFmtId="0" fontId="11" fillId="0" borderId="23" xfId="0" applyNumberFormat="1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 shrinkToFit="1"/>
    </xf>
    <xf numFmtId="0" fontId="8" fillId="0" borderId="20" xfId="0" applyFont="1" applyBorder="1" applyAlignment="1">
      <alignment horizontal="center" vertical="center" shrinkToFit="1"/>
    </xf>
    <xf numFmtId="0" fontId="8" fillId="0" borderId="6" xfId="0" applyFont="1" applyFill="1" applyBorder="1" applyAlignment="1">
      <alignment horizontal="center" vertical="center" shrinkToFit="1"/>
    </xf>
    <xf numFmtId="0" fontId="16" fillId="0" borderId="7" xfId="0" applyFont="1" applyBorder="1" applyAlignment="1" applyProtection="1">
      <alignment horizontal="left" vertical="center"/>
    </xf>
    <xf numFmtId="0" fontId="17" fillId="0" borderId="7" xfId="0" applyFont="1" applyBorder="1" applyAlignment="1">
      <alignment horizontal="right" vertical="center"/>
    </xf>
    <xf numFmtId="0" fontId="7" fillId="0" borderId="7" xfId="0" applyFont="1" applyBorder="1" applyAlignment="1" applyProtection="1">
      <alignment horizontal="center" vertical="center"/>
    </xf>
    <xf numFmtId="0" fontId="8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 applyProtection="1">
      <alignment horizontal="center" vertical="center"/>
    </xf>
    <xf numFmtId="0" fontId="8" fillId="0" borderId="7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4" fillId="0" borderId="2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176" fontId="14" fillId="0" borderId="11" xfId="0" applyNumberFormat="1" applyFont="1" applyBorder="1" applyAlignment="1">
      <alignment vertical="top" shrinkToFit="1"/>
    </xf>
    <xf numFmtId="176" fontId="14" fillId="0" borderId="13" xfId="0" applyNumberFormat="1" applyFont="1" applyBorder="1" applyAlignment="1">
      <alignment vertical="top" shrinkToFit="1"/>
    </xf>
    <xf numFmtId="176" fontId="14" fillId="0" borderId="15" xfId="0" applyNumberFormat="1" applyFont="1" applyBorder="1" applyAlignment="1">
      <alignment vertical="top" shrinkToFit="1"/>
    </xf>
    <xf numFmtId="0" fontId="9" fillId="0" borderId="11" xfId="0" applyFont="1" applyBorder="1" applyProtection="1">
      <alignment vertical="center"/>
    </xf>
    <xf numFmtId="0" fontId="15" fillId="0" borderId="9" xfId="0" applyFont="1" applyBorder="1" applyAlignment="1" applyProtection="1">
      <alignment horizontal="left" vertical="center"/>
    </xf>
    <xf numFmtId="0" fontId="15" fillId="0" borderId="7" xfId="0" applyFont="1" applyBorder="1" applyAlignment="1" applyProtection="1">
      <alignment horizontal="left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14" fontId="15" fillId="2" borderId="9" xfId="0" applyNumberFormat="1" applyFont="1" applyFill="1" applyBorder="1" applyAlignment="1" applyProtection="1">
      <alignment horizontal="center" vertical="center"/>
    </xf>
    <xf numFmtId="14" fontId="15" fillId="2" borderId="7" xfId="0" applyNumberFormat="1" applyFont="1" applyFill="1" applyBorder="1" applyAlignment="1" applyProtection="1">
      <alignment horizontal="center" vertical="center"/>
    </xf>
    <xf numFmtId="14" fontId="15" fillId="2" borderId="8" xfId="0" applyNumberFormat="1" applyFont="1" applyFill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</xf>
    <xf numFmtId="0" fontId="16" fillId="0" borderId="7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2" borderId="7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right" vertical="center"/>
    </xf>
    <xf numFmtId="0" fontId="10" fillId="0" borderId="7" xfId="0" applyFont="1" applyBorder="1" applyAlignment="1" applyProtection="1">
      <alignment horizontal="right" vertical="center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shrinkToFit="1"/>
    </xf>
    <xf numFmtId="0" fontId="16" fillId="0" borderId="7" xfId="0" applyFont="1" applyBorder="1" applyAlignment="1">
      <alignment horizontal="center" vertical="center" shrinkToFit="1"/>
    </xf>
    <xf numFmtId="0" fontId="16" fillId="0" borderId="8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0" fontId="21" fillId="3" borderId="9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16" xfId="0" applyFont="1" applyBorder="1" applyAlignment="1">
      <alignment horizontal="center" vertical="center" shrinkToFit="1"/>
    </xf>
    <xf numFmtId="0" fontId="11" fillId="0" borderId="17" xfId="0" applyFont="1" applyBorder="1" applyAlignment="1">
      <alignment horizontal="center" vertical="center" shrinkToFit="1"/>
    </xf>
    <xf numFmtId="0" fontId="11" fillId="0" borderId="18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chemeClr val="lt1"/>
        </a:solidFill>
        <a:ln w="12700" cmpd="sng">
          <a:solidFill>
            <a:schemeClr val="tx1"/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B1:R22"/>
  <sheetViews>
    <sheetView zoomScale="52" zoomScaleNormal="52" zoomScaleSheetLayoutView="40" workbookViewId="0">
      <selection activeCell="M10" sqref="M10"/>
    </sheetView>
  </sheetViews>
  <sheetFormatPr defaultColWidth="9" defaultRowHeight="17.5" x14ac:dyDescent="0.2"/>
  <cols>
    <col min="1" max="1" width="1.90625" style="5" customWidth="1"/>
    <col min="2" max="2" width="22.90625" style="5" customWidth="1"/>
    <col min="3" max="3" width="14.90625" style="5" customWidth="1"/>
    <col min="4" max="4" width="7.08984375" style="5" customWidth="1"/>
    <col min="5" max="5" width="7.6328125" style="5" customWidth="1"/>
    <col min="6" max="6" width="2.36328125" style="5" customWidth="1"/>
    <col min="7" max="7" width="10.08984375" style="5" customWidth="1"/>
    <col min="8" max="8" width="2.08984375" style="5" customWidth="1"/>
    <col min="9" max="9" width="6.6328125" style="5" customWidth="1"/>
    <col min="10" max="10" width="9.36328125" style="5" customWidth="1"/>
    <col min="11" max="12" width="8.36328125" style="5" customWidth="1"/>
    <col min="13" max="13" width="94.453125" style="5" customWidth="1"/>
    <col min="14" max="14" width="7.36328125" style="5" customWidth="1"/>
    <col min="15" max="15" width="12.453125" style="5" customWidth="1"/>
    <col min="16" max="17" width="12.08984375" style="5" customWidth="1"/>
    <col min="18" max="16384" width="9" style="5"/>
  </cols>
  <sheetData>
    <row r="1" spans="2:18" ht="18" thickBot="1" x14ac:dyDescent="0.25"/>
    <row r="2" spans="2:18" s="57" customFormat="1" ht="57.75" customHeight="1" thickBot="1" x14ac:dyDescent="0.25">
      <c r="B2" s="91" t="s">
        <v>19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18" ht="29" thickBot="1" x14ac:dyDescent="0.25">
      <c r="B3" s="94" t="s">
        <v>27</v>
      </c>
      <c r="C3" s="95"/>
      <c r="D3" s="96"/>
      <c r="E3" s="7"/>
      <c r="F3" s="97" t="s">
        <v>0</v>
      </c>
      <c r="G3" s="97"/>
      <c r="H3" s="98">
        <f>SUMIF(B6:B21,"&lt;&gt;",R6:R21)</f>
        <v>3601</v>
      </c>
      <c r="I3" s="99"/>
      <c r="J3" s="73" t="s">
        <v>1</v>
      </c>
      <c r="K3" s="100" t="s">
        <v>23</v>
      </c>
      <c r="L3" s="100"/>
      <c r="M3" s="101" t="s">
        <v>2</v>
      </c>
      <c r="N3" s="102"/>
      <c r="O3" s="58">
        <f>SUMIF(B6:B21,"&lt;&gt;",O6:O21)</f>
        <v>131.33333333333331</v>
      </c>
      <c r="P3" s="6"/>
      <c r="Q3" s="6"/>
    </row>
    <row r="4" spans="2:18" ht="26" thickBot="1" x14ac:dyDescent="0.25">
      <c r="B4" s="89" t="s">
        <v>56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75"/>
      <c r="O4" s="8"/>
      <c r="P4" s="6"/>
      <c r="Q4" s="6"/>
    </row>
    <row r="5" spans="2:18" ht="34.5" customHeight="1" thickBot="1" x14ac:dyDescent="0.25">
      <c r="B5" s="43" t="s">
        <v>3</v>
      </c>
      <c r="C5" s="44" t="s">
        <v>4</v>
      </c>
      <c r="D5" s="9" t="s">
        <v>5</v>
      </c>
      <c r="E5" s="10" t="s">
        <v>6</v>
      </c>
      <c r="F5" s="75"/>
      <c r="G5" s="11" t="s">
        <v>7</v>
      </c>
      <c r="H5" s="12"/>
      <c r="I5" s="13" t="s">
        <v>8</v>
      </c>
      <c r="J5" s="14" t="s">
        <v>9</v>
      </c>
      <c r="K5" s="32" t="s">
        <v>10</v>
      </c>
      <c r="L5" s="33" t="s">
        <v>11</v>
      </c>
      <c r="M5" s="15" t="s">
        <v>12</v>
      </c>
      <c r="N5" s="15" t="s">
        <v>13</v>
      </c>
      <c r="O5" s="16" t="s">
        <v>14</v>
      </c>
      <c r="P5" s="17"/>
      <c r="Q5" s="48" t="s">
        <v>15</v>
      </c>
      <c r="R5" s="18" t="s">
        <v>6</v>
      </c>
    </row>
    <row r="6" spans="2:18" ht="28.5" x14ac:dyDescent="0.2">
      <c r="B6" s="35" t="s">
        <v>41</v>
      </c>
      <c r="C6" s="36" t="s">
        <v>29</v>
      </c>
      <c r="D6" s="51" t="s">
        <v>31</v>
      </c>
      <c r="E6" s="19">
        <v>100</v>
      </c>
      <c r="F6" s="20" t="str">
        <f>IF(G6&lt;&gt;0,"×","")</f>
        <v>×</v>
      </c>
      <c r="G6" s="21">
        <v>5</v>
      </c>
      <c r="H6" s="20" t="str">
        <f>IF(I6&lt;&gt;0,"×","")</f>
        <v/>
      </c>
      <c r="I6" s="22"/>
      <c r="J6" s="35">
        <v>230</v>
      </c>
      <c r="K6" s="21"/>
      <c r="L6" s="36">
        <v>200</v>
      </c>
      <c r="M6" s="23"/>
      <c r="N6" s="23"/>
      <c r="O6" s="88">
        <f>IF(J6&lt;&gt;0,(INT(J6/100)+MOD(J6,100)/60)*Q6*IF(I6&lt;&gt;0,I6,1)+IF(I6=0,0,(INT(K6/100)+MOD(K6,100)/60)*(I6-1))+(INT(L6/100)+MOD(L6,100)/60),"")</f>
        <v>14.5</v>
      </c>
      <c r="P6" s="6"/>
      <c r="Q6" s="49">
        <f>IFERROR(RIGHT(G6,LEN(G6)-FIND("~",G6)),G6)</f>
        <v>5</v>
      </c>
      <c r="R6" s="42">
        <f>E6*Q6*IF(I6&lt;&gt;0,I6,1)</f>
        <v>500</v>
      </c>
    </row>
    <row r="7" spans="2:18" ht="28.5" x14ac:dyDescent="0.2">
      <c r="B7" s="45" t="s">
        <v>42</v>
      </c>
      <c r="C7" s="46" t="s">
        <v>43</v>
      </c>
      <c r="D7" s="52" t="s">
        <v>31</v>
      </c>
      <c r="E7" s="24">
        <v>50</v>
      </c>
      <c r="F7" s="25" t="str">
        <f t="shared" ref="F7:F13" si="0">IF(G7&lt;&gt;0,"×","")</f>
        <v>×</v>
      </c>
      <c r="G7" s="26">
        <v>1</v>
      </c>
      <c r="H7" s="25" t="str">
        <f t="shared" ref="H7:H13" si="1">IF(I7&lt;&gt;0,"×","")</f>
        <v/>
      </c>
      <c r="I7" s="27"/>
      <c r="J7" s="28">
        <v>1000</v>
      </c>
      <c r="K7" s="31"/>
      <c r="L7" s="34">
        <v>200</v>
      </c>
      <c r="M7" s="47" t="s">
        <v>44</v>
      </c>
      <c r="N7" s="29"/>
      <c r="O7" s="30">
        <f t="shared" ref="O7:O21" si="2">IF(J7&lt;&gt;0,(INT(J7/100)+MOD(J7,100)/60)*Q7*IF(I7&lt;&gt;0,I7,1)+IF(I7=0,0,(INT(K7/100)+MOD(K7,100)/60)*(I7-1))+(INT(L7/100)+MOD(L7,100)/60),"")</f>
        <v>12</v>
      </c>
      <c r="P7" s="6"/>
      <c r="Q7" s="49">
        <f t="shared" ref="Q7:Q21" si="3">IFERROR(RIGHT(G7,LEN(G7)-FIND("~",G7)),G7)</f>
        <v>1</v>
      </c>
      <c r="R7" s="42">
        <f t="shared" ref="R7:R21" si="4">E7*Q7*IF(I7&lt;&gt;0,I7,1)</f>
        <v>50</v>
      </c>
    </row>
    <row r="8" spans="2:18" ht="28.5" x14ac:dyDescent="0.2">
      <c r="B8" s="45" t="s">
        <v>28</v>
      </c>
      <c r="C8" s="46" t="s">
        <v>30</v>
      </c>
      <c r="D8" s="52" t="s">
        <v>45</v>
      </c>
      <c r="E8" s="24">
        <v>50</v>
      </c>
      <c r="F8" s="25" t="str">
        <f t="shared" si="0"/>
        <v>×</v>
      </c>
      <c r="G8" s="26">
        <v>9</v>
      </c>
      <c r="H8" s="25" t="str">
        <f t="shared" si="1"/>
        <v/>
      </c>
      <c r="I8" s="27"/>
      <c r="J8" s="28">
        <v>100</v>
      </c>
      <c r="K8" s="31"/>
      <c r="L8" s="34">
        <v>200</v>
      </c>
      <c r="M8" s="47"/>
      <c r="N8" s="47"/>
      <c r="O8" s="30">
        <f t="shared" si="2"/>
        <v>11</v>
      </c>
      <c r="P8" s="6"/>
      <c r="Q8" s="49">
        <f t="shared" si="3"/>
        <v>9</v>
      </c>
      <c r="R8" s="42">
        <f t="shared" si="4"/>
        <v>450</v>
      </c>
    </row>
    <row r="9" spans="2:18" ht="28.75" customHeight="1" x14ac:dyDescent="0.2">
      <c r="B9" s="45" t="s">
        <v>32</v>
      </c>
      <c r="C9" s="46" t="s">
        <v>30</v>
      </c>
      <c r="D9" s="52" t="s">
        <v>46</v>
      </c>
      <c r="E9" s="24">
        <v>100</v>
      </c>
      <c r="F9" s="25" t="str">
        <f t="shared" si="0"/>
        <v>×</v>
      </c>
      <c r="G9" s="26">
        <v>8</v>
      </c>
      <c r="H9" s="25" t="str">
        <f t="shared" si="1"/>
        <v/>
      </c>
      <c r="I9" s="27"/>
      <c r="J9" s="28">
        <v>140</v>
      </c>
      <c r="K9" s="31"/>
      <c r="L9" s="34">
        <v>200</v>
      </c>
      <c r="M9" s="47"/>
      <c r="N9" s="29"/>
      <c r="O9" s="30">
        <f t="shared" si="2"/>
        <v>15.333333333333332</v>
      </c>
      <c r="P9" s="6"/>
      <c r="Q9" s="49">
        <f t="shared" si="3"/>
        <v>8</v>
      </c>
      <c r="R9" s="42">
        <f t="shared" si="4"/>
        <v>800</v>
      </c>
    </row>
    <row r="10" spans="2:18" ht="28.5" x14ac:dyDescent="0.2">
      <c r="B10" s="45" t="s">
        <v>35</v>
      </c>
      <c r="C10" s="46" t="s">
        <v>30</v>
      </c>
      <c r="D10" s="52" t="s">
        <v>46</v>
      </c>
      <c r="E10" s="24">
        <v>100</v>
      </c>
      <c r="F10" s="25" t="str">
        <f t="shared" si="0"/>
        <v>×</v>
      </c>
      <c r="G10" s="26">
        <v>9</v>
      </c>
      <c r="H10" s="25" t="str">
        <f t="shared" si="1"/>
        <v/>
      </c>
      <c r="I10" s="27"/>
      <c r="J10" s="28">
        <v>130</v>
      </c>
      <c r="K10" s="31"/>
      <c r="L10" s="34">
        <v>200</v>
      </c>
      <c r="M10" s="47"/>
      <c r="N10" s="29"/>
      <c r="O10" s="30">
        <f t="shared" si="2"/>
        <v>15.5</v>
      </c>
      <c r="P10" s="6"/>
      <c r="Q10" s="49">
        <f t="shared" si="3"/>
        <v>9</v>
      </c>
      <c r="R10" s="42">
        <f t="shared" si="4"/>
        <v>900</v>
      </c>
    </row>
    <row r="11" spans="2:18" ht="28.5" x14ac:dyDescent="0.2">
      <c r="B11" s="45" t="s">
        <v>36</v>
      </c>
      <c r="C11" s="46" t="s">
        <v>30</v>
      </c>
      <c r="D11" s="52" t="s">
        <v>45</v>
      </c>
      <c r="E11" s="24">
        <v>50</v>
      </c>
      <c r="F11" s="25" t="str">
        <f t="shared" si="0"/>
        <v>×</v>
      </c>
      <c r="G11" s="26">
        <v>4</v>
      </c>
      <c r="H11" s="25" t="str">
        <f t="shared" si="1"/>
        <v>×</v>
      </c>
      <c r="I11" s="27">
        <v>3</v>
      </c>
      <c r="J11" s="28">
        <v>130</v>
      </c>
      <c r="K11" s="31">
        <v>130</v>
      </c>
      <c r="L11" s="34">
        <v>200</v>
      </c>
      <c r="M11" s="47"/>
      <c r="N11" s="29"/>
      <c r="O11" s="30">
        <f t="shared" si="2"/>
        <v>23</v>
      </c>
      <c r="P11" s="6"/>
      <c r="Q11" s="49">
        <f t="shared" si="3"/>
        <v>4</v>
      </c>
      <c r="R11" s="42">
        <f t="shared" si="4"/>
        <v>600</v>
      </c>
    </row>
    <row r="12" spans="2:18" ht="28.5" x14ac:dyDescent="0.2">
      <c r="B12" s="45" t="s">
        <v>37</v>
      </c>
      <c r="C12" s="46" t="s">
        <v>30</v>
      </c>
      <c r="D12" s="52" t="s">
        <v>31</v>
      </c>
      <c r="E12" s="24">
        <v>1</v>
      </c>
      <c r="F12" s="25" t="str">
        <f t="shared" si="0"/>
        <v>×</v>
      </c>
      <c r="G12" s="26">
        <v>1</v>
      </c>
      <c r="H12" s="25" t="str">
        <f t="shared" si="1"/>
        <v/>
      </c>
      <c r="I12" s="27"/>
      <c r="J12" s="28">
        <v>3000</v>
      </c>
      <c r="K12" s="31"/>
      <c r="L12" s="34"/>
      <c r="M12" s="29" t="s">
        <v>40</v>
      </c>
      <c r="N12" s="29"/>
      <c r="O12" s="30">
        <f t="shared" si="2"/>
        <v>30</v>
      </c>
      <c r="P12" s="6"/>
      <c r="Q12" s="49">
        <f t="shared" si="3"/>
        <v>1</v>
      </c>
      <c r="R12" s="42">
        <f t="shared" si="4"/>
        <v>1</v>
      </c>
    </row>
    <row r="13" spans="2:18" ht="28.5" x14ac:dyDescent="0.2">
      <c r="B13" s="45" t="s">
        <v>38</v>
      </c>
      <c r="C13" s="46" t="s">
        <v>39</v>
      </c>
      <c r="D13" s="52" t="s">
        <v>31</v>
      </c>
      <c r="E13" s="24">
        <v>300</v>
      </c>
      <c r="F13" s="25" t="str">
        <f t="shared" si="0"/>
        <v>×</v>
      </c>
      <c r="G13" s="26">
        <v>1</v>
      </c>
      <c r="H13" s="25" t="str">
        <f t="shared" si="1"/>
        <v/>
      </c>
      <c r="I13" s="27"/>
      <c r="J13" s="28">
        <v>1000</v>
      </c>
      <c r="K13" s="31"/>
      <c r="L13" s="34"/>
      <c r="M13" s="29"/>
      <c r="N13" s="47"/>
      <c r="O13" s="30">
        <f t="shared" si="2"/>
        <v>10</v>
      </c>
      <c r="P13" s="6"/>
      <c r="Q13" s="49">
        <f t="shared" si="3"/>
        <v>1</v>
      </c>
      <c r="R13" s="42">
        <f t="shared" si="4"/>
        <v>300</v>
      </c>
    </row>
    <row r="14" spans="2:18" ht="28.5" x14ac:dyDescent="0.2">
      <c r="B14" s="45"/>
      <c r="C14" s="46"/>
      <c r="D14" s="52"/>
      <c r="E14" s="24"/>
      <c r="F14" s="25" t="str">
        <f t="shared" ref="F14:F21" si="5">IF(G14&lt;&gt;0,"×","")</f>
        <v/>
      </c>
      <c r="G14" s="26"/>
      <c r="H14" s="25" t="str">
        <f t="shared" ref="H14:H21" si="6">IF(I14&lt;&gt;0,"×","")</f>
        <v/>
      </c>
      <c r="I14" s="27"/>
      <c r="J14" s="28"/>
      <c r="K14" s="31"/>
      <c r="L14" s="34"/>
      <c r="M14" s="29"/>
      <c r="N14" s="29"/>
      <c r="O14" s="30" t="str">
        <f t="shared" si="2"/>
        <v/>
      </c>
      <c r="P14" s="6"/>
      <c r="Q14" s="49">
        <f t="shared" si="3"/>
        <v>0</v>
      </c>
      <c r="R14" s="42">
        <f t="shared" si="4"/>
        <v>0</v>
      </c>
    </row>
    <row r="15" spans="2:18" ht="28.5" x14ac:dyDescent="0.2">
      <c r="B15" s="45"/>
      <c r="C15" s="46"/>
      <c r="D15" s="52"/>
      <c r="E15" s="24"/>
      <c r="F15" s="25" t="str">
        <f t="shared" si="5"/>
        <v/>
      </c>
      <c r="G15" s="26"/>
      <c r="H15" s="25" t="str">
        <f t="shared" si="6"/>
        <v/>
      </c>
      <c r="I15" s="27"/>
      <c r="J15" s="28"/>
      <c r="K15" s="31"/>
      <c r="L15" s="34"/>
      <c r="M15" s="29"/>
      <c r="N15" s="29"/>
      <c r="O15" s="30" t="str">
        <f t="shared" si="2"/>
        <v/>
      </c>
      <c r="P15" s="6"/>
      <c r="Q15" s="49">
        <f t="shared" si="3"/>
        <v>0</v>
      </c>
      <c r="R15" s="42">
        <f t="shared" si="4"/>
        <v>0</v>
      </c>
    </row>
    <row r="16" spans="2:18" ht="28.5" x14ac:dyDescent="0.2">
      <c r="B16" s="45"/>
      <c r="C16" s="46"/>
      <c r="D16" s="52"/>
      <c r="E16" s="24"/>
      <c r="F16" s="25" t="str">
        <f t="shared" si="5"/>
        <v/>
      </c>
      <c r="G16" s="26"/>
      <c r="H16" s="25" t="str">
        <f t="shared" si="6"/>
        <v/>
      </c>
      <c r="I16" s="27"/>
      <c r="J16" s="28"/>
      <c r="K16" s="31"/>
      <c r="L16" s="34"/>
      <c r="M16" s="29"/>
      <c r="N16" s="29"/>
      <c r="O16" s="30" t="str">
        <f t="shared" si="2"/>
        <v/>
      </c>
      <c r="P16" s="6"/>
      <c r="Q16" s="49">
        <f t="shared" si="3"/>
        <v>0</v>
      </c>
      <c r="R16" s="42">
        <f t="shared" si="4"/>
        <v>0</v>
      </c>
    </row>
    <row r="17" spans="2:18" ht="28.5" x14ac:dyDescent="0.2">
      <c r="B17" s="45"/>
      <c r="C17" s="46"/>
      <c r="D17" s="52"/>
      <c r="E17" s="24"/>
      <c r="F17" s="25" t="str">
        <f t="shared" si="5"/>
        <v/>
      </c>
      <c r="G17" s="26"/>
      <c r="H17" s="25" t="str">
        <f t="shared" si="6"/>
        <v/>
      </c>
      <c r="I17" s="27"/>
      <c r="J17" s="28"/>
      <c r="K17" s="31"/>
      <c r="L17" s="34"/>
      <c r="M17" s="29"/>
      <c r="N17" s="29"/>
      <c r="O17" s="30" t="str">
        <f t="shared" si="2"/>
        <v/>
      </c>
      <c r="P17" s="6"/>
      <c r="Q17" s="49">
        <f t="shared" si="3"/>
        <v>0</v>
      </c>
      <c r="R17" s="42">
        <f t="shared" si="4"/>
        <v>0</v>
      </c>
    </row>
    <row r="18" spans="2:18" ht="28.5" x14ac:dyDescent="0.2">
      <c r="B18" s="45"/>
      <c r="C18" s="46"/>
      <c r="D18" s="52"/>
      <c r="E18" s="24"/>
      <c r="F18" s="25" t="str">
        <f t="shared" si="5"/>
        <v/>
      </c>
      <c r="G18" s="26"/>
      <c r="H18" s="25" t="str">
        <f t="shared" si="6"/>
        <v/>
      </c>
      <c r="I18" s="27"/>
      <c r="J18" s="28"/>
      <c r="K18" s="31"/>
      <c r="L18" s="34"/>
      <c r="M18" s="29"/>
      <c r="N18" s="29"/>
      <c r="O18" s="30" t="str">
        <f t="shared" si="2"/>
        <v/>
      </c>
      <c r="P18" s="6"/>
      <c r="Q18" s="49">
        <f t="shared" si="3"/>
        <v>0</v>
      </c>
      <c r="R18" s="42">
        <f t="shared" si="4"/>
        <v>0</v>
      </c>
    </row>
    <row r="19" spans="2:18" ht="28.5" x14ac:dyDescent="0.2">
      <c r="B19" s="45"/>
      <c r="C19" s="46"/>
      <c r="D19" s="52"/>
      <c r="E19" s="24"/>
      <c r="F19" s="25" t="str">
        <f t="shared" si="5"/>
        <v/>
      </c>
      <c r="G19" s="26"/>
      <c r="H19" s="25" t="str">
        <f t="shared" si="6"/>
        <v/>
      </c>
      <c r="I19" s="27"/>
      <c r="J19" s="28"/>
      <c r="K19" s="31"/>
      <c r="L19" s="34"/>
      <c r="M19" s="29"/>
      <c r="N19" s="29"/>
      <c r="O19" s="30" t="str">
        <f t="shared" si="2"/>
        <v/>
      </c>
      <c r="P19" s="6"/>
      <c r="Q19" s="49">
        <f t="shared" si="3"/>
        <v>0</v>
      </c>
      <c r="R19" s="42">
        <f t="shared" si="4"/>
        <v>0</v>
      </c>
    </row>
    <row r="20" spans="2:18" ht="28.5" x14ac:dyDescent="0.2">
      <c r="B20" s="45"/>
      <c r="C20" s="46"/>
      <c r="D20" s="52"/>
      <c r="E20" s="24"/>
      <c r="F20" s="25" t="str">
        <f t="shared" si="5"/>
        <v/>
      </c>
      <c r="G20" s="26"/>
      <c r="H20" s="25" t="str">
        <f t="shared" si="6"/>
        <v/>
      </c>
      <c r="I20" s="27"/>
      <c r="J20" s="28"/>
      <c r="K20" s="31"/>
      <c r="L20" s="34"/>
      <c r="M20" s="29"/>
      <c r="N20" s="29"/>
      <c r="O20" s="30" t="str">
        <f t="shared" si="2"/>
        <v/>
      </c>
      <c r="P20" s="6"/>
      <c r="Q20" s="49">
        <f t="shared" si="3"/>
        <v>0</v>
      </c>
      <c r="R20" s="42">
        <f t="shared" si="4"/>
        <v>0</v>
      </c>
    </row>
    <row r="21" spans="2:18" ht="28.5" x14ac:dyDescent="0.2">
      <c r="B21" s="45"/>
      <c r="C21" s="46"/>
      <c r="D21" s="52"/>
      <c r="E21" s="24"/>
      <c r="F21" s="25" t="str">
        <f t="shared" si="5"/>
        <v/>
      </c>
      <c r="G21" s="26"/>
      <c r="H21" s="25" t="str">
        <f t="shared" si="6"/>
        <v/>
      </c>
      <c r="I21" s="27"/>
      <c r="J21" s="28"/>
      <c r="K21" s="31"/>
      <c r="L21" s="34"/>
      <c r="M21" s="29"/>
      <c r="N21" s="29"/>
      <c r="O21" s="30" t="str">
        <f t="shared" si="2"/>
        <v/>
      </c>
      <c r="P21" s="6"/>
      <c r="Q21" s="49">
        <f t="shared" si="3"/>
        <v>0</v>
      </c>
      <c r="R21" s="42">
        <f t="shared" si="4"/>
        <v>0</v>
      </c>
    </row>
    <row r="22" spans="2:18" ht="28.5" x14ac:dyDescent="0.2">
      <c r="B22" s="45"/>
      <c r="C22" s="46"/>
      <c r="D22" s="52"/>
      <c r="E22" s="24"/>
      <c r="F22" s="25" t="str">
        <f t="shared" ref="F22" si="7">IF(G22&lt;&gt;0,"×","")</f>
        <v/>
      </c>
      <c r="G22" s="26"/>
      <c r="H22" s="25" t="str">
        <f t="shared" ref="H22" si="8">IF(I22&lt;&gt;0,"×","")</f>
        <v/>
      </c>
      <c r="I22" s="27"/>
      <c r="J22" s="28"/>
      <c r="K22" s="31"/>
      <c r="L22" s="34"/>
      <c r="M22" s="29"/>
      <c r="N22" s="29"/>
      <c r="O22" s="30" t="str">
        <f t="shared" ref="O22" si="9">IF(J22&lt;&gt;0,(INT(J22/100)+MOD(J22,100)/60)*Q22*IF(I22&lt;&gt;0,I22,1)+IF(I22=0,0,(INT(K22/100)+MOD(K22,100)/60)*(I22-1))+(INT(L22/100)+MOD(L22,100)/60),"")</f>
        <v/>
      </c>
      <c r="P22" s="6"/>
      <c r="Q22" s="49">
        <f t="shared" ref="Q22" si="10">IFERROR(RIGHT(G22,LEN(G22)-FIND("~",G22)),G22)</f>
        <v>0</v>
      </c>
      <c r="R22" s="42">
        <f t="shared" ref="R22" si="11">E22*Q22*IF(I22&lt;&gt;0,I22,1)</f>
        <v>0</v>
      </c>
    </row>
  </sheetData>
  <mergeCells count="7">
    <mergeCell ref="B4:M4"/>
    <mergeCell ref="B2:O2"/>
    <mergeCell ref="B3:D3"/>
    <mergeCell ref="F3:G3"/>
    <mergeCell ref="H3:I3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39997558519241921"/>
  </sheetPr>
  <dimension ref="B1:P21"/>
  <sheetViews>
    <sheetView showGridLines="0" view="pageBreakPreview" topLeftCell="A13" zoomScale="51" zoomScaleNormal="98" zoomScaleSheetLayoutView="51" workbookViewId="0">
      <selection activeCell="M17" sqref="M17"/>
    </sheetView>
  </sheetViews>
  <sheetFormatPr defaultColWidth="9" defaultRowHeight="14" x14ac:dyDescent="0.2"/>
  <cols>
    <col min="1" max="1" width="1.90625" style="1" customWidth="1"/>
    <col min="2" max="2" width="20.08984375" style="4" customWidth="1"/>
    <col min="3" max="3" width="14.6328125" style="4" customWidth="1"/>
    <col min="4" max="4" width="9.453125" style="1" customWidth="1"/>
    <col min="5" max="5" width="5.6328125" style="1" customWidth="1"/>
    <col min="6" max="6" width="2.36328125" style="1" customWidth="1"/>
    <col min="7" max="7" width="4.90625" style="1" customWidth="1"/>
    <col min="8" max="8" width="2.08984375" style="1" customWidth="1"/>
    <col min="9" max="9" width="7.90625" style="1" customWidth="1"/>
    <col min="10" max="12" width="9.6328125" style="1" customWidth="1"/>
    <col min="13" max="13" width="104.90625" style="1" customWidth="1"/>
    <col min="14" max="14" width="10.453125" style="1" customWidth="1"/>
    <col min="15" max="15" width="13" style="1" customWidth="1"/>
    <col min="16" max="16" width="1.9062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'2コース'!B2</f>
        <v>都立西高校水泳部　トレーニングメニュー　（２コース）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" thickBot="1" x14ac:dyDescent="0.25">
      <c r="B3" s="109" t="str">
        <f>'2コース'!B3</f>
        <v>2017/8/7 Mon PM</v>
      </c>
      <c r="C3" s="110"/>
      <c r="D3" s="111"/>
      <c r="E3" s="112" t="str">
        <f>IF('2コース'!H3&lt;&gt;0,"総合距離 "&amp;'2コース'!H3,"")</f>
        <v>総合距離 3601</v>
      </c>
      <c r="F3" s="113"/>
      <c r="G3" s="113"/>
      <c r="H3" s="113"/>
      <c r="I3" s="114"/>
      <c r="J3" s="115" t="str">
        <f>IF('2コース'!K3&lt;&gt;0,"メニュー作成者："&amp;'2コース'!K3,"")</f>
        <v>メニュー作成者：小西 健太</v>
      </c>
      <c r="K3" s="116"/>
      <c r="L3" s="117"/>
      <c r="M3" s="81"/>
      <c r="N3" s="74"/>
      <c r="O3" s="50" t="str">
        <f>IF('2コース'!O3&lt;&gt;0,"総合時間[分] "&amp;ROUND('2コース'!O3,2),"")</f>
        <v>総合時間[分] 131.33</v>
      </c>
      <c r="P3" s="3"/>
    </row>
    <row r="4" spans="2:16" s="80" customFormat="1" ht="23" thickBot="1" x14ac:dyDescent="0.25">
      <c r="B4" s="121" t="str">
        <f>IF('2コース'!B4&lt;&gt;0,'2コース'!B4,"")</f>
        <v>【メニューの意図】かっつぁんに教えを乞おう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79"/>
    </row>
    <row r="5" spans="2:16" ht="36" customHeight="1" thickBot="1" x14ac:dyDescent="0.25">
      <c r="B5" s="38" t="s">
        <v>18</v>
      </c>
      <c r="C5" s="38" t="s">
        <v>4</v>
      </c>
      <c r="D5" s="39" t="s">
        <v>5</v>
      </c>
      <c r="E5" s="118" t="s">
        <v>16</v>
      </c>
      <c r="F5" s="119"/>
      <c r="G5" s="119"/>
      <c r="H5" s="119"/>
      <c r="I5" s="120"/>
      <c r="J5" s="70" t="s">
        <v>9</v>
      </c>
      <c r="K5" s="78" t="s">
        <v>17</v>
      </c>
      <c r="L5" s="71" t="s">
        <v>11</v>
      </c>
      <c r="M5" s="40" t="s">
        <v>12</v>
      </c>
      <c r="N5" s="40" t="s">
        <v>13</v>
      </c>
      <c r="O5" s="72" t="s">
        <v>14</v>
      </c>
      <c r="P5" s="2"/>
    </row>
    <row r="6" spans="2:16" ht="41" x14ac:dyDescent="0.2">
      <c r="B6" s="53" t="str">
        <f>IF('2コース'!B6&lt;&gt;0,'2コース'!B6,"")</f>
        <v>Up</v>
      </c>
      <c r="C6" s="54" t="str">
        <f>IF('2コース'!C6&lt;&gt;0,'2コース'!C6,"")</f>
        <v>SKIPS</v>
      </c>
      <c r="D6" s="54" t="str">
        <f>IF('2コース'!D6&lt;&gt;0,'2コース'!D6,"")</f>
        <v>1-8</v>
      </c>
      <c r="E6" s="124" t="str">
        <f>IF('2コース'!E6&lt;&gt;0,'2コース'!E6,"")&amp;IF('2コース'!G6&lt;&gt;0,"×"&amp;'2コース'!G6,"")&amp;IF('2コース'!I6&lt;&gt;0,"×"&amp;'2コース'!I6,"")</f>
        <v>100×5</v>
      </c>
      <c r="F6" s="125"/>
      <c r="G6" s="125"/>
      <c r="H6" s="125"/>
      <c r="I6" s="126"/>
      <c r="J6" s="59" t="str">
        <f>CHOOSE(MATCH(LEN('2コース'!J6),{0,1,2,3,4},0),"","","0'"&amp;'2コース'!J6,LEFT('2コース'!J6,1)&amp;"'"&amp;RIGHT('2コース'!J6,2),LEFT('2コース'!J6,2)&amp;"'"&amp;RIGHT('2コース'!J6,2))</f>
        <v>2'30</v>
      </c>
      <c r="K6" s="60" t="str">
        <f>CHOOSE(MATCH(LEN('2コース'!K6),{0,1,2,3,4},0),"","0","0'"&amp;'2コース'!K6,LEFT('2コース'!K6,1)&amp;"'"&amp;RIGHT('2コース'!K6,2),LEFT('2コース'!K6,2)&amp;"'"&amp;RIGHT('2コース'!K6,2))</f>
        <v/>
      </c>
      <c r="L6" s="61" t="str">
        <f>CHOOSE(MATCH(LEN('2コース'!L6),{0,1,2,3,4},0),"","","0'"&amp;'2コース'!L6,LEFT('2コース'!L6,1)&amp;"'"&amp;RIGHT('2コース'!L6,2),LEFT('2コース'!L6,2)&amp;"'"&amp;RIGHT('2コース'!L6,2))</f>
        <v>2'00</v>
      </c>
      <c r="M6" s="82" t="str">
        <f>IF('2コース'!M6&lt;&gt;0,'2コース'!M6,"")</f>
        <v/>
      </c>
      <c r="N6" s="85" t="str">
        <f>IF('2コース'!N6&lt;&gt;0,'2コース'!N6,"")</f>
        <v/>
      </c>
      <c r="O6" s="85">
        <f>IF('2コース'!O6&lt;&gt;0,'2コース'!O6,"")</f>
        <v>14.5</v>
      </c>
      <c r="P6" s="3"/>
    </row>
    <row r="7" spans="2:16" ht="41" x14ac:dyDescent="0.2">
      <c r="B7" s="55" t="str">
        <f>IF('2コース'!B7&lt;&gt;0,'2コース'!B7,"")</f>
        <v>Trial</v>
      </c>
      <c r="C7" s="62" t="str">
        <f>IF('2コース'!C7&lt;&gt;0,'2コース'!C7,"")</f>
        <v>S4</v>
      </c>
      <c r="D7" s="62" t="str">
        <f>IF('2コース'!D7&lt;&gt;0,'2コース'!D7,"")</f>
        <v>1-8</v>
      </c>
      <c r="E7" s="103" t="str">
        <f>IF('2コース'!E7&lt;&gt;0,'2コース'!E7,"")&amp;IF('2コース'!G7&lt;&gt;0,"×"&amp;'2コース'!G7,"")&amp;IF('2コース'!I7&lt;&gt;0,"×"&amp;'2コース'!I7,"")</f>
        <v>50×1</v>
      </c>
      <c r="F7" s="104"/>
      <c r="G7" s="104"/>
      <c r="H7" s="104"/>
      <c r="I7" s="105"/>
      <c r="J7" s="63" t="str">
        <f>CHOOSE(MATCH(LEN('2コース'!J7),{0,1,2,3,4},0),"","","0'"&amp;'2コース'!J7,LEFT('2コース'!J7,1)&amp;"'"&amp;RIGHT('2コース'!J7,2),LEFT('2コース'!J7,2)&amp;"'"&amp;RIGHT('2コース'!J7,2))</f>
        <v>10'00</v>
      </c>
      <c r="K7" s="64" t="str">
        <f>CHOOSE(MATCH(LEN('2コース'!K7),{0,1,2,3,4},0),"","0","0'"&amp;'2コース'!K7,LEFT('2コース'!K7,1)&amp;"'"&amp;RIGHT('2コース'!K7,2),LEFT('2コース'!K7,2)&amp;"'"&amp;RIGHT('2コース'!K7,2))</f>
        <v/>
      </c>
      <c r="L7" s="65" t="str">
        <f>CHOOSE(MATCH(LEN('2コース'!L7),{0,1,2,3,4},0),"","","0'"&amp;'2コース'!L7,LEFT('2コース'!L7,1)&amp;"'"&amp;RIGHT('2コース'!L7,2),LEFT('2コース'!L7,2)&amp;"'"&amp;RIGHT('2コース'!L7,2))</f>
        <v>2'00</v>
      </c>
      <c r="M7" s="83" t="str">
        <f>IF('2コース'!M7&lt;&gt;0,'2コース'!M7,"")</f>
        <v>S4≡50mをダッシュしたら一番遅い泳法</v>
      </c>
      <c r="N7" s="86" t="str">
        <f>IF('2コース'!N7&lt;&gt;0,'2コース'!N7,"")</f>
        <v/>
      </c>
      <c r="O7" s="86">
        <f>IF('2コース'!O7&lt;&gt;0,'2コース'!O7,"")</f>
        <v>12</v>
      </c>
      <c r="P7" s="3"/>
    </row>
    <row r="8" spans="2:16" ht="41" x14ac:dyDescent="0.2">
      <c r="B8" s="55" t="str">
        <f>IF('2コース'!B8&lt;&gt;0,'2コース'!B8,"")</f>
        <v>Kick</v>
      </c>
      <c r="C8" s="62" t="str">
        <f>IF('2コース'!C8&lt;&gt;0,'2コース'!C8,"")</f>
        <v>S1</v>
      </c>
      <c r="D8" s="62" t="str">
        <f>IF('2コース'!D8&lt;&gt;0,'2コース'!D8,"")</f>
        <v>1-2</v>
      </c>
      <c r="E8" s="103" t="str">
        <f>IF('2コース'!E8&lt;&gt;0,'2コース'!E8,"")&amp;IF('2コース'!G8&lt;&gt;0,"×"&amp;'2コース'!G8,"")&amp;IF('2コース'!I8&lt;&gt;0,"×"&amp;'2コース'!I8,"")</f>
        <v>50×9</v>
      </c>
      <c r="F8" s="104"/>
      <c r="G8" s="104"/>
      <c r="H8" s="104"/>
      <c r="I8" s="105"/>
      <c r="J8" s="63" t="str">
        <f>CHOOSE(MATCH(LEN('2コース'!J8),{0,1,2,3,4},0),"","","0'"&amp;'2コース'!J8,LEFT('2コース'!J8,1)&amp;"'"&amp;RIGHT('2コース'!J8,2),LEFT('2コース'!J8,2)&amp;"'"&amp;RIGHT('2コース'!J8,2))</f>
        <v>1'00</v>
      </c>
      <c r="K8" s="64" t="str">
        <f>CHOOSE(MATCH(LEN('2コース'!K8),{0,1,2,3,4},0),"","0","0'"&amp;'2コース'!K8,LEFT('2コース'!K8,1)&amp;"'"&amp;RIGHT('2コース'!K8,2),LEFT('2コース'!K8,2)&amp;"'"&amp;RIGHT('2コース'!K8,2))</f>
        <v/>
      </c>
      <c r="L8" s="65" t="str">
        <f>CHOOSE(MATCH(LEN('2コース'!L8),{0,1,2,3,4},0),"","","0'"&amp;'2コース'!L8,LEFT('2コース'!L8,1)&amp;"'"&amp;RIGHT('2コース'!L8,2),LEFT('2コース'!L8,2)&amp;"'"&amp;RIGHT('2コース'!L8,2))</f>
        <v>2'00</v>
      </c>
      <c r="M8" s="83" t="str">
        <f>IF('2コース'!M8&lt;&gt;0,'2コース'!M8,"")</f>
        <v/>
      </c>
      <c r="N8" s="86" t="str">
        <f>IF('2コース'!N8&lt;&gt;0,'2コース'!N8,"")</f>
        <v/>
      </c>
      <c r="O8" s="86">
        <f>IF('2コース'!O8&lt;&gt;0,'2コース'!O8,"")</f>
        <v>11</v>
      </c>
    </row>
    <row r="9" spans="2:16" ht="41" x14ac:dyDescent="0.2">
      <c r="B9" s="55" t="str">
        <f>IF('2コース'!B9&lt;&gt;0,'2コース'!B9,"")</f>
        <v>Pull</v>
      </c>
      <c r="C9" s="62" t="str">
        <f>IF('2コース'!C9&lt;&gt;0,'2コース'!C9,"")</f>
        <v>S1</v>
      </c>
      <c r="D9" s="62" t="str">
        <f>IF('2コース'!D9&lt;&gt;0,'2コース'!D9,"")</f>
        <v>1-2</v>
      </c>
      <c r="E9" s="103" t="str">
        <f>IF('2コース'!E9&lt;&gt;0,'2コース'!E9,"")&amp;IF('2コース'!G9&lt;&gt;0,"×"&amp;'2コース'!G9,"")&amp;IF('2コース'!I9&lt;&gt;0,"×"&amp;'2コース'!I9,"")</f>
        <v>100×8</v>
      </c>
      <c r="F9" s="104"/>
      <c r="G9" s="104"/>
      <c r="H9" s="104"/>
      <c r="I9" s="105"/>
      <c r="J9" s="63" t="str">
        <f>CHOOSE(MATCH(LEN('2コース'!J9),{0,1,2,3,4},0),"","","0'"&amp;'2コース'!J9,LEFT('2コース'!J9,1)&amp;"'"&amp;RIGHT('2コース'!J9,2),LEFT('2コース'!J9,2)&amp;"'"&amp;RIGHT('2コース'!J9,2))</f>
        <v>1'40</v>
      </c>
      <c r="K9" s="64" t="str">
        <f>CHOOSE(MATCH(LEN('2コース'!K9),{0,1,2,3,4},0),"","0","0'"&amp;'2コース'!K9,LEFT('2コース'!K9,1)&amp;"'"&amp;RIGHT('2コース'!K9,2),LEFT('2コース'!K9,2)&amp;"'"&amp;RIGHT('2コース'!K9,2))</f>
        <v/>
      </c>
      <c r="L9" s="65" t="str">
        <f>CHOOSE(MATCH(LEN('2コース'!L9),{0,1,2,3,4},0),"","","0'"&amp;'2コース'!L9,LEFT('2コース'!L9,1)&amp;"'"&amp;RIGHT('2コース'!L9,2),LEFT('2コース'!L9,2)&amp;"'"&amp;RIGHT('2コース'!L9,2))</f>
        <v>2'00</v>
      </c>
      <c r="M9" s="83" t="str">
        <f>IF('2コース'!M9&lt;&gt;0,'2コース'!M9,"")</f>
        <v/>
      </c>
      <c r="N9" s="86" t="str">
        <f>IF('2コース'!N9&lt;&gt;0,'2コース'!N9,"")</f>
        <v/>
      </c>
      <c r="O9" s="86">
        <f>IF('2コース'!O9&lt;&gt;0,'2コース'!O9,"")</f>
        <v>15.333333333333332</v>
      </c>
    </row>
    <row r="10" spans="2:16" ht="41" x14ac:dyDescent="0.2">
      <c r="B10" s="55" t="str">
        <f>IF('2コース'!B10&lt;&gt;0,'2コース'!B10,"")</f>
        <v>SR</v>
      </c>
      <c r="C10" s="62" t="str">
        <f>IF('2コース'!C10&lt;&gt;0,'2コース'!C10,"")</f>
        <v>S1</v>
      </c>
      <c r="D10" s="62" t="str">
        <f>IF('2コース'!D10&lt;&gt;0,'2コース'!D10,"")</f>
        <v>1-2</v>
      </c>
      <c r="E10" s="103" t="str">
        <f>IF('2コース'!E10&lt;&gt;0,'2コース'!E10,"")&amp;IF('2コース'!G10&lt;&gt;0,"×"&amp;'2コース'!G10,"")&amp;IF('2コース'!I10&lt;&gt;0,"×"&amp;'2コース'!I10,"")</f>
        <v>100×9</v>
      </c>
      <c r="F10" s="104"/>
      <c r="G10" s="104"/>
      <c r="H10" s="104"/>
      <c r="I10" s="105"/>
      <c r="J10" s="63" t="str">
        <f>CHOOSE(MATCH(LEN('2コース'!J10),{0,1,2,3,4},0),"","","0'"&amp;'2コース'!J10,LEFT('2コース'!J10,1)&amp;"'"&amp;RIGHT('2コース'!J10,2),LEFT('2コース'!J10,2)&amp;"'"&amp;RIGHT('2コース'!J10,2))</f>
        <v>1'30</v>
      </c>
      <c r="K10" s="64" t="str">
        <f>CHOOSE(MATCH(LEN('2コース'!K10),{0,1,2,3,4},0),"","0","0'"&amp;'2コース'!K10,LEFT('2コース'!K10,1)&amp;"'"&amp;RIGHT('2コース'!K10,2),LEFT('2コース'!K10,2)&amp;"'"&amp;RIGHT('2コース'!K10,2))</f>
        <v/>
      </c>
      <c r="L10" s="65" t="str">
        <f>CHOOSE(MATCH(LEN('2コース'!L10),{0,1,2,3,4},0),"","","0'"&amp;'2コース'!L10,LEFT('2コース'!L10,1)&amp;"'"&amp;RIGHT('2コース'!L10,2),LEFT('2コース'!L10,2)&amp;"'"&amp;RIGHT('2コース'!L10,2))</f>
        <v>2'00</v>
      </c>
      <c r="M10" s="83" t="str">
        <f>IF('2コース'!M10&lt;&gt;0,'2コース'!M10,"")</f>
        <v/>
      </c>
      <c r="N10" s="86" t="str">
        <f>IF('2コース'!N10&lt;&gt;0,'2コース'!N10,"")</f>
        <v/>
      </c>
      <c r="O10" s="86">
        <f>IF('2コース'!O10&lt;&gt;0,'2コース'!O10,"")</f>
        <v>15.5</v>
      </c>
    </row>
    <row r="11" spans="2:16" ht="41" x14ac:dyDescent="0.2">
      <c r="B11" s="55" t="str">
        <f>IF('2コース'!B11&lt;&gt;0,'2コース'!B11,"")</f>
        <v>Main</v>
      </c>
      <c r="C11" s="62" t="str">
        <f>IF('2コース'!C11&lt;&gt;0,'2コース'!C11,"")</f>
        <v>S1</v>
      </c>
      <c r="D11" s="62" t="str">
        <f>IF('2コース'!D11&lt;&gt;0,'2コース'!D11,"")</f>
        <v>1-2</v>
      </c>
      <c r="E11" s="103" t="str">
        <f>IF('2コース'!E11&lt;&gt;0,'2コース'!E11,"")&amp;IF('2コース'!G11&lt;&gt;0,"×"&amp;'2コース'!G11,"")&amp;IF('2コース'!I11&lt;&gt;0,"×"&amp;'2コース'!I11,"")</f>
        <v>50×4×3</v>
      </c>
      <c r="F11" s="104"/>
      <c r="G11" s="104"/>
      <c r="H11" s="104"/>
      <c r="I11" s="105"/>
      <c r="J11" s="63" t="str">
        <f>CHOOSE(MATCH(LEN('2コース'!J11),{0,1,2,3,4},0),"","","0'"&amp;'2コース'!J11,LEFT('2コース'!J11,1)&amp;"'"&amp;RIGHT('2コース'!J11,2),LEFT('2コース'!J11,2)&amp;"'"&amp;RIGHT('2コース'!J11,2))</f>
        <v>1'30</v>
      </c>
      <c r="K11" s="64" t="str">
        <f>CHOOSE(MATCH(LEN('2コース'!K11),{0,1,2,3,4},0),"","0","0'"&amp;'2コース'!K11,LEFT('2コース'!K11,1)&amp;"'"&amp;RIGHT('2コース'!K11,2),LEFT('2コース'!K11,2)&amp;"'"&amp;RIGHT('2コース'!K11,2))</f>
        <v>1'30</v>
      </c>
      <c r="L11" s="65" t="str">
        <f>CHOOSE(MATCH(LEN('2コース'!L11),{0,1,2,3,4},0),"","","0'"&amp;'2コース'!L11,LEFT('2コース'!L11,1)&amp;"'"&amp;RIGHT('2コース'!L11,2),LEFT('2コース'!L11,2)&amp;"'"&amp;RIGHT('2コース'!L11,2))</f>
        <v>2'00</v>
      </c>
      <c r="M11" s="83" t="str">
        <f>IF('2コース'!M11&lt;&gt;0,'2コース'!M11,"")</f>
        <v/>
      </c>
      <c r="N11" s="86" t="str">
        <f>IF('2コース'!N11&lt;&gt;0,'2コース'!N11,"")</f>
        <v/>
      </c>
      <c r="O11" s="86">
        <f>IF('2コース'!O11&lt;&gt;0,'2コース'!O11,"")</f>
        <v>23</v>
      </c>
    </row>
    <row r="12" spans="2:16" ht="41" x14ac:dyDescent="0.2">
      <c r="B12" s="55" t="str">
        <f>IF('2コース'!B12&lt;&gt;0,'2コース'!B12,"")</f>
        <v>SPTP/FormP</v>
      </c>
      <c r="C12" s="62" t="str">
        <f>IF('2コース'!C12&lt;&gt;0,'2コース'!C12,"")</f>
        <v>S1</v>
      </c>
      <c r="D12" s="62" t="str">
        <f>IF('2コース'!D12&lt;&gt;0,'2コース'!D12,"")</f>
        <v>1-8</v>
      </c>
      <c r="E12" s="103" t="str">
        <f>IF('2コース'!E12&lt;&gt;0,'2コース'!E12,"")&amp;IF('2コース'!G12&lt;&gt;0,"×"&amp;'2コース'!G12,"")&amp;IF('2コース'!I12&lt;&gt;0,"×"&amp;'2コース'!I12,"")</f>
        <v>1×1</v>
      </c>
      <c r="F12" s="104"/>
      <c r="G12" s="104"/>
      <c r="H12" s="104"/>
      <c r="I12" s="105"/>
      <c r="J12" s="63" t="str">
        <f>CHOOSE(MATCH(LEN('2コース'!J12),{0,1,2,3,4},0),"","","0'"&amp;'2コース'!J12,LEFT('2コース'!J12,1)&amp;"'"&amp;RIGHT('2コース'!J12,2),LEFT('2コース'!J12,2)&amp;"'"&amp;RIGHT('2コース'!J12,2))</f>
        <v>30'00</v>
      </c>
      <c r="K12" s="64" t="str">
        <f>CHOOSE(MATCH(LEN('2コース'!K12),{0,1,2,3,4},0),"","0","0'"&amp;'2コース'!K12,LEFT('2コース'!K12,1)&amp;"'"&amp;RIGHT('2コース'!K12,2),LEFT('2コース'!K12,2)&amp;"'"&amp;RIGHT('2コース'!K12,2))</f>
        <v/>
      </c>
      <c r="L12" s="65" t="str">
        <f>CHOOSE(MATCH(LEN('2コース'!L12),{0,1,2,3,4},0),"","","0'"&amp;'2コース'!L12,LEFT('2コース'!L12,1)&amp;"'"&amp;RIGHT('2コース'!L12,2),LEFT('2コース'!L12,2)&amp;"'"&amp;RIGHT('2コース'!L12,2))</f>
        <v/>
      </c>
      <c r="M12" s="83" t="str">
        <f>IF('2コース'!M12&lt;&gt;0,'2コース'!M12,"")</f>
        <v>かっつぁんに教えを乞う</v>
      </c>
      <c r="N12" s="86" t="str">
        <f>IF('2コース'!N12&lt;&gt;0,'2コース'!N12,"")</f>
        <v/>
      </c>
      <c r="O12" s="86">
        <f>IF('2コース'!O12&lt;&gt;0,'2コース'!O12,"")</f>
        <v>30</v>
      </c>
    </row>
    <row r="13" spans="2:16" ht="41" x14ac:dyDescent="0.2">
      <c r="B13" s="55" t="str">
        <f>IF('2コース'!B13&lt;&gt;0,'2コース'!B13,"")</f>
        <v>Down</v>
      </c>
      <c r="C13" s="62" t="str">
        <f>IF('2コース'!C13&lt;&gt;0,'2コース'!C13,"")</f>
        <v>Cho</v>
      </c>
      <c r="D13" s="62" t="str">
        <f>IF('2コース'!D13&lt;&gt;0,'2コース'!D13,"")</f>
        <v>1-8</v>
      </c>
      <c r="E13" s="103" t="str">
        <f>IF('2コース'!E13&lt;&gt;0,'2コース'!E13,"")&amp;IF('2コース'!G13&lt;&gt;0,"×"&amp;'2コース'!G13,"")&amp;IF('2コース'!I13&lt;&gt;0,"×"&amp;'2コース'!I13,"")</f>
        <v>300×1</v>
      </c>
      <c r="F13" s="104"/>
      <c r="G13" s="104"/>
      <c r="H13" s="104"/>
      <c r="I13" s="105"/>
      <c r="J13" s="63" t="str">
        <f>CHOOSE(MATCH(LEN('2コース'!J13),{0,1,2,3,4},0),"","","0'"&amp;'2コース'!J13,LEFT('2コース'!J13,1)&amp;"'"&amp;RIGHT('2コース'!J13,2),LEFT('2コース'!J13,2)&amp;"'"&amp;RIGHT('2コース'!J13,2))</f>
        <v>10'00</v>
      </c>
      <c r="K13" s="64" t="str">
        <f>CHOOSE(MATCH(LEN('2コース'!K13),{0,1,2,3,4},0),"","0","0'"&amp;'2コース'!K13,LEFT('2コース'!K13,1)&amp;"'"&amp;RIGHT('2コース'!K13,2),LEFT('2コース'!K13,2)&amp;"'"&amp;RIGHT('2コース'!K13,2))</f>
        <v/>
      </c>
      <c r="L13" s="65" t="str">
        <f>CHOOSE(MATCH(LEN('2コース'!L13),{0,1,2,3,4},0),"","","0'"&amp;'2コース'!L13,LEFT('2コース'!L13,1)&amp;"'"&amp;RIGHT('2コース'!L13,2),LEFT('2コース'!L13,2)&amp;"'"&amp;RIGHT('2コース'!L13,2))</f>
        <v/>
      </c>
      <c r="M13" s="83" t="str">
        <f>IF('2コース'!M13&lt;&gt;0,'2コース'!M13,"")</f>
        <v/>
      </c>
      <c r="N13" s="86" t="str">
        <f>IF('2コース'!N13&lt;&gt;0,'2コース'!N13,"")</f>
        <v/>
      </c>
      <c r="O13" s="86">
        <f>IF('2コース'!O13&lt;&gt;0,'2コース'!O13,"")</f>
        <v>10</v>
      </c>
    </row>
    <row r="14" spans="2:16" ht="41" x14ac:dyDescent="0.2">
      <c r="B14" s="55" t="str">
        <f>IF('2コース'!B14&lt;&gt;0,'2コース'!B14,"")</f>
        <v/>
      </c>
      <c r="C14" s="62" t="str">
        <f>IF('2コース'!C14&lt;&gt;0,'2コース'!C14,"")</f>
        <v/>
      </c>
      <c r="D14" s="62" t="str">
        <f>IF('2コース'!D14&lt;&gt;0,'2コース'!D14,"")</f>
        <v/>
      </c>
      <c r="E14" s="103" t="str">
        <f>IF('2コース'!E14&lt;&gt;0,'2コース'!E14,"")&amp;IF('2コース'!G14&lt;&gt;0,"×"&amp;'2コース'!G14,"")&amp;IF('2コース'!I14&lt;&gt;0,"×"&amp;'2コース'!I14,"")</f>
        <v/>
      </c>
      <c r="F14" s="104"/>
      <c r="G14" s="104"/>
      <c r="H14" s="104"/>
      <c r="I14" s="105"/>
      <c r="J14" s="63" t="str">
        <f>CHOOSE(MATCH(LEN('2コース'!J14),{0,1,2,3,4},0),"","","0'"&amp;'2コース'!J14,LEFT('2コース'!J14,1)&amp;"'"&amp;RIGHT('2コース'!J14,2),LEFT('2コース'!J14,2)&amp;"'"&amp;RIGHT('2コース'!J14,2))</f>
        <v/>
      </c>
      <c r="K14" s="64" t="str">
        <f>CHOOSE(MATCH(LEN('2コース'!K14),{0,1,2,3,4},0),"","0","0'"&amp;'2コース'!K14,LEFT('2コース'!K14,1)&amp;"'"&amp;RIGHT('2コース'!K14,2),LEFT('2コース'!K14,2)&amp;"'"&amp;RIGHT('2コース'!K14,2))</f>
        <v/>
      </c>
      <c r="L14" s="65" t="str">
        <f>CHOOSE(MATCH(LEN('2コース'!L14),{0,1,2,3,4},0),"","","0'"&amp;'2コース'!L14,LEFT('2コース'!L14,1)&amp;"'"&amp;RIGHT('2コース'!L14,2),LEFT('2コース'!L14,2)&amp;"'"&amp;RIGHT('2コース'!L14,2))</f>
        <v/>
      </c>
      <c r="M14" s="83" t="str">
        <f>IF('2コース'!M14&lt;&gt;0,'2コース'!M14,"")</f>
        <v/>
      </c>
      <c r="N14" s="86" t="str">
        <f>IF('2コース'!N14&lt;&gt;0,'2コース'!N14,"")</f>
        <v/>
      </c>
      <c r="O14" s="86" t="str">
        <f>IF('2コース'!O14&lt;&gt;0,'2コース'!O14,"")</f>
        <v/>
      </c>
    </row>
    <row r="15" spans="2:16" ht="41" x14ac:dyDescent="0.2">
      <c r="B15" s="55" t="str">
        <f>IF('2コース'!B15&lt;&gt;0,'2コース'!B15,"")</f>
        <v/>
      </c>
      <c r="C15" s="62" t="str">
        <f>IF('2コース'!C15&lt;&gt;0,'2コース'!C15,"")</f>
        <v/>
      </c>
      <c r="D15" s="62" t="str">
        <f>IF('2コース'!D15&lt;&gt;0,'2コース'!D15,"")</f>
        <v/>
      </c>
      <c r="E15" s="103" t="str">
        <f>IF('2コース'!E15&lt;&gt;0,'2コース'!E15,"")&amp;IF('2コース'!G15&lt;&gt;0,"×"&amp;'2コース'!G15,"")&amp;IF('2コース'!I15&lt;&gt;0,"×"&amp;'2コース'!I15,"")</f>
        <v/>
      </c>
      <c r="F15" s="104"/>
      <c r="G15" s="104"/>
      <c r="H15" s="104"/>
      <c r="I15" s="105"/>
      <c r="J15" s="63" t="str">
        <f>CHOOSE(MATCH(LEN('2コース'!J15),{0,1,2,3,4},0),"","","0'"&amp;'2コース'!J15,LEFT('2コース'!J15,1)&amp;"'"&amp;RIGHT('2コース'!J15,2),LEFT('2コース'!J15,2)&amp;"'"&amp;RIGHT('2コース'!J15,2))</f>
        <v/>
      </c>
      <c r="K15" s="64" t="str">
        <f>CHOOSE(MATCH(LEN('2コース'!K15),{0,1,2,3,4},0),"","0","0'"&amp;'2コース'!K15,LEFT('2コース'!K15,1)&amp;"'"&amp;RIGHT('2コース'!K15,2),LEFT('2コース'!K15,2)&amp;"'"&amp;RIGHT('2コース'!K15,2))</f>
        <v/>
      </c>
      <c r="L15" s="65" t="str">
        <f>CHOOSE(MATCH(LEN('2コース'!L15),{0,1,2,3,4},0),"","","0'"&amp;'2コース'!L15,LEFT('2コース'!L15,1)&amp;"'"&amp;RIGHT('2コース'!L15,2),LEFT('2コース'!L15,2)&amp;"'"&amp;RIGHT('2コース'!L15,2))</f>
        <v/>
      </c>
      <c r="M15" s="83" t="str">
        <f>IF('2コース'!M15&lt;&gt;0,'2コース'!M15,"")</f>
        <v/>
      </c>
      <c r="N15" s="86" t="str">
        <f>IF('2コース'!N15&lt;&gt;0,'2コース'!N15,"")</f>
        <v/>
      </c>
      <c r="O15" s="86" t="str">
        <f>IF('2コース'!O15&lt;&gt;0,'2コース'!O15,"")</f>
        <v/>
      </c>
    </row>
    <row r="16" spans="2:16" ht="41" x14ac:dyDescent="0.2">
      <c r="B16" s="55" t="str">
        <f>IF('2コース'!B16&lt;&gt;0,'2コース'!B16,"")</f>
        <v/>
      </c>
      <c r="C16" s="62" t="str">
        <f>IF('2コース'!C16&lt;&gt;0,'2コース'!C16,"")</f>
        <v/>
      </c>
      <c r="D16" s="62" t="str">
        <f>IF('2コース'!D16&lt;&gt;0,'2コース'!D16,"")</f>
        <v/>
      </c>
      <c r="E16" s="103" t="str">
        <f>IF('2コース'!E16&lt;&gt;0,'2コース'!E16,"")&amp;IF('2コース'!G16&lt;&gt;0,"×"&amp;'2コース'!G16,"")&amp;IF('2コース'!I16&lt;&gt;0,"×"&amp;'2コース'!I16,"")</f>
        <v/>
      </c>
      <c r="F16" s="104"/>
      <c r="G16" s="104"/>
      <c r="H16" s="104"/>
      <c r="I16" s="105"/>
      <c r="J16" s="63" t="str">
        <f>CHOOSE(MATCH(LEN('2コース'!J16),{0,1,2,3,4},0),"","","0'"&amp;'2コース'!J16,LEFT('2コース'!J16,1)&amp;"'"&amp;RIGHT('2コース'!J16,2),LEFT('2コース'!J16,2)&amp;"'"&amp;RIGHT('2コース'!J16,2))</f>
        <v/>
      </c>
      <c r="K16" s="64" t="str">
        <f>CHOOSE(MATCH(LEN('2コース'!K16),{0,1,2,3,4},0),"","0","0'"&amp;'2コース'!K16,LEFT('2コース'!K16,1)&amp;"'"&amp;RIGHT('2コース'!K16,2),LEFT('2コース'!K16,2)&amp;"'"&amp;RIGHT('2コース'!K16,2))</f>
        <v/>
      </c>
      <c r="L16" s="65" t="str">
        <f>CHOOSE(MATCH(LEN('2コース'!L16),{0,1,2,3,4},0),"","","0'"&amp;'2コース'!L16,LEFT('2コース'!L16,1)&amp;"'"&amp;RIGHT('2コース'!L16,2),LEFT('2コース'!L16,2)&amp;"'"&amp;RIGHT('2コース'!L16,2))</f>
        <v/>
      </c>
      <c r="M16" s="83" t="str">
        <f>IF('2コース'!M16&lt;&gt;0,'2コース'!M16,"")</f>
        <v/>
      </c>
      <c r="N16" s="86" t="str">
        <f>IF('2コース'!N16&lt;&gt;0,'2コース'!N16,"")</f>
        <v/>
      </c>
      <c r="O16" s="86" t="str">
        <f>IF('2コース'!O16&lt;&gt;0,'2コース'!O16,"")</f>
        <v/>
      </c>
    </row>
    <row r="17" spans="2:15" ht="41" x14ac:dyDescent="0.2">
      <c r="B17" s="55" t="str">
        <f>IF('2コース'!B17&lt;&gt;0,'2コース'!B17,"")</f>
        <v/>
      </c>
      <c r="C17" s="62" t="str">
        <f>IF('2コース'!C17&lt;&gt;0,'2コース'!C17,"")</f>
        <v/>
      </c>
      <c r="D17" s="62" t="str">
        <f>IF('2コース'!D17&lt;&gt;0,'2コース'!D17,"")</f>
        <v/>
      </c>
      <c r="E17" s="103" t="str">
        <f>IF('2コース'!E17&lt;&gt;0,'2コース'!E17,"")&amp;IF('2コース'!G17&lt;&gt;0,"×"&amp;'2コース'!G17,"")&amp;IF('2コース'!I17&lt;&gt;0,"×"&amp;'2コース'!I17,"")</f>
        <v/>
      </c>
      <c r="F17" s="104"/>
      <c r="G17" s="104"/>
      <c r="H17" s="104"/>
      <c r="I17" s="105"/>
      <c r="J17" s="63" t="str">
        <f>CHOOSE(MATCH(LEN('2コース'!J17),{0,1,2,3,4},0),"","","0'"&amp;'2コース'!J17,LEFT('2コース'!J17,1)&amp;"'"&amp;RIGHT('2コース'!J17,2),LEFT('2コース'!J17,2)&amp;"'"&amp;RIGHT('2コース'!J17,2))</f>
        <v/>
      </c>
      <c r="K17" s="64" t="str">
        <f>CHOOSE(MATCH(LEN('2コース'!K17),{0,1,2,3,4},0),"","0","0'"&amp;'2コース'!K17,LEFT('2コース'!K17,1)&amp;"'"&amp;RIGHT('2コース'!K17,2),LEFT('2コース'!K17,2)&amp;"'"&amp;RIGHT('2コース'!K17,2))</f>
        <v/>
      </c>
      <c r="L17" s="65" t="str">
        <f>CHOOSE(MATCH(LEN('2コース'!L17),{0,1,2,3,4},0),"","","0'"&amp;'2コース'!L17,LEFT('2コース'!L17,1)&amp;"'"&amp;RIGHT('2コース'!L17,2),LEFT('2コース'!L17,2)&amp;"'"&amp;RIGHT('2コース'!L17,2))</f>
        <v/>
      </c>
      <c r="M17" s="83" t="str">
        <f>IF('2コース'!M17&lt;&gt;0,'2コース'!M17,"")</f>
        <v/>
      </c>
      <c r="N17" s="86" t="str">
        <f>IF('2コース'!N17&lt;&gt;0,'2コース'!N17,"")</f>
        <v/>
      </c>
      <c r="O17" s="86" t="str">
        <f>IF('2コース'!O17&lt;&gt;0,'2コース'!O17,"")</f>
        <v/>
      </c>
    </row>
    <row r="18" spans="2:15" ht="41" x14ac:dyDescent="0.2">
      <c r="B18" s="55" t="str">
        <f>IF('2コース'!B18&lt;&gt;0,'2コース'!B18,"")</f>
        <v/>
      </c>
      <c r="C18" s="62" t="str">
        <f>IF('2コース'!C18&lt;&gt;0,'2コース'!C18,"")</f>
        <v/>
      </c>
      <c r="D18" s="62" t="str">
        <f>IF('2コース'!D18&lt;&gt;0,'2コース'!D18,"")</f>
        <v/>
      </c>
      <c r="E18" s="103" t="str">
        <f>IF('2コース'!E18&lt;&gt;0,'2コース'!E18,"")&amp;IF('2コース'!G18&lt;&gt;0,"×"&amp;'2コース'!G18,"")&amp;IF('2コース'!I18&lt;&gt;0,"×"&amp;'2コース'!I18,"")</f>
        <v/>
      </c>
      <c r="F18" s="104"/>
      <c r="G18" s="104"/>
      <c r="H18" s="104"/>
      <c r="I18" s="105"/>
      <c r="J18" s="63" t="str">
        <f>CHOOSE(MATCH(LEN('2コース'!J18),{0,1,2,3,4},0),"","","0'"&amp;'2コース'!J18,LEFT('2コース'!J18,1)&amp;"'"&amp;RIGHT('2コース'!J18,2),LEFT('2コース'!J18,2)&amp;"'"&amp;RIGHT('2コース'!J18,2))</f>
        <v/>
      </c>
      <c r="K18" s="64" t="str">
        <f>CHOOSE(MATCH(LEN('2コース'!K18),{0,1,2,3,4},0),"","0","0'"&amp;'2コース'!K18,LEFT('2コース'!K18,1)&amp;"'"&amp;RIGHT('2コース'!K18,2),LEFT('2コース'!K18,2)&amp;"'"&amp;RIGHT('2コース'!K18,2))</f>
        <v/>
      </c>
      <c r="L18" s="65" t="str">
        <f>CHOOSE(MATCH(LEN('2コース'!L18),{0,1,2,3,4},0),"","","0'"&amp;'2コース'!L18,LEFT('2コース'!L18,1)&amp;"'"&amp;RIGHT('2コース'!L18,2),LEFT('2コース'!L18,2)&amp;"'"&amp;RIGHT('2コース'!L18,2))</f>
        <v/>
      </c>
      <c r="M18" s="83" t="str">
        <f>IF('2コース'!M18&lt;&gt;0,'2コース'!M18,"")</f>
        <v/>
      </c>
      <c r="N18" s="86" t="str">
        <f>IF('2コース'!N18&lt;&gt;0,'2コース'!N18,"")</f>
        <v/>
      </c>
      <c r="O18" s="86" t="str">
        <f>IF('2コース'!O18&lt;&gt;0,'2コース'!O18,"")</f>
        <v/>
      </c>
    </row>
    <row r="19" spans="2:15" ht="41" x14ac:dyDescent="0.2">
      <c r="B19" s="55" t="str">
        <f>IF('2コース'!B19&lt;&gt;0,'2コース'!B19,"")</f>
        <v/>
      </c>
      <c r="C19" s="62" t="str">
        <f>IF('2コース'!C19&lt;&gt;0,'2コース'!C19,"")</f>
        <v/>
      </c>
      <c r="D19" s="62" t="str">
        <f>IF('2コース'!D19&lt;&gt;0,'2コース'!D19,"")</f>
        <v/>
      </c>
      <c r="E19" s="103" t="str">
        <f>IF('2コース'!E19&lt;&gt;0,'2コース'!E19,"")&amp;IF('2コース'!G19&lt;&gt;0,"×"&amp;'2コース'!G19,"")&amp;IF('2コース'!I19&lt;&gt;0,"×"&amp;'2コース'!I19,"")</f>
        <v/>
      </c>
      <c r="F19" s="104"/>
      <c r="G19" s="104"/>
      <c r="H19" s="104"/>
      <c r="I19" s="105"/>
      <c r="J19" s="63" t="str">
        <f>CHOOSE(MATCH(LEN('2コース'!J19),{0,1,2,3,4},0),"","","0'"&amp;'2コース'!J19,LEFT('2コース'!J19,1)&amp;"'"&amp;RIGHT('2コース'!J19,2),LEFT('2コース'!J19,2)&amp;"'"&amp;RIGHT('2コース'!J19,2))</f>
        <v/>
      </c>
      <c r="K19" s="64" t="str">
        <f>CHOOSE(MATCH(LEN('2コース'!K19),{0,1,2,3,4},0),"","0","0'"&amp;'2コース'!K19,LEFT('2コース'!K19,1)&amp;"'"&amp;RIGHT('2コース'!K19,2),LEFT('2コース'!K19,2)&amp;"'"&amp;RIGHT('2コース'!K19,2))</f>
        <v/>
      </c>
      <c r="L19" s="65" t="str">
        <f>CHOOSE(MATCH(LEN('2コース'!L19),{0,1,2,3,4},0),"","","0'"&amp;'2コース'!L19,LEFT('2コース'!L19,1)&amp;"'"&amp;RIGHT('2コース'!L19,2),LEFT('2コース'!L19,2)&amp;"'"&amp;RIGHT('2コース'!L19,2))</f>
        <v/>
      </c>
      <c r="M19" s="83" t="str">
        <f>IF('2コース'!M19&lt;&gt;0,'2コース'!M19,"")</f>
        <v/>
      </c>
      <c r="N19" s="86" t="str">
        <f>IF('2コース'!N19&lt;&gt;0,'2コース'!N19,"")</f>
        <v/>
      </c>
      <c r="O19" s="86" t="str">
        <f>IF('2コース'!O19&lt;&gt;0,'2コース'!O19,"")</f>
        <v/>
      </c>
    </row>
    <row r="20" spans="2:15" ht="41" x14ac:dyDescent="0.2">
      <c r="B20" s="55" t="str">
        <f>IF('2コース'!B20&lt;&gt;0,'2コース'!B20,"")</f>
        <v/>
      </c>
      <c r="C20" s="62" t="str">
        <f>IF('2コース'!C20&lt;&gt;0,'2コース'!C20,"")</f>
        <v/>
      </c>
      <c r="D20" s="62" t="str">
        <f>IF('2コース'!D20&lt;&gt;0,'2コース'!D20,"")</f>
        <v/>
      </c>
      <c r="E20" s="103" t="str">
        <f>IF('2コース'!E20&lt;&gt;0,'2コース'!E20,"")&amp;IF('2コース'!G20&lt;&gt;0,"×"&amp;'2コース'!G20,"")&amp;IF('2コース'!I20&lt;&gt;0,"×"&amp;'2コース'!I20,"")</f>
        <v/>
      </c>
      <c r="F20" s="104"/>
      <c r="G20" s="104"/>
      <c r="H20" s="104"/>
      <c r="I20" s="105"/>
      <c r="J20" s="63" t="str">
        <f>CHOOSE(MATCH(LEN('2コース'!J20),{0,1,2,3,4},0),"","","0'"&amp;'2コース'!J20,LEFT('2コース'!J20,1)&amp;"'"&amp;RIGHT('2コース'!J20,2),LEFT('2コース'!J20,2)&amp;"'"&amp;RIGHT('2コース'!J20,2))</f>
        <v/>
      </c>
      <c r="K20" s="64" t="str">
        <f>CHOOSE(MATCH(LEN('2コース'!K20),{0,1,2,3,4},0),"","0","0'"&amp;'2コース'!K20,LEFT('2コース'!K20,1)&amp;"'"&amp;RIGHT('2コース'!K20,2),LEFT('2コース'!K20,2)&amp;"'"&amp;RIGHT('2コース'!K20,2))</f>
        <v/>
      </c>
      <c r="L20" s="65" t="str">
        <f>CHOOSE(MATCH(LEN('2コース'!L20),{0,1,2,3,4},0),"","","0'"&amp;'2コース'!L20,LEFT('2コース'!L20,1)&amp;"'"&amp;RIGHT('2コース'!L20,2),LEFT('2コース'!L20,2)&amp;"'"&amp;RIGHT('2コース'!L20,2))</f>
        <v/>
      </c>
      <c r="M20" s="83" t="str">
        <f>IF('2コース'!M20&lt;&gt;0,'2コース'!M20,"")</f>
        <v/>
      </c>
      <c r="N20" s="86" t="str">
        <f>IF('2コース'!N20&lt;&gt;0,'2コース'!N20,"")</f>
        <v/>
      </c>
      <c r="O20" s="86" t="str">
        <f>IF('2コース'!O20&lt;&gt;0,'2コース'!O20,"")</f>
        <v/>
      </c>
    </row>
    <row r="21" spans="2:15" ht="41.5" thickBot="1" x14ac:dyDescent="0.25">
      <c r="B21" s="56" t="str">
        <f>IF('2コース'!B21&lt;&gt;0,'2コース'!B21,"")</f>
        <v/>
      </c>
      <c r="C21" s="66" t="str">
        <f>IF('2コース'!C21&lt;&gt;0,'2コース'!C21,"")</f>
        <v/>
      </c>
      <c r="D21" s="66" t="str">
        <f>IF('2コース'!D21&lt;&gt;0,'2コース'!D21,"")</f>
        <v/>
      </c>
      <c r="E21" s="127" t="str">
        <f>IF('2コース'!E21&lt;&gt;0,'2コース'!E21,"")&amp;IF('2コース'!G21&lt;&gt;0,"×"&amp;'2コース'!G21,"")&amp;IF('2コース'!I21&lt;&gt;0,"×"&amp;'2コース'!I21,"")</f>
        <v/>
      </c>
      <c r="F21" s="128"/>
      <c r="G21" s="128"/>
      <c r="H21" s="128"/>
      <c r="I21" s="129"/>
      <c r="J21" s="67" t="str">
        <f>CHOOSE(MATCH(LEN('2コース'!J21),{0,1,2,3,4},0),"","","0'"&amp;'2コース'!J21,LEFT('2コース'!J21,1)&amp;"'"&amp;RIGHT('2コース'!J21,2),LEFT('2コース'!J21,2)&amp;"'"&amp;RIGHT('2コース'!J21,2))</f>
        <v/>
      </c>
      <c r="K21" s="68" t="str">
        <f>CHOOSE(MATCH(LEN('2コース'!K21),{0,1,2,3,4},0),"","0","0'"&amp;'2コース'!K21,LEFT('2コース'!K21,1)&amp;"'"&amp;RIGHT('2コース'!K21,2),LEFT('2コース'!K21,2)&amp;"'"&amp;RIGHT('2コース'!K21,2))</f>
        <v/>
      </c>
      <c r="L21" s="69" t="str">
        <f>CHOOSE(MATCH(LEN('2コース'!L21),{0,1,2,3,4},0),"","","0'"&amp;'2コース'!L21,LEFT('2コース'!L21,1)&amp;"'"&amp;RIGHT('2コース'!L21,2),LEFT('2コース'!L21,2)&amp;"'"&amp;RIGHT('2コース'!L21,2))</f>
        <v/>
      </c>
      <c r="M21" s="84" t="str">
        <f>IF('2コース'!M21&lt;&gt;0,'2コース'!M21,"")</f>
        <v/>
      </c>
      <c r="N21" s="87" t="str">
        <f>IF('2コース'!N21&lt;&gt;0,'2コース'!N21,"")</f>
        <v/>
      </c>
      <c r="O21" s="87" t="str">
        <f>IF('2コース'!O21&lt;&gt;0,'2コース'!O21,"")</f>
        <v/>
      </c>
    </row>
  </sheetData>
  <mergeCells count="22">
    <mergeCell ref="E11:I11"/>
    <mergeCell ref="B2:O2"/>
    <mergeCell ref="B3:D3"/>
    <mergeCell ref="E3:I3"/>
    <mergeCell ref="J3:L3"/>
    <mergeCell ref="B4:O4"/>
    <mergeCell ref="E5:I5"/>
    <mergeCell ref="E6:I6"/>
    <mergeCell ref="E7:I7"/>
    <mergeCell ref="E8:I8"/>
    <mergeCell ref="E9:I9"/>
    <mergeCell ref="E10:I10"/>
    <mergeCell ref="E18:I18"/>
    <mergeCell ref="E19:I19"/>
    <mergeCell ref="E20:I20"/>
    <mergeCell ref="E21:I21"/>
    <mergeCell ref="E12:I12"/>
    <mergeCell ref="E13:I13"/>
    <mergeCell ref="E14:I14"/>
    <mergeCell ref="E15:I15"/>
    <mergeCell ref="E16:I16"/>
    <mergeCell ref="E17:I17"/>
  </mergeCells>
  <phoneticPr fontId="1"/>
  <pageMargins left="0.23622047244094491" right="0.23622047244094491" top="0.74803149606299213" bottom="0.74803149606299213" header="0.31496062992125984" footer="0.31496062992125984"/>
  <pageSetup paperSize="9" scale="6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39997558519241921"/>
  </sheetPr>
  <dimension ref="B1:P21"/>
  <sheetViews>
    <sheetView showGridLines="0" view="pageBreakPreview" topLeftCell="A13" zoomScale="48" zoomScaleNormal="98" zoomScaleSheetLayoutView="48" workbookViewId="0">
      <selection activeCell="L19" sqref="L19"/>
    </sheetView>
  </sheetViews>
  <sheetFormatPr defaultColWidth="9" defaultRowHeight="14" x14ac:dyDescent="0.2"/>
  <cols>
    <col min="1" max="1" width="1.90625" style="1" customWidth="1"/>
    <col min="2" max="2" width="20.08984375" style="4" customWidth="1"/>
    <col min="3" max="3" width="14.6328125" style="4" customWidth="1"/>
    <col min="4" max="4" width="9.453125" style="1" customWidth="1"/>
    <col min="5" max="5" width="5.6328125" style="1" customWidth="1"/>
    <col min="6" max="6" width="2.36328125" style="1" customWidth="1"/>
    <col min="7" max="7" width="4.90625" style="1" customWidth="1"/>
    <col min="8" max="8" width="2.08984375" style="1" customWidth="1"/>
    <col min="9" max="9" width="7.90625" style="1" customWidth="1"/>
    <col min="10" max="12" width="9.6328125" style="1" customWidth="1"/>
    <col min="13" max="13" width="104.90625" style="1" customWidth="1"/>
    <col min="14" max="14" width="10.453125" style="1" customWidth="1"/>
    <col min="15" max="15" width="13" style="1" customWidth="1"/>
    <col min="16" max="16" width="1.9062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'3コース'!B2</f>
        <v>都立西高校水泳部　トレーニングメニュー　（３コース）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" thickBot="1" x14ac:dyDescent="0.25">
      <c r="B3" s="109" t="str">
        <f>'3コース'!B3</f>
        <v>2017/8/7 Mon PM</v>
      </c>
      <c r="C3" s="110"/>
      <c r="D3" s="111"/>
      <c r="E3" s="112" t="str">
        <f>IF('3コース'!H3&lt;&gt;0,"総合距離 "&amp;'3コース'!H3,"")</f>
        <v>総合距離 3351</v>
      </c>
      <c r="F3" s="113"/>
      <c r="G3" s="113"/>
      <c r="H3" s="113"/>
      <c r="I3" s="114"/>
      <c r="J3" s="115" t="str">
        <f>IF('3コース'!K3&lt;&gt;0,"メニュー作成者："&amp;'3コース'!K3,"")</f>
        <v>メニュー作成者：小西 健太</v>
      </c>
      <c r="K3" s="116"/>
      <c r="L3" s="117"/>
      <c r="M3" s="81"/>
      <c r="N3" s="74"/>
      <c r="O3" s="50" t="str">
        <f>IF('3コース'!O3&lt;&gt;0,"総合時間[分] "&amp;ROUND('3コース'!O3,2),"")</f>
        <v>総合時間[分] 134</v>
      </c>
      <c r="P3" s="3"/>
    </row>
    <row r="4" spans="2:16" s="80" customFormat="1" ht="23" thickBot="1" x14ac:dyDescent="0.25">
      <c r="B4" s="121" t="str">
        <f>IF('3コース'!B4&lt;&gt;0,'3コース'!B4,"")</f>
        <v>【メニューの意図】かっつぁんに教えを乞おう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79"/>
    </row>
    <row r="5" spans="2:16" ht="36" customHeight="1" thickBot="1" x14ac:dyDescent="0.25">
      <c r="B5" s="38" t="s">
        <v>18</v>
      </c>
      <c r="C5" s="38" t="s">
        <v>4</v>
      </c>
      <c r="D5" s="39" t="s">
        <v>5</v>
      </c>
      <c r="E5" s="118" t="s">
        <v>16</v>
      </c>
      <c r="F5" s="119"/>
      <c r="G5" s="119"/>
      <c r="H5" s="119"/>
      <c r="I5" s="120"/>
      <c r="J5" s="70" t="s">
        <v>9</v>
      </c>
      <c r="K5" s="78" t="s">
        <v>17</v>
      </c>
      <c r="L5" s="71" t="s">
        <v>11</v>
      </c>
      <c r="M5" s="40" t="s">
        <v>12</v>
      </c>
      <c r="N5" s="40" t="s">
        <v>13</v>
      </c>
      <c r="O5" s="72" t="s">
        <v>14</v>
      </c>
      <c r="P5" s="2"/>
    </row>
    <row r="6" spans="2:16" ht="41" x14ac:dyDescent="0.2">
      <c r="B6" s="53" t="str">
        <f>IF('3コース'!B6&lt;&gt;0,'3コース'!B6,"")</f>
        <v>Up</v>
      </c>
      <c r="C6" s="54" t="str">
        <f>IF('3コース'!C6&lt;&gt;0,'3コース'!C6,"")</f>
        <v>SKIPS</v>
      </c>
      <c r="D6" s="54" t="str">
        <f>IF('3コース'!D6&lt;&gt;0,'3コース'!D6,"")</f>
        <v>1-8</v>
      </c>
      <c r="E6" s="124" t="str">
        <f>IF('3コース'!E6&lt;&gt;0,'3コース'!E6,"")&amp;IF('3コース'!G6&lt;&gt;0,"×"&amp;'3コース'!G6,"")&amp;IF('3コース'!I6&lt;&gt;0,"×"&amp;'3コース'!I6,"")</f>
        <v>100×5</v>
      </c>
      <c r="F6" s="125"/>
      <c r="G6" s="125"/>
      <c r="H6" s="125"/>
      <c r="I6" s="126"/>
      <c r="J6" s="59" t="str">
        <f>CHOOSE(MATCH(LEN('3コース'!J6),{0,1,2,3,4},0),"","","0'"&amp;'3コース'!J6,LEFT('3コース'!J6,1)&amp;"'"&amp;RIGHT('3コース'!J6,2),LEFT('3コース'!J6,2)&amp;"'"&amp;RIGHT('3コース'!J6,2))</f>
        <v>2'30</v>
      </c>
      <c r="K6" s="60" t="str">
        <f>CHOOSE(MATCH(LEN('3コース'!K6),{0,1,2,3,4},0),"","0","0'"&amp;'3コース'!K6,LEFT('3コース'!K6,1)&amp;"'"&amp;RIGHT('3コース'!K6,2),LEFT('3コース'!K6,2)&amp;"'"&amp;RIGHT('3コース'!K6,2))</f>
        <v/>
      </c>
      <c r="L6" s="61" t="str">
        <f>CHOOSE(MATCH(LEN('3コース'!L6),{0,1,2,3,4},0),"","","0'"&amp;'3コース'!L6,LEFT('3コース'!L6,1)&amp;"'"&amp;RIGHT('3コース'!L6,2),LEFT('3コース'!L6,2)&amp;"'"&amp;RIGHT('3コース'!L6,2))</f>
        <v>2'00</v>
      </c>
      <c r="M6" s="82" t="str">
        <f>IF('3コース'!M6&lt;&gt;0,'3コース'!M6,"")</f>
        <v/>
      </c>
      <c r="N6" s="85" t="str">
        <f>IF('3コース'!N6&lt;&gt;0,'3コース'!N6,"")</f>
        <v/>
      </c>
      <c r="O6" s="85">
        <f>IF('3コース'!O6&lt;&gt;0,'3コース'!O6,"")</f>
        <v>14.5</v>
      </c>
      <c r="P6" s="3"/>
    </row>
    <row r="7" spans="2:16" ht="41" x14ac:dyDescent="0.2">
      <c r="B7" s="55" t="str">
        <f>IF('3コース'!B7&lt;&gt;0,'3コース'!B7,"")</f>
        <v>Trial</v>
      </c>
      <c r="C7" s="62" t="str">
        <f>IF('3コース'!C7&lt;&gt;0,'3コース'!C7,"")</f>
        <v>S4</v>
      </c>
      <c r="D7" s="62" t="str">
        <f>IF('3コース'!D7&lt;&gt;0,'3コース'!D7,"")</f>
        <v>1-8</v>
      </c>
      <c r="E7" s="103" t="str">
        <f>IF('3コース'!E7&lt;&gt;0,'3コース'!E7,"")&amp;IF('3コース'!G7&lt;&gt;0,"×"&amp;'3コース'!G7,"")&amp;IF('3コース'!I7&lt;&gt;0,"×"&amp;'3コース'!I7,"")</f>
        <v>50×1</v>
      </c>
      <c r="F7" s="104"/>
      <c r="G7" s="104"/>
      <c r="H7" s="104"/>
      <c r="I7" s="105"/>
      <c r="J7" s="63" t="str">
        <f>CHOOSE(MATCH(LEN('3コース'!J7),{0,1,2,3,4},0),"","","0'"&amp;'3コース'!J7,LEFT('3コース'!J7,1)&amp;"'"&amp;RIGHT('3コース'!J7,2),LEFT('3コース'!J7,2)&amp;"'"&amp;RIGHT('3コース'!J7,2))</f>
        <v>10'00</v>
      </c>
      <c r="K7" s="64" t="str">
        <f>CHOOSE(MATCH(LEN('3コース'!K7),{0,1,2,3,4},0),"","0","0'"&amp;'3コース'!K7,LEFT('3コース'!K7,1)&amp;"'"&amp;RIGHT('3コース'!K7,2),LEFT('3コース'!K7,2)&amp;"'"&amp;RIGHT('3コース'!K7,2))</f>
        <v/>
      </c>
      <c r="L7" s="65" t="str">
        <f>CHOOSE(MATCH(LEN('3コース'!L7),{0,1,2,3,4},0),"","","0'"&amp;'3コース'!L7,LEFT('3コース'!L7,1)&amp;"'"&amp;RIGHT('3コース'!L7,2),LEFT('3コース'!L7,2)&amp;"'"&amp;RIGHT('3コース'!L7,2))</f>
        <v>2'00</v>
      </c>
      <c r="M7" s="83" t="str">
        <f>IF('3コース'!M7&lt;&gt;0,'3コース'!M7,"")</f>
        <v>S4≡50mをダッシュしたら一番遅い泳法</v>
      </c>
      <c r="N7" s="86" t="str">
        <f>IF('3コース'!N7&lt;&gt;0,'3コース'!N7,"")</f>
        <v/>
      </c>
      <c r="O7" s="86">
        <f>IF('3コース'!O7&lt;&gt;0,'3コース'!O7,"")</f>
        <v>12</v>
      </c>
      <c r="P7" s="3"/>
    </row>
    <row r="8" spans="2:16" ht="41" x14ac:dyDescent="0.2">
      <c r="B8" s="55" t="str">
        <f>IF('3コース'!B8&lt;&gt;0,'3コース'!B8,"")</f>
        <v>Kick</v>
      </c>
      <c r="C8" s="62" t="str">
        <f>IF('3コース'!C8&lt;&gt;0,'3コース'!C8,"")</f>
        <v>S1</v>
      </c>
      <c r="D8" s="62" t="str">
        <f>IF('3コース'!D8&lt;&gt;0,'3コース'!D8,"")</f>
        <v>3-5</v>
      </c>
      <c r="E8" s="103" t="str">
        <f>IF('3コース'!E8&lt;&gt;0,'3コース'!E8,"")&amp;IF('3コース'!G8&lt;&gt;0,"×"&amp;'3コース'!G8,"")&amp;IF('3コース'!I8&lt;&gt;0,"×"&amp;'3コース'!I8,"")</f>
        <v>50×8</v>
      </c>
      <c r="F8" s="104"/>
      <c r="G8" s="104"/>
      <c r="H8" s="104"/>
      <c r="I8" s="105"/>
      <c r="J8" s="63" t="str">
        <f>CHOOSE(MATCH(LEN('3コース'!J8),{0,1,2,3,4},0),"","","0'"&amp;'3コース'!J8,LEFT('3コース'!J8,1)&amp;"'"&amp;RIGHT('3コース'!J8,2),LEFT('3コース'!J8,2)&amp;"'"&amp;RIGHT('3コース'!J8,2))</f>
        <v>1'10</v>
      </c>
      <c r="K8" s="64" t="str">
        <f>CHOOSE(MATCH(LEN('3コース'!K8),{0,1,2,3,4},0),"","0","0'"&amp;'3コース'!K8,LEFT('3コース'!K8,1)&amp;"'"&amp;RIGHT('3コース'!K8,2),LEFT('3コース'!K8,2)&amp;"'"&amp;RIGHT('3コース'!K8,2))</f>
        <v/>
      </c>
      <c r="L8" s="65" t="str">
        <f>CHOOSE(MATCH(LEN('3コース'!L8),{0,1,2,3,4},0),"","","0'"&amp;'3コース'!L8,LEFT('3コース'!L8,1)&amp;"'"&amp;RIGHT('3コース'!L8,2),LEFT('3コース'!L8,2)&amp;"'"&amp;RIGHT('3コース'!L8,2))</f>
        <v>2'00</v>
      </c>
      <c r="M8" s="83" t="str">
        <f>IF('3コース'!M8&lt;&gt;0,'3コース'!M8,"")</f>
        <v/>
      </c>
      <c r="N8" s="86" t="str">
        <f>IF('3コース'!N8&lt;&gt;0,'3コース'!N8,"")</f>
        <v/>
      </c>
      <c r="O8" s="86">
        <f>IF('3コース'!O8&lt;&gt;0,'3コース'!O8,"")</f>
        <v>11.333333333333334</v>
      </c>
    </row>
    <row r="9" spans="2:16" ht="41" x14ac:dyDescent="0.2">
      <c r="B9" s="55" t="str">
        <f>IF('3コース'!B9&lt;&gt;0,'3コース'!B9,"")</f>
        <v>Pull</v>
      </c>
      <c r="C9" s="62" t="str">
        <f>IF('3コース'!C9&lt;&gt;0,'3コース'!C9,"")</f>
        <v>S1</v>
      </c>
      <c r="D9" s="62" t="str">
        <f>IF('3コース'!D9&lt;&gt;0,'3コース'!D9,"")</f>
        <v>3-4</v>
      </c>
      <c r="E9" s="103" t="str">
        <f>IF('3コース'!E9&lt;&gt;0,'3コース'!E9,"")&amp;IF('3コース'!G9&lt;&gt;0,"×"&amp;'3コース'!G9,"")&amp;IF('3コース'!I9&lt;&gt;0,"×"&amp;'3コース'!I9,"")</f>
        <v>100×7</v>
      </c>
      <c r="F9" s="104"/>
      <c r="G9" s="104"/>
      <c r="H9" s="104"/>
      <c r="I9" s="105"/>
      <c r="J9" s="63" t="str">
        <f>CHOOSE(MATCH(LEN('3コース'!J9),{0,1,2,3,4},0),"","","0'"&amp;'3コース'!J9,LEFT('3コース'!J9,1)&amp;"'"&amp;RIGHT('3コース'!J9,2),LEFT('3コース'!J9,2)&amp;"'"&amp;RIGHT('3コース'!J9,2))</f>
        <v>1'50</v>
      </c>
      <c r="K9" s="64" t="str">
        <f>CHOOSE(MATCH(LEN('3コース'!K9),{0,1,2,3,4},0),"","0","0'"&amp;'3コース'!K9,LEFT('3コース'!K9,1)&amp;"'"&amp;RIGHT('3コース'!K9,2),LEFT('3コース'!K9,2)&amp;"'"&amp;RIGHT('3コース'!K9,2))</f>
        <v/>
      </c>
      <c r="L9" s="65" t="str">
        <f>CHOOSE(MATCH(LEN('3コース'!L9),{0,1,2,3,4},0),"","","0'"&amp;'3コース'!L9,LEFT('3コース'!L9,1)&amp;"'"&amp;RIGHT('3コース'!L9,2),LEFT('3コース'!L9,2)&amp;"'"&amp;RIGHT('3コース'!L9,2))</f>
        <v>2'00</v>
      </c>
      <c r="M9" s="83" t="str">
        <f>IF('3コース'!M9&lt;&gt;0,'3コース'!M9,"")</f>
        <v/>
      </c>
      <c r="N9" s="86" t="str">
        <f>IF('3コース'!N9&lt;&gt;0,'3コース'!N9,"")</f>
        <v/>
      </c>
      <c r="O9" s="86">
        <f>IF('3コース'!O9&lt;&gt;0,'3コース'!O9,"")</f>
        <v>14.833333333333334</v>
      </c>
    </row>
    <row r="10" spans="2:16" ht="41" x14ac:dyDescent="0.2">
      <c r="B10" s="55" t="str">
        <f>IF('3コース'!B10&lt;&gt;0,'3コース'!B10,"")</f>
        <v>SR</v>
      </c>
      <c r="C10" s="62" t="str">
        <f>IF('3コース'!C10&lt;&gt;0,'3コース'!C10,"")</f>
        <v>S1</v>
      </c>
      <c r="D10" s="62" t="str">
        <f>IF('3コース'!D10&lt;&gt;0,'3コース'!D10,"")</f>
        <v>3-4</v>
      </c>
      <c r="E10" s="103" t="str">
        <f>IF('3コース'!E10&lt;&gt;0,'3コース'!E10,"")&amp;IF('3コース'!G10&lt;&gt;0,"×"&amp;'3コース'!G10,"")&amp;IF('3コース'!I10&lt;&gt;0,"×"&amp;'3コース'!I10,"")</f>
        <v>100×8</v>
      </c>
      <c r="F10" s="104"/>
      <c r="G10" s="104"/>
      <c r="H10" s="104"/>
      <c r="I10" s="105"/>
      <c r="J10" s="63" t="str">
        <f>CHOOSE(MATCH(LEN('3コース'!J10),{0,1,2,3,4},0),"","","0'"&amp;'3コース'!J10,LEFT('3コース'!J10,1)&amp;"'"&amp;RIGHT('3コース'!J10,2),LEFT('3コース'!J10,2)&amp;"'"&amp;RIGHT('3コース'!J10,2))</f>
        <v>1'45</v>
      </c>
      <c r="K10" s="64" t="str">
        <f>CHOOSE(MATCH(LEN('3コース'!K10),{0,1,2,3,4},0),"","0","0'"&amp;'3コース'!K10,LEFT('3コース'!K10,1)&amp;"'"&amp;RIGHT('3コース'!K10,2),LEFT('3コース'!K10,2)&amp;"'"&amp;RIGHT('3コース'!K10,2))</f>
        <v/>
      </c>
      <c r="L10" s="65" t="str">
        <f>CHOOSE(MATCH(LEN('3コース'!L10),{0,1,2,3,4},0),"","","0'"&amp;'3コース'!L10,LEFT('3コース'!L10,1)&amp;"'"&amp;RIGHT('3コース'!L10,2),LEFT('3コース'!L10,2)&amp;"'"&amp;RIGHT('3コース'!L10,2))</f>
        <v>2'00</v>
      </c>
      <c r="M10" s="83" t="str">
        <f>IF('3コース'!M10&lt;&gt;0,'3コース'!M10,"")</f>
        <v/>
      </c>
      <c r="N10" s="86" t="str">
        <f>IF('3コース'!N10&lt;&gt;0,'3コース'!N10,"")</f>
        <v/>
      </c>
      <c r="O10" s="86">
        <f>IF('3コース'!O10&lt;&gt;0,'3コース'!O10,"")</f>
        <v>16</v>
      </c>
    </row>
    <row r="11" spans="2:16" ht="41" x14ac:dyDescent="0.2">
      <c r="B11" s="55" t="str">
        <f>IF('3コース'!B11&lt;&gt;0,'3コース'!B11,"")</f>
        <v>Main</v>
      </c>
      <c r="C11" s="62" t="str">
        <f>IF('3コース'!C11&lt;&gt;0,'3コース'!C11,"")</f>
        <v>S1</v>
      </c>
      <c r="D11" s="62" t="str">
        <f>IF('3コース'!D11&lt;&gt;0,'3コース'!D11,"")</f>
        <v>3-5</v>
      </c>
      <c r="E11" s="103" t="str">
        <f>IF('3コース'!E11&lt;&gt;0,'3コース'!E11,"")&amp;IF('3コース'!G11&lt;&gt;0,"×"&amp;'3コース'!G11,"")&amp;IF('3コース'!I11&lt;&gt;0,"×"&amp;'3コース'!I11,"")</f>
        <v>50×4×3</v>
      </c>
      <c r="F11" s="104"/>
      <c r="G11" s="104"/>
      <c r="H11" s="104"/>
      <c r="I11" s="105"/>
      <c r="J11" s="63" t="str">
        <f>CHOOSE(MATCH(LEN('3コース'!J11),{0,1,2,3,4},0),"","","0'"&amp;'3コース'!J11,LEFT('3コース'!J11,1)&amp;"'"&amp;RIGHT('3コース'!J11,2),LEFT('3コース'!J11,2)&amp;"'"&amp;RIGHT('3コース'!J11,2))</f>
        <v>1'40</v>
      </c>
      <c r="K11" s="64" t="str">
        <f>CHOOSE(MATCH(LEN('3コース'!K11),{0,1,2,3,4},0),"","0","0'"&amp;'3コース'!K11,LEFT('3コース'!K11,1)&amp;"'"&amp;RIGHT('3コース'!K11,2),LEFT('3コース'!K11,2)&amp;"'"&amp;RIGHT('3コース'!K11,2))</f>
        <v>1'40</v>
      </c>
      <c r="L11" s="65" t="str">
        <f>CHOOSE(MATCH(LEN('3コース'!L11),{0,1,2,3,4},0),"","","0'"&amp;'3コース'!L11,LEFT('3コース'!L11,1)&amp;"'"&amp;RIGHT('3コース'!L11,2),LEFT('3コース'!L11,2)&amp;"'"&amp;RIGHT('3コース'!L11,2))</f>
        <v>2'00</v>
      </c>
      <c r="M11" s="83" t="str">
        <f>IF('3コース'!M11&lt;&gt;0,'3コース'!M11,"")</f>
        <v/>
      </c>
      <c r="N11" s="86" t="str">
        <f>IF('3コース'!N11&lt;&gt;0,'3コース'!N11,"")</f>
        <v/>
      </c>
      <c r="O11" s="86">
        <f>IF('3コース'!O11&lt;&gt;0,'3コース'!O11,"")</f>
        <v>25.333333333333332</v>
      </c>
    </row>
    <row r="12" spans="2:16" ht="41" x14ac:dyDescent="0.2">
      <c r="B12" s="55" t="str">
        <f>IF('3コース'!B12&lt;&gt;0,'3コース'!B12,"")</f>
        <v>SPTP/FormP</v>
      </c>
      <c r="C12" s="62" t="str">
        <f>IF('3コース'!C12&lt;&gt;0,'3コース'!C12,"")</f>
        <v>S1</v>
      </c>
      <c r="D12" s="62" t="str">
        <f>IF('3コース'!D12&lt;&gt;0,'3コース'!D12,"")</f>
        <v>1-8</v>
      </c>
      <c r="E12" s="103" t="str">
        <f>IF('3コース'!E12&lt;&gt;0,'3コース'!E12,"")&amp;IF('3コース'!G12&lt;&gt;0,"×"&amp;'3コース'!G12,"")&amp;IF('3コース'!I12&lt;&gt;0,"×"&amp;'3コース'!I12,"")</f>
        <v>1×1</v>
      </c>
      <c r="F12" s="104"/>
      <c r="G12" s="104"/>
      <c r="H12" s="104"/>
      <c r="I12" s="105"/>
      <c r="J12" s="63" t="str">
        <f>CHOOSE(MATCH(LEN('3コース'!J12),{0,1,2,3,4},0),"","","0'"&amp;'3コース'!J12,LEFT('3コース'!J12,1)&amp;"'"&amp;RIGHT('3コース'!J12,2),LEFT('3コース'!J12,2)&amp;"'"&amp;RIGHT('3コース'!J12,2))</f>
        <v>30'00</v>
      </c>
      <c r="K12" s="64" t="str">
        <f>CHOOSE(MATCH(LEN('3コース'!K12),{0,1,2,3,4},0),"","0","0'"&amp;'3コース'!K12,LEFT('3コース'!K12,1)&amp;"'"&amp;RIGHT('3コース'!K12,2),LEFT('3コース'!K12,2)&amp;"'"&amp;RIGHT('3コース'!K12,2))</f>
        <v/>
      </c>
      <c r="L12" s="65" t="str">
        <f>CHOOSE(MATCH(LEN('3コース'!L12),{0,1,2,3,4},0),"","","0'"&amp;'3コース'!L12,LEFT('3コース'!L12,1)&amp;"'"&amp;RIGHT('3コース'!L12,2),LEFT('3コース'!L12,2)&amp;"'"&amp;RIGHT('3コース'!L12,2))</f>
        <v/>
      </c>
      <c r="M12" s="83" t="str">
        <f>IF('3コース'!M12&lt;&gt;0,'3コース'!M12,"")</f>
        <v>かっつぁんに教えを乞う</v>
      </c>
      <c r="N12" s="86" t="str">
        <f>IF('3コース'!N12&lt;&gt;0,'3コース'!N12,"")</f>
        <v/>
      </c>
      <c r="O12" s="86">
        <f>IF('3コース'!O12&lt;&gt;0,'3コース'!O12,"")</f>
        <v>30</v>
      </c>
    </row>
    <row r="13" spans="2:16" ht="41" x14ac:dyDescent="0.2">
      <c r="B13" s="55" t="str">
        <f>IF('3コース'!B13&lt;&gt;0,'3コース'!B13,"")</f>
        <v>Down</v>
      </c>
      <c r="C13" s="62" t="str">
        <f>IF('3コース'!C13&lt;&gt;0,'3コース'!C13,"")</f>
        <v>Cho</v>
      </c>
      <c r="D13" s="62" t="str">
        <f>IF('3コース'!D13&lt;&gt;0,'3コース'!D13,"")</f>
        <v>1-8</v>
      </c>
      <c r="E13" s="103" t="str">
        <f>IF('3コース'!E13&lt;&gt;0,'3コース'!E13,"")&amp;IF('3コース'!G13&lt;&gt;0,"×"&amp;'3コース'!G13,"")&amp;IF('3コース'!I13&lt;&gt;0,"×"&amp;'3コース'!I13,"")</f>
        <v>300×1</v>
      </c>
      <c r="F13" s="104"/>
      <c r="G13" s="104"/>
      <c r="H13" s="104"/>
      <c r="I13" s="105"/>
      <c r="J13" s="63" t="str">
        <f>CHOOSE(MATCH(LEN('3コース'!J13),{0,1,2,3,4},0),"","","0'"&amp;'3コース'!J13,LEFT('3コース'!J13,1)&amp;"'"&amp;RIGHT('3コース'!J13,2),LEFT('3コース'!J13,2)&amp;"'"&amp;RIGHT('3コース'!J13,2))</f>
        <v>10'00</v>
      </c>
      <c r="K13" s="64" t="str">
        <f>CHOOSE(MATCH(LEN('3コース'!K13),{0,1,2,3,4},0),"","0","0'"&amp;'3コース'!K13,LEFT('3コース'!K13,1)&amp;"'"&amp;RIGHT('3コース'!K13,2),LEFT('3コース'!K13,2)&amp;"'"&amp;RIGHT('3コース'!K13,2))</f>
        <v/>
      </c>
      <c r="L13" s="65" t="str">
        <f>CHOOSE(MATCH(LEN('3コース'!L13),{0,1,2,3,4},0),"","","0'"&amp;'3コース'!L13,LEFT('3コース'!L13,1)&amp;"'"&amp;RIGHT('3コース'!L13,2),LEFT('3コース'!L13,2)&amp;"'"&amp;RIGHT('3コース'!L13,2))</f>
        <v/>
      </c>
      <c r="M13" s="83" t="str">
        <f>IF('3コース'!M13&lt;&gt;0,'3コース'!M13,"")</f>
        <v/>
      </c>
      <c r="N13" s="86" t="str">
        <f>IF('3コース'!N13&lt;&gt;0,'3コース'!N13,"")</f>
        <v/>
      </c>
      <c r="O13" s="86">
        <f>IF('3コース'!O13&lt;&gt;0,'3コース'!O13,"")</f>
        <v>10</v>
      </c>
    </row>
    <row r="14" spans="2:16" ht="41" x14ac:dyDescent="0.2">
      <c r="B14" s="55" t="str">
        <f>IF('3コース'!B14&lt;&gt;0,'3コース'!B14,"")</f>
        <v/>
      </c>
      <c r="C14" s="62" t="str">
        <f>IF('3コース'!C14&lt;&gt;0,'3コース'!C14,"")</f>
        <v/>
      </c>
      <c r="D14" s="62" t="str">
        <f>IF('3コース'!D14&lt;&gt;0,'3コース'!D14,"")</f>
        <v/>
      </c>
      <c r="E14" s="103" t="str">
        <f>IF('3コース'!E14&lt;&gt;0,'3コース'!E14,"")&amp;IF('3コース'!G14&lt;&gt;0,"×"&amp;'3コース'!G14,"")&amp;IF('3コース'!I14&lt;&gt;0,"×"&amp;'3コース'!I14,"")</f>
        <v/>
      </c>
      <c r="F14" s="104"/>
      <c r="G14" s="104"/>
      <c r="H14" s="104"/>
      <c r="I14" s="105"/>
      <c r="J14" s="63" t="str">
        <f>CHOOSE(MATCH(LEN('3コース'!J14),{0,1,2,3,4},0),"","","0'"&amp;'3コース'!J14,LEFT('3コース'!J14,1)&amp;"'"&amp;RIGHT('3コース'!J14,2),LEFT('3コース'!J14,2)&amp;"'"&amp;RIGHT('3コース'!J14,2))</f>
        <v/>
      </c>
      <c r="K14" s="64" t="str">
        <f>CHOOSE(MATCH(LEN('3コース'!K14),{0,1,2,3,4},0),"","0","0'"&amp;'3コース'!K14,LEFT('3コース'!K14,1)&amp;"'"&amp;RIGHT('3コース'!K14,2),LEFT('3コース'!K14,2)&amp;"'"&amp;RIGHT('3コース'!K14,2))</f>
        <v/>
      </c>
      <c r="L14" s="65" t="str">
        <f>CHOOSE(MATCH(LEN('3コース'!L14),{0,1,2,3,4},0),"","","0'"&amp;'3コース'!L14,LEFT('3コース'!L14,1)&amp;"'"&amp;RIGHT('3コース'!L14,2),LEFT('3コース'!L14,2)&amp;"'"&amp;RIGHT('3コース'!L14,2))</f>
        <v/>
      </c>
      <c r="M14" s="83" t="str">
        <f>IF('3コース'!M14&lt;&gt;0,'3コース'!M14,"")</f>
        <v/>
      </c>
      <c r="N14" s="86" t="str">
        <f>IF('3コース'!N14&lt;&gt;0,'3コース'!N14,"")</f>
        <v/>
      </c>
      <c r="O14" s="86" t="str">
        <f>IF('3コース'!O14&lt;&gt;0,'3コース'!O14,"")</f>
        <v/>
      </c>
    </row>
    <row r="15" spans="2:16" ht="41" x14ac:dyDescent="0.2">
      <c r="B15" s="55" t="str">
        <f>IF('3コース'!B15&lt;&gt;0,'3コース'!B15,"")</f>
        <v/>
      </c>
      <c r="C15" s="62" t="str">
        <f>IF('3コース'!C15&lt;&gt;0,'3コース'!C15,"")</f>
        <v/>
      </c>
      <c r="D15" s="62" t="str">
        <f>IF('3コース'!D15&lt;&gt;0,'3コース'!D15,"")</f>
        <v/>
      </c>
      <c r="E15" s="103" t="str">
        <f>IF('3コース'!E15&lt;&gt;0,'3コース'!E15,"")&amp;IF('3コース'!G15&lt;&gt;0,"×"&amp;'3コース'!G15,"")&amp;IF('3コース'!I15&lt;&gt;0,"×"&amp;'3コース'!I15,"")</f>
        <v/>
      </c>
      <c r="F15" s="104"/>
      <c r="G15" s="104"/>
      <c r="H15" s="104"/>
      <c r="I15" s="105"/>
      <c r="J15" s="63" t="str">
        <f>CHOOSE(MATCH(LEN('3コース'!J15),{0,1,2,3,4},0),"","","0'"&amp;'3コース'!J15,LEFT('3コース'!J15,1)&amp;"'"&amp;RIGHT('3コース'!J15,2),LEFT('3コース'!J15,2)&amp;"'"&amp;RIGHT('3コース'!J15,2))</f>
        <v/>
      </c>
      <c r="K15" s="64" t="str">
        <f>CHOOSE(MATCH(LEN('3コース'!K15),{0,1,2,3,4},0),"","0","0'"&amp;'3コース'!K15,LEFT('3コース'!K15,1)&amp;"'"&amp;RIGHT('3コース'!K15,2),LEFT('3コース'!K15,2)&amp;"'"&amp;RIGHT('3コース'!K15,2))</f>
        <v/>
      </c>
      <c r="L15" s="65" t="str">
        <f>CHOOSE(MATCH(LEN('3コース'!L15),{0,1,2,3,4},0),"","","0'"&amp;'3コース'!L15,LEFT('3コース'!L15,1)&amp;"'"&amp;RIGHT('3コース'!L15,2),LEFT('3コース'!L15,2)&amp;"'"&amp;RIGHT('3コース'!L15,2))</f>
        <v/>
      </c>
      <c r="M15" s="83" t="str">
        <f>IF('3コース'!M15&lt;&gt;0,'3コース'!M15,"")</f>
        <v/>
      </c>
      <c r="N15" s="86" t="str">
        <f>IF('3コース'!N15&lt;&gt;0,'3コース'!N15,"")</f>
        <v/>
      </c>
      <c r="O15" s="86" t="str">
        <f>IF('3コース'!O15&lt;&gt;0,'3コース'!O15,"")</f>
        <v/>
      </c>
    </row>
    <row r="16" spans="2:16" ht="41" x14ac:dyDescent="0.2">
      <c r="B16" s="55" t="str">
        <f>IF('3コース'!B16&lt;&gt;0,'3コース'!B16,"")</f>
        <v/>
      </c>
      <c r="C16" s="62" t="str">
        <f>IF('3コース'!C16&lt;&gt;0,'3コース'!C16,"")</f>
        <v/>
      </c>
      <c r="D16" s="62" t="str">
        <f>IF('3コース'!D16&lt;&gt;0,'3コース'!D16,"")</f>
        <v/>
      </c>
      <c r="E16" s="103" t="str">
        <f>IF('3コース'!E16&lt;&gt;0,'3コース'!E16,"")&amp;IF('3コース'!G16&lt;&gt;0,"×"&amp;'3コース'!G16,"")&amp;IF('3コース'!I16&lt;&gt;0,"×"&amp;'3コース'!I16,"")</f>
        <v/>
      </c>
      <c r="F16" s="104"/>
      <c r="G16" s="104"/>
      <c r="H16" s="104"/>
      <c r="I16" s="105"/>
      <c r="J16" s="63" t="str">
        <f>CHOOSE(MATCH(LEN('3コース'!J16),{0,1,2,3,4},0),"","","0'"&amp;'3コース'!J16,LEFT('3コース'!J16,1)&amp;"'"&amp;RIGHT('3コース'!J16,2),LEFT('3コース'!J16,2)&amp;"'"&amp;RIGHT('3コース'!J16,2))</f>
        <v/>
      </c>
      <c r="K16" s="64" t="str">
        <f>CHOOSE(MATCH(LEN('3コース'!K16),{0,1,2,3,4},0),"","0","0'"&amp;'3コース'!K16,LEFT('3コース'!K16,1)&amp;"'"&amp;RIGHT('3コース'!K16,2),LEFT('3コース'!K16,2)&amp;"'"&amp;RIGHT('3コース'!K16,2))</f>
        <v/>
      </c>
      <c r="L16" s="65" t="str">
        <f>CHOOSE(MATCH(LEN('3コース'!L16),{0,1,2,3,4},0),"","","0'"&amp;'3コース'!L16,LEFT('3コース'!L16,1)&amp;"'"&amp;RIGHT('3コース'!L16,2),LEFT('3コース'!L16,2)&amp;"'"&amp;RIGHT('3コース'!L16,2))</f>
        <v/>
      </c>
      <c r="M16" s="83" t="str">
        <f>IF('3コース'!M16&lt;&gt;0,'3コース'!M16,"")</f>
        <v/>
      </c>
      <c r="N16" s="86" t="str">
        <f>IF('3コース'!N16&lt;&gt;0,'3コース'!N16,"")</f>
        <v/>
      </c>
      <c r="O16" s="86" t="str">
        <f>IF('3コース'!O16&lt;&gt;0,'3コース'!O16,"")</f>
        <v/>
      </c>
    </row>
    <row r="17" spans="2:15" ht="41" x14ac:dyDescent="0.2">
      <c r="B17" s="55" t="str">
        <f>IF('3コース'!B17&lt;&gt;0,'3コース'!B17,"")</f>
        <v/>
      </c>
      <c r="C17" s="62" t="str">
        <f>IF('3コース'!C17&lt;&gt;0,'3コース'!C17,"")</f>
        <v/>
      </c>
      <c r="D17" s="62" t="str">
        <f>IF('3コース'!D17&lt;&gt;0,'3コース'!D17,"")</f>
        <v/>
      </c>
      <c r="E17" s="103" t="str">
        <f>IF('3コース'!E17&lt;&gt;0,'3コース'!E17,"")&amp;IF('3コース'!G17&lt;&gt;0,"×"&amp;'3コース'!G17,"")&amp;IF('3コース'!I17&lt;&gt;0,"×"&amp;'3コース'!I17,"")</f>
        <v/>
      </c>
      <c r="F17" s="104"/>
      <c r="G17" s="104"/>
      <c r="H17" s="104"/>
      <c r="I17" s="105"/>
      <c r="J17" s="63" t="str">
        <f>CHOOSE(MATCH(LEN('3コース'!J17),{0,1,2,3,4},0),"","","0'"&amp;'3コース'!J17,LEFT('3コース'!J17,1)&amp;"'"&amp;RIGHT('3コース'!J17,2),LEFT('3コース'!J17,2)&amp;"'"&amp;RIGHT('3コース'!J17,2))</f>
        <v/>
      </c>
      <c r="K17" s="64" t="str">
        <f>CHOOSE(MATCH(LEN('3コース'!K17),{0,1,2,3,4},0),"","0","0'"&amp;'3コース'!K17,LEFT('3コース'!K17,1)&amp;"'"&amp;RIGHT('3コース'!K17,2),LEFT('3コース'!K17,2)&amp;"'"&amp;RIGHT('3コース'!K17,2))</f>
        <v/>
      </c>
      <c r="L17" s="65" t="str">
        <f>CHOOSE(MATCH(LEN('3コース'!L17),{0,1,2,3,4},0),"","","0'"&amp;'3コース'!L17,LEFT('3コース'!L17,1)&amp;"'"&amp;RIGHT('3コース'!L17,2),LEFT('3コース'!L17,2)&amp;"'"&amp;RIGHT('3コース'!L17,2))</f>
        <v/>
      </c>
      <c r="M17" s="83" t="str">
        <f>IF('3コース'!M17&lt;&gt;0,'3コース'!M17,"")</f>
        <v/>
      </c>
      <c r="N17" s="86" t="str">
        <f>IF('3コース'!N17&lt;&gt;0,'3コース'!N17,"")</f>
        <v/>
      </c>
      <c r="O17" s="86" t="str">
        <f>IF('3コース'!O17&lt;&gt;0,'3コース'!O17,"")</f>
        <v/>
      </c>
    </row>
    <row r="18" spans="2:15" ht="41" x14ac:dyDescent="0.2">
      <c r="B18" s="55" t="str">
        <f>IF('3コース'!B18&lt;&gt;0,'3コース'!B18,"")</f>
        <v/>
      </c>
      <c r="C18" s="62" t="str">
        <f>IF('3コース'!C18&lt;&gt;0,'3コース'!C18,"")</f>
        <v/>
      </c>
      <c r="D18" s="62" t="str">
        <f>IF('3コース'!D18&lt;&gt;0,'3コース'!D18,"")</f>
        <v/>
      </c>
      <c r="E18" s="103" t="str">
        <f>IF('3コース'!E18&lt;&gt;0,'3コース'!E18,"")&amp;IF('3コース'!G18&lt;&gt;0,"×"&amp;'3コース'!G18,"")&amp;IF('3コース'!I18&lt;&gt;0,"×"&amp;'3コース'!I18,"")</f>
        <v/>
      </c>
      <c r="F18" s="104"/>
      <c r="G18" s="104"/>
      <c r="H18" s="104"/>
      <c r="I18" s="105"/>
      <c r="J18" s="63" t="str">
        <f>CHOOSE(MATCH(LEN('3コース'!J18),{0,1,2,3,4},0),"","","0'"&amp;'3コース'!J18,LEFT('3コース'!J18,1)&amp;"'"&amp;RIGHT('3コース'!J18,2),LEFT('3コース'!J18,2)&amp;"'"&amp;RIGHT('3コース'!J18,2))</f>
        <v/>
      </c>
      <c r="K18" s="64" t="str">
        <f>CHOOSE(MATCH(LEN('3コース'!K18),{0,1,2,3,4},0),"","0","0'"&amp;'3コース'!K18,LEFT('3コース'!K18,1)&amp;"'"&amp;RIGHT('3コース'!K18,2),LEFT('3コース'!K18,2)&amp;"'"&amp;RIGHT('3コース'!K18,2))</f>
        <v/>
      </c>
      <c r="L18" s="65" t="str">
        <f>CHOOSE(MATCH(LEN('3コース'!L18),{0,1,2,3,4},0),"","","0'"&amp;'3コース'!L18,LEFT('3コース'!L18,1)&amp;"'"&amp;RIGHT('3コース'!L18,2),LEFT('3コース'!L18,2)&amp;"'"&amp;RIGHT('3コース'!L18,2))</f>
        <v/>
      </c>
      <c r="M18" s="83" t="str">
        <f>IF('3コース'!M18&lt;&gt;0,'3コース'!M18,"")</f>
        <v/>
      </c>
      <c r="N18" s="86" t="str">
        <f>IF('3コース'!N18&lt;&gt;0,'3コース'!N18,"")</f>
        <v/>
      </c>
      <c r="O18" s="86" t="str">
        <f>IF('3コース'!O18&lt;&gt;0,'3コース'!O18,"")</f>
        <v/>
      </c>
    </row>
    <row r="19" spans="2:15" ht="41" x14ac:dyDescent="0.2">
      <c r="B19" s="55" t="str">
        <f>IF('3コース'!B19&lt;&gt;0,'3コース'!B19,"")</f>
        <v/>
      </c>
      <c r="C19" s="62" t="str">
        <f>IF('3コース'!C19&lt;&gt;0,'3コース'!C19,"")</f>
        <v/>
      </c>
      <c r="D19" s="62" t="str">
        <f>IF('3コース'!D19&lt;&gt;0,'3コース'!D19,"")</f>
        <v/>
      </c>
      <c r="E19" s="103" t="str">
        <f>IF('3コース'!E19&lt;&gt;0,'3コース'!E19,"")&amp;IF('3コース'!G19&lt;&gt;0,"×"&amp;'3コース'!G19,"")&amp;IF('3コース'!I19&lt;&gt;0,"×"&amp;'3コース'!I19,"")</f>
        <v/>
      </c>
      <c r="F19" s="104"/>
      <c r="G19" s="104"/>
      <c r="H19" s="104"/>
      <c r="I19" s="105"/>
      <c r="J19" s="63" t="str">
        <f>CHOOSE(MATCH(LEN('3コース'!J19),{0,1,2,3,4},0),"","","0'"&amp;'3コース'!J19,LEFT('3コース'!J19,1)&amp;"'"&amp;RIGHT('3コース'!J19,2),LEFT('3コース'!J19,2)&amp;"'"&amp;RIGHT('3コース'!J19,2))</f>
        <v/>
      </c>
      <c r="K19" s="64" t="str">
        <f>CHOOSE(MATCH(LEN('3コース'!K19),{0,1,2,3,4},0),"","0","0'"&amp;'3コース'!K19,LEFT('3コース'!K19,1)&amp;"'"&amp;RIGHT('3コース'!K19,2),LEFT('3コース'!K19,2)&amp;"'"&amp;RIGHT('3コース'!K19,2))</f>
        <v/>
      </c>
      <c r="L19" s="65" t="str">
        <f>CHOOSE(MATCH(LEN('3コース'!L19),{0,1,2,3,4},0),"","","0'"&amp;'3コース'!L19,LEFT('3コース'!L19,1)&amp;"'"&amp;RIGHT('3コース'!L19,2),LEFT('3コース'!L19,2)&amp;"'"&amp;RIGHT('3コース'!L19,2))</f>
        <v/>
      </c>
      <c r="M19" s="83" t="str">
        <f>IF('3コース'!M19&lt;&gt;0,'3コース'!M19,"")</f>
        <v/>
      </c>
      <c r="N19" s="86" t="str">
        <f>IF('3コース'!N19&lt;&gt;0,'3コース'!N19,"")</f>
        <v/>
      </c>
      <c r="O19" s="86" t="str">
        <f>IF('3コース'!O19&lt;&gt;0,'3コース'!O19,"")</f>
        <v/>
      </c>
    </row>
    <row r="20" spans="2:15" ht="41" x14ac:dyDescent="0.2">
      <c r="B20" s="55" t="str">
        <f>IF('3コース'!B20&lt;&gt;0,'3コース'!B20,"")</f>
        <v/>
      </c>
      <c r="C20" s="62" t="str">
        <f>IF('3コース'!C20&lt;&gt;0,'3コース'!C20,"")</f>
        <v/>
      </c>
      <c r="D20" s="62" t="str">
        <f>IF('3コース'!D20&lt;&gt;0,'3コース'!D20,"")</f>
        <v/>
      </c>
      <c r="E20" s="103" t="str">
        <f>IF('3コース'!E20&lt;&gt;0,'3コース'!E20,"")&amp;IF('3コース'!G20&lt;&gt;0,"×"&amp;'3コース'!G20,"")&amp;IF('3コース'!I20&lt;&gt;0,"×"&amp;'3コース'!I20,"")</f>
        <v/>
      </c>
      <c r="F20" s="104"/>
      <c r="G20" s="104"/>
      <c r="H20" s="104"/>
      <c r="I20" s="105"/>
      <c r="J20" s="63" t="str">
        <f>CHOOSE(MATCH(LEN('3コース'!J20),{0,1,2,3,4},0),"","","0'"&amp;'3コース'!J20,LEFT('3コース'!J20,1)&amp;"'"&amp;RIGHT('3コース'!J20,2),LEFT('3コース'!J20,2)&amp;"'"&amp;RIGHT('3コース'!J20,2))</f>
        <v/>
      </c>
      <c r="K20" s="64" t="str">
        <f>CHOOSE(MATCH(LEN('3コース'!K20),{0,1,2,3,4},0),"","0","0'"&amp;'3コース'!K20,LEFT('3コース'!K20,1)&amp;"'"&amp;RIGHT('3コース'!K20,2),LEFT('3コース'!K20,2)&amp;"'"&amp;RIGHT('3コース'!K20,2))</f>
        <v/>
      </c>
      <c r="L20" s="65" t="str">
        <f>CHOOSE(MATCH(LEN('3コース'!L20),{0,1,2,3,4},0),"","","0'"&amp;'3コース'!L20,LEFT('3コース'!L20,1)&amp;"'"&amp;RIGHT('3コース'!L20,2),LEFT('3コース'!L20,2)&amp;"'"&amp;RIGHT('3コース'!L20,2))</f>
        <v/>
      </c>
      <c r="M20" s="83" t="str">
        <f>IF('3コース'!M20&lt;&gt;0,'3コース'!M20,"")</f>
        <v/>
      </c>
      <c r="N20" s="86" t="str">
        <f>IF('3コース'!N20&lt;&gt;0,'3コース'!N20,"")</f>
        <v/>
      </c>
      <c r="O20" s="86" t="str">
        <f>IF('3コース'!O20&lt;&gt;0,'3コース'!O20,"")</f>
        <v/>
      </c>
    </row>
    <row r="21" spans="2:15" ht="41.5" thickBot="1" x14ac:dyDescent="0.25">
      <c r="B21" s="56" t="str">
        <f>IF('3コース'!B21&lt;&gt;0,'3コース'!B21,"")</f>
        <v/>
      </c>
      <c r="C21" s="66" t="str">
        <f>IF('3コース'!C21&lt;&gt;0,'3コース'!C21,"")</f>
        <v/>
      </c>
      <c r="D21" s="66" t="str">
        <f>IF('3コース'!D21&lt;&gt;0,'3コース'!D21,"")</f>
        <v/>
      </c>
      <c r="E21" s="127" t="str">
        <f>IF('3コース'!E21&lt;&gt;0,'3コース'!E21,"")&amp;IF('3コース'!G21&lt;&gt;0,"×"&amp;'3コース'!G21,"")&amp;IF('3コース'!I21&lt;&gt;0,"×"&amp;'3コース'!I21,"")</f>
        <v/>
      </c>
      <c r="F21" s="128"/>
      <c r="G21" s="128"/>
      <c r="H21" s="128"/>
      <c r="I21" s="129"/>
      <c r="J21" s="67" t="str">
        <f>CHOOSE(MATCH(LEN('3コース'!J21),{0,1,2,3,4},0),"","","0'"&amp;'3コース'!J21,LEFT('3コース'!J21,1)&amp;"'"&amp;RIGHT('3コース'!J21,2),LEFT('3コース'!J21,2)&amp;"'"&amp;RIGHT('3コース'!J21,2))</f>
        <v/>
      </c>
      <c r="K21" s="68" t="str">
        <f>CHOOSE(MATCH(LEN('3コース'!K21),{0,1,2,3,4},0),"","0","0'"&amp;'3コース'!K21,LEFT('3コース'!K21,1)&amp;"'"&amp;RIGHT('3コース'!K21,2),LEFT('3コース'!K21,2)&amp;"'"&amp;RIGHT('3コース'!K21,2))</f>
        <v/>
      </c>
      <c r="L21" s="69" t="str">
        <f>CHOOSE(MATCH(LEN('3コース'!L21),{0,1,2,3,4},0),"","","0'"&amp;'3コース'!L21,LEFT('3コース'!L21,1)&amp;"'"&amp;RIGHT('3コース'!L21,2),LEFT('3コース'!L21,2)&amp;"'"&amp;RIGHT('3コース'!L21,2))</f>
        <v/>
      </c>
      <c r="M21" s="84" t="str">
        <f>IF('3コース'!M21&lt;&gt;0,'3コース'!M21,"")</f>
        <v/>
      </c>
      <c r="N21" s="87" t="str">
        <f>IF('3コース'!N21&lt;&gt;0,'3コース'!N21,"")</f>
        <v/>
      </c>
      <c r="O21" s="87" t="str">
        <f>IF('3コース'!O21&lt;&gt;0,'3コース'!O21,"")</f>
        <v/>
      </c>
    </row>
  </sheetData>
  <mergeCells count="22">
    <mergeCell ref="E11:I11"/>
    <mergeCell ref="B2:O2"/>
    <mergeCell ref="B3:D3"/>
    <mergeCell ref="E3:I3"/>
    <mergeCell ref="J3:L3"/>
    <mergeCell ref="B4:O4"/>
    <mergeCell ref="E5:I5"/>
    <mergeCell ref="E6:I6"/>
    <mergeCell ref="E7:I7"/>
    <mergeCell ref="E8:I8"/>
    <mergeCell ref="E9:I9"/>
    <mergeCell ref="E10:I10"/>
    <mergeCell ref="E18:I18"/>
    <mergeCell ref="E19:I19"/>
    <mergeCell ref="E20:I20"/>
    <mergeCell ref="E21:I21"/>
    <mergeCell ref="E12:I12"/>
    <mergeCell ref="E13:I13"/>
    <mergeCell ref="E14:I14"/>
    <mergeCell ref="E15:I15"/>
    <mergeCell ref="E16:I16"/>
    <mergeCell ref="E17:I17"/>
  </mergeCells>
  <phoneticPr fontId="1"/>
  <pageMargins left="0.23622047244094491" right="0.23622047244094491" top="0.74803149606299213" bottom="0.74803149606299213" header="0.31496062992125984" footer="0.31496062992125984"/>
  <pageSetup paperSize="9" scale="6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39997558519241921"/>
  </sheetPr>
  <dimension ref="B1:P21"/>
  <sheetViews>
    <sheetView showGridLines="0" view="pageBreakPreview" topLeftCell="A13" zoomScale="58" zoomScaleNormal="98" zoomScaleSheetLayoutView="58" workbookViewId="0">
      <selection activeCell="M19" sqref="M19"/>
    </sheetView>
  </sheetViews>
  <sheetFormatPr defaultColWidth="9" defaultRowHeight="14" x14ac:dyDescent="0.2"/>
  <cols>
    <col min="1" max="1" width="1.90625" style="1" customWidth="1"/>
    <col min="2" max="2" width="20.08984375" style="4" customWidth="1"/>
    <col min="3" max="3" width="14.6328125" style="4" customWidth="1"/>
    <col min="4" max="4" width="9.453125" style="1" customWidth="1"/>
    <col min="5" max="5" width="5.6328125" style="1" customWidth="1"/>
    <col min="6" max="6" width="2.36328125" style="1" customWidth="1"/>
    <col min="7" max="7" width="4.90625" style="1" customWidth="1"/>
    <col min="8" max="8" width="2.08984375" style="1" customWidth="1"/>
    <col min="9" max="9" width="7.90625" style="1" customWidth="1"/>
    <col min="10" max="12" width="9.6328125" style="1" customWidth="1"/>
    <col min="13" max="13" width="104.90625" style="1" customWidth="1"/>
    <col min="14" max="14" width="10.453125" style="1" customWidth="1"/>
    <col min="15" max="15" width="13" style="1" customWidth="1"/>
    <col min="16" max="16" width="1.9062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'4コース'!B2</f>
        <v>都立西高校水泳部　トレーニングメニュー　（４コース）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" thickBot="1" x14ac:dyDescent="0.25">
      <c r="B3" s="109" t="str">
        <f>'4コース'!B3</f>
        <v>2017/8/7 Mon PM</v>
      </c>
      <c r="C3" s="110"/>
      <c r="D3" s="111"/>
      <c r="E3" s="112" t="str">
        <f>IF('4コース'!H3&lt;&gt;0,"総合距離 "&amp;'4コース'!H3,"")</f>
        <v>総合距離 3351</v>
      </c>
      <c r="F3" s="113"/>
      <c r="G3" s="113"/>
      <c r="H3" s="113"/>
      <c r="I3" s="114"/>
      <c r="J3" s="115" t="str">
        <f>IF('4コース'!K3&lt;&gt;0,"メニュー作成者："&amp;'4コース'!K3,"")</f>
        <v>メニュー作成者：小西 健太</v>
      </c>
      <c r="K3" s="116"/>
      <c r="L3" s="117"/>
      <c r="M3" s="81"/>
      <c r="N3" s="74"/>
      <c r="O3" s="50" t="str">
        <f>IF('4コース'!O3&lt;&gt;0,"総合時間[分] "&amp;ROUND('4コース'!O3,2),"")</f>
        <v>総合時間[分] 134</v>
      </c>
      <c r="P3" s="3"/>
    </row>
    <row r="4" spans="2:16" s="80" customFormat="1" ht="23" thickBot="1" x14ac:dyDescent="0.25">
      <c r="B4" s="121" t="str">
        <f>IF('4コース'!B4&lt;&gt;0,'4コース'!B4,"")</f>
        <v>【メニューの意図】かっつぁんに教えを乞おう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79"/>
    </row>
    <row r="5" spans="2:16" ht="36" customHeight="1" thickBot="1" x14ac:dyDescent="0.25">
      <c r="B5" s="38" t="s">
        <v>18</v>
      </c>
      <c r="C5" s="38" t="s">
        <v>4</v>
      </c>
      <c r="D5" s="39" t="s">
        <v>5</v>
      </c>
      <c r="E5" s="118" t="s">
        <v>16</v>
      </c>
      <c r="F5" s="119"/>
      <c r="G5" s="119"/>
      <c r="H5" s="119"/>
      <c r="I5" s="120"/>
      <c r="J5" s="70" t="s">
        <v>9</v>
      </c>
      <c r="K5" s="78" t="s">
        <v>17</v>
      </c>
      <c r="L5" s="71" t="s">
        <v>11</v>
      </c>
      <c r="M5" s="40" t="s">
        <v>12</v>
      </c>
      <c r="N5" s="40" t="s">
        <v>13</v>
      </c>
      <c r="O5" s="72" t="s">
        <v>14</v>
      </c>
      <c r="P5" s="2"/>
    </row>
    <row r="6" spans="2:16" ht="41" x14ac:dyDescent="0.2">
      <c r="B6" s="53" t="str">
        <f>IF('4コース'!B6&lt;&gt;0,'4コース'!B6,"")</f>
        <v>Up</v>
      </c>
      <c r="C6" s="54" t="str">
        <f>IF('4コース'!C6&lt;&gt;0,'4コース'!C6,"")</f>
        <v>SKIPS</v>
      </c>
      <c r="D6" s="54" t="str">
        <f>IF('4コース'!D6&lt;&gt;0,'4コース'!D6,"")</f>
        <v>1-8</v>
      </c>
      <c r="E6" s="124" t="str">
        <f>IF('4コース'!E6&lt;&gt;0,'4コース'!E6,"")&amp;IF('4コース'!G6&lt;&gt;0,"×"&amp;'4コース'!G6,"")&amp;IF('4コース'!I6&lt;&gt;0,"×"&amp;'4コース'!I6,"")</f>
        <v>100×5</v>
      </c>
      <c r="F6" s="125"/>
      <c r="G6" s="125"/>
      <c r="H6" s="125"/>
      <c r="I6" s="126"/>
      <c r="J6" s="59" t="str">
        <f>CHOOSE(MATCH(LEN('4コース'!J6),{0,1,2,3,4},0),"","","0'"&amp;'4コース'!J6,LEFT('4コース'!J6,1)&amp;"'"&amp;RIGHT('4コース'!J6,2),LEFT('4コース'!J6,2)&amp;"'"&amp;RIGHT('4コース'!J6,2))</f>
        <v>2'30</v>
      </c>
      <c r="K6" s="60" t="str">
        <f>CHOOSE(MATCH(LEN('4コース'!K6),{0,1,2,3,4},0),"","0","0'"&amp;'4コース'!K6,LEFT('4コース'!K6,1)&amp;"'"&amp;RIGHT('4コース'!K6,2),LEFT('4コース'!K6,2)&amp;"'"&amp;RIGHT('4コース'!K6,2))</f>
        <v/>
      </c>
      <c r="L6" s="61" t="str">
        <f>CHOOSE(MATCH(LEN('4コース'!L6),{0,1,2,3,4},0),"","","0'"&amp;'4コース'!L6,LEFT('4コース'!L6,1)&amp;"'"&amp;RIGHT('4コース'!L6,2),LEFT('4コース'!L6,2)&amp;"'"&amp;RIGHT('4コース'!L6,2))</f>
        <v>2'00</v>
      </c>
      <c r="M6" s="82" t="str">
        <f>IF('4コース'!M6&lt;&gt;0,'4コース'!M6,"")</f>
        <v/>
      </c>
      <c r="N6" s="85" t="str">
        <f>IF('4コース'!N6&lt;&gt;0,'4コース'!N6,"")</f>
        <v/>
      </c>
      <c r="O6" s="85">
        <f>IF('4コース'!O6&lt;&gt;0,'4コース'!O6,"")</f>
        <v>14.5</v>
      </c>
      <c r="P6" s="3"/>
    </row>
    <row r="7" spans="2:16" ht="41" x14ac:dyDescent="0.2">
      <c r="B7" s="55" t="str">
        <f>IF('4コース'!B7&lt;&gt;0,'4コース'!B7,"")</f>
        <v>Trial</v>
      </c>
      <c r="C7" s="62" t="str">
        <f>IF('4コース'!C7&lt;&gt;0,'4コース'!C7,"")</f>
        <v>S4</v>
      </c>
      <c r="D7" s="62" t="str">
        <f>IF('4コース'!D7&lt;&gt;0,'4コース'!D7,"")</f>
        <v>1-8</v>
      </c>
      <c r="E7" s="103" t="str">
        <f>IF('4コース'!E7&lt;&gt;0,'4コース'!E7,"")&amp;IF('4コース'!G7&lt;&gt;0,"×"&amp;'4コース'!G7,"")&amp;IF('4コース'!I7&lt;&gt;0,"×"&amp;'4コース'!I7,"")</f>
        <v>50×1</v>
      </c>
      <c r="F7" s="104"/>
      <c r="G7" s="104"/>
      <c r="H7" s="104"/>
      <c r="I7" s="105"/>
      <c r="J7" s="63" t="str">
        <f>CHOOSE(MATCH(LEN('4コース'!J7),{0,1,2,3,4},0),"","","0'"&amp;'4コース'!J7,LEFT('4コース'!J7,1)&amp;"'"&amp;RIGHT('4コース'!J7,2),LEFT('4コース'!J7,2)&amp;"'"&amp;RIGHT('4コース'!J7,2))</f>
        <v>10'00</v>
      </c>
      <c r="K7" s="64" t="str">
        <f>CHOOSE(MATCH(LEN('4コース'!K7),{0,1,2,3,4},0),"","0","0'"&amp;'4コース'!K7,LEFT('4コース'!K7,1)&amp;"'"&amp;RIGHT('4コース'!K7,2),LEFT('4コース'!K7,2)&amp;"'"&amp;RIGHT('4コース'!K7,2))</f>
        <v/>
      </c>
      <c r="L7" s="65" t="str">
        <f>CHOOSE(MATCH(LEN('4コース'!L7),{0,1,2,3,4},0),"","","0'"&amp;'4コース'!L7,LEFT('4コース'!L7,1)&amp;"'"&amp;RIGHT('4コース'!L7,2),LEFT('4コース'!L7,2)&amp;"'"&amp;RIGHT('4コース'!L7,2))</f>
        <v>2'00</v>
      </c>
      <c r="M7" s="83" t="str">
        <f>IF('4コース'!M7&lt;&gt;0,'4コース'!M7,"")</f>
        <v>S4≡50mをダッシュしたら一番遅い泳法</v>
      </c>
      <c r="N7" s="86" t="str">
        <f>IF('4コース'!N7&lt;&gt;0,'4コース'!N7,"")</f>
        <v/>
      </c>
      <c r="O7" s="86">
        <f>IF('4コース'!O7&lt;&gt;0,'4コース'!O7,"")</f>
        <v>12</v>
      </c>
      <c r="P7" s="3"/>
    </row>
    <row r="8" spans="2:16" ht="41" x14ac:dyDescent="0.2">
      <c r="B8" s="55" t="str">
        <f>IF('4コース'!B8&lt;&gt;0,'4コース'!B8,"")</f>
        <v>Kick</v>
      </c>
      <c r="C8" s="62" t="str">
        <f>IF('4コース'!C8&lt;&gt;0,'4コース'!C8,"")</f>
        <v>S1</v>
      </c>
      <c r="D8" s="62" t="str">
        <f>IF('4コース'!D8&lt;&gt;0,'4コース'!D8,"")</f>
        <v>3-5</v>
      </c>
      <c r="E8" s="103" t="str">
        <f>IF('4コース'!E8&lt;&gt;0,'4コース'!E8,"")&amp;IF('4コース'!G8&lt;&gt;0,"×"&amp;'4コース'!G8,"")&amp;IF('4コース'!I8&lt;&gt;0,"×"&amp;'4コース'!I8,"")</f>
        <v>50×8</v>
      </c>
      <c r="F8" s="104"/>
      <c r="G8" s="104"/>
      <c r="H8" s="104"/>
      <c r="I8" s="105"/>
      <c r="J8" s="63" t="str">
        <f>CHOOSE(MATCH(LEN('4コース'!J8),{0,1,2,3,4},0),"","","0'"&amp;'4コース'!J8,LEFT('4コース'!J8,1)&amp;"'"&amp;RIGHT('4コース'!J8,2),LEFT('4コース'!J8,2)&amp;"'"&amp;RIGHT('4コース'!J8,2))</f>
        <v>1'10</v>
      </c>
      <c r="K8" s="64" t="str">
        <f>CHOOSE(MATCH(LEN('4コース'!K8),{0,1,2,3,4},0),"","0","0'"&amp;'4コース'!K8,LEFT('4コース'!K8,1)&amp;"'"&amp;RIGHT('4コース'!K8,2),LEFT('4コース'!K8,2)&amp;"'"&amp;RIGHT('4コース'!K8,2))</f>
        <v/>
      </c>
      <c r="L8" s="65" t="str">
        <f>CHOOSE(MATCH(LEN('4コース'!L8),{0,1,2,3,4},0),"","","0'"&amp;'4コース'!L8,LEFT('4コース'!L8,1)&amp;"'"&amp;RIGHT('4コース'!L8,2),LEFT('4コース'!L8,2)&amp;"'"&amp;RIGHT('4コース'!L8,2))</f>
        <v>2'00</v>
      </c>
      <c r="M8" s="83" t="str">
        <f>IF('4コース'!M8&lt;&gt;0,'4コース'!M8,"")</f>
        <v/>
      </c>
      <c r="N8" s="86" t="str">
        <f>IF('4コース'!N8&lt;&gt;0,'4コース'!N8,"")</f>
        <v/>
      </c>
      <c r="O8" s="86">
        <f>IF('4コース'!O8&lt;&gt;0,'4コース'!O8,"")</f>
        <v>11.333333333333334</v>
      </c>
    </row>
    <row r="9" spans="2:16" ht="41" x14ac:dyDescent="0.2">
      <c r="B9" s="55" t="str">
        <f>IF('4コース'!B9&lt;&gt;0,'4コース'!B9,"")</f>
        <v>Pull</v>
      </c>
      <c r="C9" s="62" t="str">
        <f>IF('4コース'!C9&lt;&gt;0,'4コース'!C9,"")</f>
        <v>S1</v>
      </c>
      <c r="D9" s="62" t="str">
        <f>IF('4コース'!D9&lt;&gt;0,'4コース'!D9,"")</f>
        <v>3-4</v>
      </c>
      <c r="E9" s="103" t="str">
        <f>IF('4コース'!E9&lt;&gt;0,'4コース'!E9,"")&amp;IF('4コース'!G9&lt;&gt;0,"×"&amp;'4コース'!G9,"")&amp;IF('4コース'!I9&lt;&gt;0,"×"&amp;'4コース'!I9,"")</f>
        <v>100×7</v>
      </c>
      <c r="F9" s="104"/>
      <c r="G9" s="104"/>
      <c r="H9" s="104"/>
      <c r="I9" s="105"/>
      <c r="J9" s="63" t="str">
        <f>CHOOSE(MATCH(LEN('4コース'!J9),{0,1,2,3,4},0),"","","0'"&amp;'4コース'!J9,LEFT('4コース'!J9,1)&amp;"'"&amp;RIGHT('4コース'!J9,2),LEFT('4コース'!J9,2)&amp;"'"&amp;RIGHT('4コース'!J9,2))</f>
        <v>1'50</v>
      </c>
      <c r="K9" s="64" t="str">
        <f>CHOOSE(MATCH(LEN('4コース'!K9),{0,1,2,3,4},0),"","0","0'"&amp;'4コース'!K9,LEFT('4コース'!K9,1)&amp;"'"&amp;RIGHT('4コース'!K9,2),LEFT('4コース'!K9,2)&amp;"'"&amp;RIGHT('4コース'!K9,2))</f>
        <v/>
      </c>
      <c r="L9" s="65" t="str">
        <f>CHOOSE(MATCH(LEN('4コース'!L9),{0,1,2,3,4},0),"","","0'"&amp;'4コース'!L9,LEFT('4コース'!L9,1)&amp;"'"&amp;RIGHT('4コース'!L9,2),LEFT('4コース'!L9,2)&amp;"'"&amp;RIGHT('4コース'!L9,2))</f>
        <v>2'00</v>
      </c>
      <c r="M9" s="83" t="str">
        <f>IF('4コース'!M9&lt;&gt;0,'4コース'!M9,"")</f>
        <v/>
      </c>
      <c r="N9" s="86" t="str">
        <f>IF('4コース'!N9&lt;&gt;0,'4コース'!N9,"")</f>
        <v/>
      </c>
      <c r="O9" s="86">
        <f>IF('4コース'!O9&lt;&gt;0,'4コース'!O9,"")</f>
        <v>14.833333333333334</v>
      </c>
    </row>
    <row r="10" spans="2:16" ht="41" x14ac:dyDescent="0.2">
      <c r="B10" s="55" t="str">
        <f>IF('4コース'!B10&lt;&gt;0,'4コース'!B10,"")</f>
        <v>SR</v>
      </c>
      <c r="C10" s="62" t="str">
        <f>IF('4コース'!C10&lt;&gt;0,'4コース'!C10,"")</f>
        <v>S1</v>
      </c>
      <c r="D10" s="62" t="str">
        <f>IF('4コース'!D10&lt;&gt;0,'4コース'!D10,"")</f>
        <v>3-4</v>
      </c>
      <c r="E10" s="103" t="str">
        <f>IF('4コース'!E10&lt;&gt;0,'4コース'!E10,"")&amp;IF('4コース'!G10&lt;&gt;0,"×"&amp;'4コース'!G10,"")&amp;IF('4コース'!I10&lt;&gt;0,"×"&amp;'4コース'!I10,"")</f>
        <v>100×8</v>
      </c>
      <c r="F10" s="104"/>
      <c r="G10" s="104"/>
      <c r="H10" s="104"/>
      <c r="I10" s="105"/>
      <c r="J10" s="63" t="str">
        <f>CHOOSE(MATCH(LEN('4コース'!J10),{0,1,2,3,4},0),"","","0'"&amp;'4コース'!J10,LEFT('4コース'!J10,1)&amp;"'"&amp;RIGHT('4コース'!J10,2),LEFT('4コース'!J10,2)&amp;"'"&amp;RIGHT('4コース'!J10,2))</f>
        <v>1'45</v>
      </c>
      <c r="K10" s="64" t="str">
        <f>CHOOSE(MATCH(LEN('4コース'!K10),{0,1,2,3,4},0),"","0","0'"&amp;'4コース'!K10,LEFT('4コース'!K10,1)&amp;"'"&amp;RIGHT('4コース'!K10,2),LEFT('4コース'!K10,2)&amp;"'"&amp;RIGHT('4コース'!K10,2))</f>
        <v/>
      </c>
      <c r="L10" s="65" t="str">
        <f>CHOOSE(MATCH(LEN('4コース'!L10),{0,1,2,3,4},0),"","","0'"&amp;'4コース'!L10,LEFT('4コース'!L10,1)&amp;"'"&amp;RIGHT('4コース'!L10,2),LEFT('4コース'!L10,2)&amp;"'"&amp;RIGHT('4コース'!L10,2))</f>
        <v>2'00</v>
      </c>
      <c r="M10" s="83" t="str">
        <f>IF('4コース'!M10&lt;&gt;0,'4コース'!M10,"")</f>
        <v/>
      </c>
      <c r="N10" s="86" t="str">
        <f>IF('4コース'!N10&lt;&gt;0,'4コース'!N10,"")</f>
        <v/>
      </c>
      <c r="O10" s="86">
        <f>IF('4コース'!O10&lt;&gt;0,'4コース'!O10,"")</f>
        <v>16</v>
      </c>
    </row>
    <row r="11" spans="2:16" ht="41" x14ac:dyDescent="0.2">
      <c r="B11" s="55" t="str">
        <f>IF('4コース'!B11&lt;&gt;0,'4コース'!B11,"")</f>
        <v>Main</v>
      </c>
      <c r="C11" s="62" t="str">
        <f>IF('4コース'!C11&lt;&gt;0,'4コース'!C11,"")</f>
        <v>S1</v>
      </c>
      <c r="D11" s="62" t="str">
        <f>IF('4コース'!D11&lt;&gt;0,'4コース'!D11,"")</f>
        <v>3-5</v>
      </c>
      <c r="E11" s="103" t="str">
        <f>IF('4コース'!E11&lt;&gt;0,'4コース'!E11,"")&amp;IF('4コース'!G11&lt;&gt;0,"×"&amp;'4コース'!G11,"")&amp;IF('4コース'!I11&lt;&gt;0,"×"&amp;'4コース'!I11,"")</f>
        <v>50×4×3</v>
      </c>
      <c r="F11" s="104"/>
      <c r="G11" s="104"/>
      <c r="H11" s="104"/>
      <c r="I11" s="105"/>
      <c r="J11" s="63" t="str">
        <f>CHOOSE(MATCH(LEN('4コース'!J11),{0,1,2,3,4},0),"","","0'"&amp;'4コース'!J11,LEFT('4コース'!J11,1)&amp;"'"&amp;RIGHT('4コース'!J11,2),LEFT('4コース'!J11,2)&amp;"'"&amp;RIGHT('4コース'!J11,2))</f>
        <v>1'40</v>
      </c>
      <c r="K11" s="64" t="str">
        <f>CHOOSE(MATCH(LEN('4コース'!K11),{0,1,2,3,4},0),"","0","0'"&amp;'4コース'!K11,LEFT('4コース'!K11,1)&amp;"'"&amp;RIGHT('4コース'!K11,2),LEFT('4コース'!K11,2)&amp;"'"&amp;RIGHT('4コース'!K11,2))</f>
        <v>1'40</v>
      </c>
      <c r="L11" s="65" t="str">
        <f>CHOOSE(MATCH(LEN('4コース'!L11),{0,1,2,3,4},0),"","","0'"&amp;'4コース'!L11,LEFT('4コース'!L11,1)&amp;"'"&amp;RIGHT('4コース'!L11,2),LEFT('4コース'!L11,2)&amp;"'"&amp;RIGHT('4コース'!L11,2))</f>
        <v>2'00</v>
      </c>
      <c r="M11" s="83" t="str">
        <f>IF('4コース'!M11&lt;&gt;0,'4コース'!M11,"")</f>
        <v/>
      </c>
      <c r="N11" s="86" t="str">
        <f>IF('4コース'!N11&lt;&gt;0,'4コース'!N11,"")</f>
        <v/>
      </c>
      <c r="O11" s="86">
        <f>IF('4コース'!O11&lt;&gt;0,'4コース'!O11,"")</f>
        <v>25.333333333333332</v>
      </c>
    </row>
    <row r="12" spans="2:16" ht="41" x14ac:dyDescent="0.2">
      <c r="B12" s="55" t="str">
        <f>IF('4コース'!B12&lt;&gt;0,'4コース'!B12,"")</f>
        <v>SPTP/FormP</v>
      </c>
      <c r="C12" s="62" t="str">
        <f>IF('4コース'!C12&lt;&gt;0,'4コース'!C12,"")</f>
        <v>S1</v>
      </c>
      <c r="D12" s="62" t="str">
        <f>IF('4コース'!D12&lt;&gt;0,'4コース'!D12,"")</f>
        <v>1-8</v>
      </c>
      <c r="E12" s="103" t="str">
        <f>IF('4コース'!E12&lt;&gt;0,'4コース'!E12,"")&amp;IF('4コース'!G12&lt;&gt;0,"×"&amp;'4コース'!G12,"")&amp;IF('4コース'!I12&lt;&gt;0,"×"&amp;'4コース'!I12,"")</f>
        <v>1×1</v>
      </c>
      <c r="F12" s="104"/>
      <c r="G12" s="104"/>
      <c r="H12" s="104"/>
      <c r="I12" s="105"/>
      <c r="J12" s="63" t="str">
        <f>CHOOSE(MATCH(LEN('4コース'!J12),{0,1,2,3,4},0),"","","0'"&amp;'4コース'!J12,LEFT('4コース'!J12,1)&amp;"'"&amp;RIGHT('4コース'!J12,2),LEFT('4コース'!J12,2)&amp;"'"&amp;RIGHT('4コース'!J12,2))</f>
        <v>30'00</v>
      </c>
      <c r="K12" s="64" t="str">
        <f>CHOOSE(MATCH(LEN('4コース'!K12),{0,1,2,3,4},0),"","0","0'"&amp;'4コース'!K12,LEFT('4コース'!K12,1)&amp;"'"&amp;RIGHT('4コース'!K12,2),LEFT('4コース'!K12,2)&amp;"'"&amp;RIGHT('4コース'!K12,2))</f>
        <v/>
      </c>
      <c r="L12" s="65" t="str">
        <f>CHOOSE(MATCH(LEN('4コース'!L12),{0,1,2,3,4},0),"","","0'"&amp;'4コース'!L12,LEFT('4コース'!L12,1)&amp;"'"&amp;RIGHT('4コース'!L12,2),LEFT('4コース'!L12,2)&amp;"'"&amp;RIGHT('4コース'!L12,2))</f>
        <v/>
      </c>
      <c r="M12" s="83" t="str">
        <f>IF('4コース'!M12&lt;&gt;0,'4コース'!M12,"")</f>
        <v>かっつぁんに教えを乞う</v>
      </c>
      <c r="N12" s="86" t="str">
        <f>IF('4コース'!N12&lt;&gt;0,'4コース'!N12,"")</f>
        <v/>
      </c>
      <c r="O12" s="86">
        <f>IF('4コース'!O12&lt;&gt;0,'4コース'!O12,"")</f>
        <v>30</v>
      </c>
    </row>
    <row r="13" spans="2:16" ht="41" x14ac:dyDescent="0.2">
      <c r="B13" s="55" t="str">
        <f>IF('4コース'!B13&lt;&gt;0,'4コース'!B13,"")</f>
        <v>Down</v>
      </c>
      <c r="C13" s="62" t="str">
        <f>IF('4コース'!C13&lt;&gt;0,'4コース'!C13,"")</f>
        <v>Cho</v>
      </c>
      <c r="D13" s="62" t="str">
        <f>IF('4コース'!D13&lt;&gt;0,'4コース'!D13,"")</f>
        <v>1-8</v>
      </c>
      <c r="E13" s="103" t="str">
        <f>IF('4コース'!E13&lt;&gt;0,'4コース'!E13,"")&amp;IF('4コース'!G13&lt;&gt;0,"×"&amp;'4コース'!G13,"")&amp;IF('4コース'!I13&lt;&gt;0,"×"&amp;'4コース'!I13,"")</f>
        <v>300×1</v>
      </c>
      <c r="F13" s="104"/>
      <c r="G13" s="104"/>
      <c r="H13" s="104"/>
      <c r="I13" s="105"/>
      <c r="J13" s="63" t="str">
        <f>CHOOSE(MATCH(LEN('4コース'!J13),{0,1,2,3,4},0),"","","0'"&amp;'4コース'!J13,LEFT('4コース'!J13,1)&amp;"'"&amp;RIGHT('4コース'!J13,2),LEFT('4コース'!J13,2)&amp;"'"&amp;RIGHT('4コース'!J13,2))</f>
        <v>10'00</v>
      </c>
      <c r="K13" s="64" t="str">
        <f>CHOOSE(MATCH(LEN('4コース'!K13),{0,1,2,3,4},0),"","0","0'"&amp;'4コース'!K13,LEFT('4コース'!K13,1)&amp;"'"&amp;RIGHT('4コース'!K13,2),LEFT('4コース'!K13,2)&amp;"'"&amp;RIGHT('4コース'!K13,2))</f>
        <v/>
      </c>
      <c r="L13" s="65" t="str">
        <f>CHOOSE(MATCH(LEN('4コース'!L13),{0,1,2,3,4},0),"","","0'"&amp;'4コース'!L13,LEFT('4コース'!L13,1)&amp;"'"&amp;RIGHT('4コース'!L13,2),LEFT('4コース'!L13,2)&amp;"'"&amp;RIGHT('4コース'!L13,2))</f>
        <v/>
      </c>
      <c r="M13" s="83" t="str">
        <f>IF('4コース'!M13&lt;&gt;0,'4コース'!M13,"")</f>
        <v/>
      </c>
      <c r="N13" s="86" t="str">
        <f>IF('4コース'!N13&lt;&gt;0,'4コース'!N13,"")</f>
        <v/>
      </c>
      <c r="O13" s="86">
        <f>IF('4コース'!O13&lt;&gt;0,'4コース'!O13,"")</f>
        <v>10</v>
      </c>
    </row>
    <row r="14" spans="2:16" ht="41" x14ac:dyDescent="0.2">
      <c r="B14" s="55" t="str">
        <f>IF('4コース'!B14&lt;&gt;0,'4コース'!B14,"")</f>
        <v/>
      </c>
      <c r="C14" s="62" t="str">
        <f>IF('4コース'!C14&lt;&gt;0,'4コース'!C14,"")</f>
        <v/>
      </c>
      <c r="D14" s="62" t="str">
        <f>IF('4コース'!D14&lt;&gt;0,'4コース'!D14,"")</f>
        <v/>
      </c>
      <c r="E14" s="103" t="str">
        <f>IF('4コース'!E14&lt;&gt;0,'4コース'!E14,"")&amp;IF('4コース'!G14&lt;&gt;0,"×"&amp;'4コース'!G14,"")&amp;IF('4コース'!I14&lt;&gt;0,"×"&amp;'4コース'!I14,"")</f>
        <v/>
      </c>
      <c r="F14" s="104"/>
      <c r="G14" s="104"/>
      <c r="H14" s="104"/>
      <c r="I14" s="105"/>
      <c r="J14" s="63" t="str">
        <f>CHOOSE(MATCH(LEN('4コース'!J14),{0,1,2,3,4},0),"","","0'"&amp;'4コース'!J14,LEFT('4コース'!J14,1)&amp;"'"&amp;RIGHT('4コース'!J14,2),LEFT('4コース'!J14,2)&amp;"'"&amp;RIGHT('4コース'!J14,2))</f>
        <v/>
      </c>
      <c r="K14" s="64" t="str">
        <f>CHOOSE(MATCH(LEN('4コース'!K14),{0,1,2,3,4},0),"","0","0'"&amp;'4コース'!K14,LEFT('4コース'!K14,1)&amp;"'"&amp;RIGHT('4コース'!K14,2),LEFT('4コース'!K14,2)&amp;"'"&amp;RIGHT('4コース'!K14,2))</f>
        <v/>
      </c>
      <c r="L14" s="65" t="str">
        <f>CHOOSE(MATCH(LEN('4コース'!L14),{0,1,2,3,4},0),"","","0'"&amp;'4コース'!L14,LEFT('4コース'!L14,1)&amp;"'"&amp;RIGHT('4コース'!L14,2),LEFT('4コース'!L14,2)&amp;"'"&amp;RIGHT('4コース'!L14,2))</f>
        <v/>
      </c>
      <c r="M14" s="83" t="str">
        <f>IF('4コース'!M14&lt;&gt;0,'4コース'!M14,"")</f>
        <v/>
      </c>
      <c r="N14" s="86" t="str">
        <f>IF('4コース'!N14&lt;&gt;0,'4コース'!N14,"")</f>
        <v/>
      </c>
      <c r="O14" s="86" t="str">
        <f>IF('4コース'!O14&lt;&gt;0,'4コース'!O14,"")</f>
        <v/>
      </c>
    </row>
    <row r="15" spans="2:16" ht="41" x14ac:dyDescent="0.2">
      <c r="B15" s="55" t="str">
        <f>IF('4コース'!B15&lt;&gt;0,'4コース'!B15,"")</f>
        <v/>
      </c>
      <c r="C15" s="62" t="str">
        <f>IF('4コース'!C15&lt;&gt;0,'4コース'!C15,"")</f>
        <v/>
      </c>
      <c r="D15" s="62" t="str">
        <f>IF('4コース'!D15&lt;&gt;0,'4コース'!D15,"")</f>
        <v/>
      </c>
      <c r="E15" s="103" t="str">
        <f>IF('4コース'!E15&lt;&gt;0,'4コース'!E15,"")&amp;IF('4コース'!G15&lt;&gt;0,"×"&amp;'4コース'!G15,"")&amp;IF('4コース'!I15&lt;&gt;0,"×"&amp;'4コース'!I15,"")</f>
        <v/>
      </c>
      <c r="F15" s="104"/>
      <c r="G15" s="104"/>
      <c r="H15" s="104"/>
      <c r="I15" s="105"/>
      <c r="J15" s="63" t="str">
        <f>CHOOSE(MATCH(LEN('4コース'!J15),{0,1,2,3,4},0),"","","0'"&amp;'4コース'!J15,LEFT('4コース'!J15,1)&amp;"'"&amp;RIGHT('4コース'!J15,2),LEFT('4コース'!J15,2)&amp;"'"&amp;RIGHT('4コース'!J15,2))</f>
        <v/>
      </c>
      <c r="K15" s="64" t="str">
        <f>CHOOSE(MATCH(LEN('4コース'!K15),{0,1,2,3,4},0),"","0","0'"&amp;'4コース'!K15,LEFT('4コース'!K15,1)&amp;"'"&amp;RIGHT('4コース'!K15,2),LEFT('4コース'!K15,2)&amp;"'"&amp;RIGHT('4コース'!K15,2))</f>
        <v/>
      </c>
      <c r="L15" s="65" t="str">
        <f>CHOOSE(MATCH(LEN('4コース'!L15),{0,1,2,3,4},0),"","","0'"&amp;'4コース'!L15,LEFT('4コース'!L15,1)&amp;"'"&amp;RIGHT('4コース'!L15,2),LEFT('4コース'!L15,2)&amp;"'"&amp;RIGHT('4コース'!L15,2))</f>
        <v/>
      </c>
      <c r="M15" s="83" t="str">
        <f>IF('4コース'!M15&lt;&gt;0,'4コース'!M15,"")</f>
        <v/>
      </c>
      <c r="N15" s="86" t="str">
        <f>IF('4コース'!N15&lt;&gt;0,'4コース'!N15,"")</f>
        <v/>
      </c>
      <c r="O15" s="86" t="str">
        <f>IF('4コース'!O15&lt;&gt;0,'4コース'!O15,"")</f>
        <v/>
      </c>
    </row>
    <row r="16" spans="2:16" ht="41" x14ac:dyDescent="0.2">
      <c r="B16" s="55" t="str">
        <f>IF('4コース'!B16&lt;&gt;0,'4コース'!B16,"")</f>
        <v/>
      </c>
      <c r="C16" s="62" t="str">
        <f>IF('4コース'!C16&lt;&gt;0,'4コース'!C16,"")</f>
        <v/>
      </c>
      <c r="D16" s="62" t="str">
        <f>IF('4コース'!D16&lt;&gt;0,'4コース'!D16,"")</f>
        <v/>
      </c>
      <c r="E16" s="103" t="str">
        <f>IF('4コース'!E16&lt;&gt;0,'4コース'!E16,"")&amp;IF('4コース'!G16&lt;&gt;0,"×"&amp;'4コース'!G16,"")&amp;IF('4コース'!I16&lt;&gt;0,"×"&amp;'4コース'!I16,"")</f>
        <v/>
      </c>
      <c r="F16" s="104"/>
      <c r="G16" s="104"/>
      <c r="H16" s="104"/>
      <c r="I16" s="105"/>
      <c r="J16" s="63" t="str">
        <f>CHOOSE(MATCH(LEN('4コース'!J16),{0,1,2,3,4},0),"","","0'"&amp;'4コース'!J16,LEFT('4コース'!J16,1)&amp;"'"&amp;RIGHT('4コース'!J16,2),LEFT('4コース'!J16,2)&amp;"'"&amp;RIGHT('4コース'!J16,2))</f>
        <v/>
      </c>
      <c r="K16" s="64" t="str">
        <f>CHOOSE(MATCH(LEN('4コース'!K16),{0,1,2,3,4},0),"","0","0'"&amp;'4コース'!K16,LEFT('4コース'!K16,1)&amp;"'"&amp;RIGHT('4コース'!K16,2),LEFT('4コース'!K16,2)&amp;"'"&amp;RIGHT('4コース'!K16,2))</f>
        <v/>
      </c>
      <c r="L16" s="65" t="str">
        <f>CHOOSE(MATCH(LEN('4コース'!L16),{0,1,2,3,4},0),"","","0'"&amp;'4コース'!L16,LEFT('4コース'!L16,1)&amp;"'"&amp;RIGHT('4コース'!L16,2),LEFT('4コース'!L16,2)&amp;"'"&amp;RIGHT('4コース'!L16,2))</f>
        <v/>
      </c>
      <c r="M16" s="83" t="str">
        <f>IF('4コース'!M16&lt;&gt;0,'4コース'!M16,"")</f>
        <v/>
      </c>
      <c r="N16" s="86" t="str">
        <f>IF('4コース'!N16&lt;&gt;0,'4コース'!N16,"")</f>
        <v/>
      </c>
      <c r="O16" s="86" t="str">
        <f>IF('4コース'!O16&lt;&gt;0,'4コース'!O16,"")</f>
        <v/>
      </c>
    </row>
    <row r="17" spans="2:15" ht="41" x14ac:dyDescent="0.2">
      <c r="B17" s="55" t="str">
        <f>IF('4コース'!B17&lt;&gt;0,'4コース'!B17,"")</f>
        <v/>
      </c>
      <c r="C17" s="62" t="str">
        <f>IF('4コース'!C17&lt;&gt;0,'4コース'!C17,"")</f>
        <v/>
      </c>
      <c r="D17" s="62" t="str">
        <f>IF('4コース'!D17&lt;&gt;0,'4コース'!D17,"")</f>
        <v/>
      </c>
      <c r="E17" s="103" t="str">
        <f>IF('4コース'!E17&lt;&gt;0,'4コース'!E17,"")&amp;IF('4コース'!G17&lt;&gt;0,"×"&amp;'4コース'!G17,"")&amp;IF('4コース'!I17&lt;&gt;0,"×"&amp;'4コース'!I17,"")</f>
        <v/>
      </c>
      <c r="F17" s="104"/>
      <c r="G17" s="104"/>
      <c r="H17" s="104"/>
      <c r="I17" s="105"/>
      <c r="J17" s="63" t="str">
        <f>CHOOSE(MATCH(LEN('4コース'!J17),{0,1,2,3,4},0),"","","0'"&amp;'4コース'!J17,LEFT('4コース'!J17,1)&amp;"'"&amp;RIGHT('4コース'!J17,2),LEFT('4コース'!J17,2)&amp;"'"&amp;RIGHT('4コース'!J17,2))</f>
        <v/>
      </c>
      <c r="K17" s="64" t="str">
        <f>CHOOSE(MATCH(LEN('4コース'!K17),{0,1,2,3,4},0),"","0","0'"&amp;'4コース'!K17,LEFT('4コース'!K17,1)&amp;"'"&amp;RIGHT('4コース'!K17,2),LEFT('4コース'!K17,2)&amp;"'"&amp;RIGHT('4コース'!K17,2))</f>
        <v/>
      </c>
      <c r="L17" s="65" t="str">
        <f>CHOOSE(MATCH(LEN('4コース'!L17),{0,1,2,3,4},0),"","","0'"&amp;'4コース'!L17,LEFT('4コース'!L17,1)&amp;"'"&amp;RIGHT('4コース'!L17,2),LEFT('4コース'!L17,2)&amp;"'"&amp;RIGHT('4コース'!L17,2))</f>
        <v/>
      </c>
      <c r="M17" s="83" t="str">
        <f>IF('4コース'!M17&lt;&gt;0,'4コース'!M17,"")</f>
        <v/>
      </c>
      <c r="N17" s="86" t="str">
        <f>IF('4コース'!N17&lt;&gt;0,'4コース'!N17,"")</f>
        <v/>
      </c>
      <c r="O17" s="86" t="str">
        <f>IF('4コース'!O17&lt;&gt;0,'4コース'!O17,"")</f>
        <v/>
      </c>
    </row>
    <row r="18" spans="2:15" ht="41" x14ac:dyDescent="0.2">
      <c r="B18" s="55" t="str">
        <f>IF('4コース'!B18&lt;&gt;0,'4コース'!B18,"")</f>
        <v/>
      </c>
      <c r="C18" s="62" t="str">
        <f>IF('4コース'!C18&lt;&gt;0,'4コース'!C18,"")</f>
        <v/>
      </c>
      <c r="D18" s="62" t="str">
        <f>IF('4コース'!D18&lt;&gt;0,'4コース'!D18,"")</f>
        <v/>
      </c>
      <c r="E18" s="103" t="str">
        <f>IF('4コース'!E18&lt;&gt;0,'4コース'!E18,"")&amp;IF('4コース'!G18&lt;&gt;0,"×"&amp;'4コース'!G18,"")&amp;IF('4コース'!I18&lt;&gt;0,"×"&amp;'4コース'!I18,"")</f>
        <v/>
      </c>
      <c r="F18" s="104"/>
      <c r="G18" s="104"/>
      <c r="H18" s="104"/>
      <c r="I18" s="105"/>
      <c r="J18" s="63" t="str">
        <f>CHOOSE(MATCH(LEN('4コース'!J18),{0,1,2,3,4},0),"","","0'"&amp;'4コース'!J18,LEFT('4コース'!J18,1)&amp;"'"&amp;RIGHT('4コース'!J18,2),LEFT('4コース'!J18,2)&amp;"'"&amp;RIGHT('4コース'!J18,2))</f>
        <v/>
      </c>
      <c r="K18" s="64" t="str">
        <f>CHOOSE(MATCH(LEN('4コース'!K18),{0,1,2,3,4},0),"","0","0'"&amp;'4コース'!K18,LEFT('4コース'!K18,1)&amp;"'"&amp;RIGHT('4コース'!K18,2),LEFT('4コース'!K18,2)&amp;"'"&amp;RIGHT('4コース'!K18,2))</f>
        <v/>
      </c>
      <c r="L18" s="65" t="str">
        <f>CHOOSE(MATCH(LEN('4コース'!L18),{0,1,2,3,4},0),"","","0'"&amp;'4コース'!L18,LEFT('4コース'!L18,1)&amp;"'"&amp;RIGHT('4コース'!L18,2),LEFT('4コース'!L18,2)&amp;"'"&amp;RIGHT('4コース'!L18,2))</f>
        <v/>
      </c>
      <c r="M18" s="83" t="str">
        <f>IF('4コース'!M18&lt;&gt;0,'4コース'!M18,"")</f>
        <v/>
      </c>
      <c r="N18" s="86" t="str">
        <f>IF('4コース'!N18&lt;&gt;0,'4コース'!N18,"")</f>
        <v/>
      </c>
      <c r="O18" s="86" t="str">
        <f>IF('4コース'!O18&lt;&gt;0,'4コース'!O18,"")</f>
        <v/>
      </c>
    </row>
    <row r="19" spans="2:15" ht="41" x14ac:dyDescent="0.2">
      <c r="B19" s="55" t="str">
        <f>IF('4コース'!B19&lt;&gt;0,'4コース'!B19,"")</f>
        <v/>
      </c>
      <c r="C19" s="62" t="str">
        <f>IF('4コース'!C19&lt;&gt;0,'4コース'!C19,"")</f>
        <v/>
      </c>
      <c r="D19" s="62" t="str">
        <f>IF('4コース'!D19&lt;&gt;0,'4コース'!D19,"")</f>
        <v/>
      </c>
      <c r="E19" s="103" t="str">
        <f>IF('4コース'!E19&lt;&gt;0,'4コース'!E19,"")&amp;IF('4コース'!G19&lt;&gt;0,"×"&amp;'4コース'!G19,"")&amp;IF('4コース'!I19&lt;&gt;0,"×"&amp;'4コース'!I19,"")</f>
        <v/>
      </c>
      <c r="F19" s="104"/>
      <c r="G19" s="104"/>
      <c r="H19" s="104"/>
      <c r="I19" s="105"/>
      <c r="J19" s="63" t="str">
        <f>CHOOSE(MATCH(LEN('4コース'!J19),{0,1,2,3,4},0),"","","0'"&amp;'4コース'!J19,LEFT('4コース'!J19,1)&amp;"'"&amp;RIGHT('4コース'!J19,2),LEFT('4コース'!J19,2)&amp;"'"&amp;RIGHT('4コース'!J19,2))</f>
        <v/>
      </c>
      <c r="K19" s="64" t="str">
        <f>CHOOSE(MATCH(LEN('4コース'!K19),{0,1,2,3,4},0),"","0","0'"&amp;'4コース'!K19,LEFT('4コース'!K19,1)&amp;"'"&amp;RIGHT('4コース'!K19,2),LEFT('4コース'!K19,2)&amp;"'"&amp;RIGHT('4コース'!K19,2))</f>
        <v/>
      </c>
      <c r="L19" s="65" t="str">
        <f>CHOOSE(MATCH(LEN('4コース'!L19),{0,1,2,3,4},0),"","","0'"&amp;'4コース'!L19,LEFT('4コース'!L19,1)&amp;"'"&amp;RIGHT('4コース'!L19,2),LEFT('4コース'!L19,2)&amp;"'"&amp;RIGHT('4コース'!L19,2))</f>
        <v/>
      </c>
      <c r="M19" s="83" t="str">
        <f>IF('4コース'!M19&lt;&gt;0,'4コース'!M19,"")</f>
        <v/>
      </c>
      <c r="N19" s="86" t="str">
        <f>IF('4コース'!N19&lt;&gt;0,'4コース'!N19,"")</f>
        <v/>
      </c>
      <c r="O19" s="86" t="str">
        <f>IF('4コース'!O19&lt;&gt;0,'4コース'!O19,"")</f>
        <v/>
      </c>
    </row>
    <row r="20" spans="2:15" ht="41" x14ac:dyDescent="0.2">
      <c r="B20" s="55" t="str">
        <f>IF('4コース'!B20&lt;&gt;0,'4コース'!B20,"")</f>
        <v/>
      </c>
      <c r="C20" s="62" t="str">
        <f>IF('4コース'!C20&lt;&gt;0,'4コース'!C20,"")</f>
        <v/>
      </c>
      <c r="D20" s="62" t="str">
        <f>IF('4コース'!D20&lt;&gt;0,'4コース'!D20,"")</f>
        <v/>
      </c>
      <c r="E20" s="103" t="str">
        <f>IF('4コース'!E20&lt;&gt;0,'4コース'!E20,"")&amp;IF('4コース'!G20&lt;&gt;0,"×"&amp;'4コース'!G20,"")&amp;IF('4コース'!I20&lt;&gt;0,"×"&amp;'4コース'!I20,"")</f>
        <v/>
      </c>
      <c r="F20" s="104"/>
      <c r="G20" s="104"/>
      <c r="H20" s="104"/>
      <c r="I20" s="105"/>
      <c r="J20" s="63" t="str">
        <f>CHOOSE(MATCH(LEN('4コース'!J20),{0,1,2,3,4},0),"","","0'"&amp;'4コース'!J20,LEFT('4コース'!J20,1)&amp;"'"&amp;RIGHT('4コース'!J20,2),LEFT('4コース'!J20,2)&amp;"'"&amp;RIGHT('4コース'!J20,2))</f>
        <v/>
      </c>
      <c r="K20" s="64" t="str">
        <f>CHOOSE(MATCH(LEN('4コース'!K20),{0,1,2,3,4},0),"","0","0'"&amp;'4コース'!K20,LEFT('4コース'!K20,1)&amp;"'"&amp;RIGHT('4コース'!K20,2),LEFT('4コース'!K20,2)&amp;"'"&amp;RIGHT('4コース'!K20,2))</f>
        <v/>
      </c>
      <c r="L20" s="65" t="str">
        <f>CHOOSE(MATCH(LEN('4コース'!L20),{0,1,2,3,4},0),"","","0'"&amp;'4コース'!L20,LEFT('4コース'!L20,1)&amp;"'"&amp;RIGHT('4コース'!L20,2),LEFT('4コース'!L20,2)&amp;"'"&amp;RIGHT('4コース'!L20,2))</f>
        <v/>
      </c>
      <c r="M20" s="83" t="str">
        <f>IF('4コース'!M20&lt;&gt;0,'4コース'!M20,"")</f>
        <v/>
      </c>
      <c r="N20" s="86" t="str">
        <f>IF('4コース'!N20&lt;&gt;0,'4コース'!N20,"")</f>
        <v/>
      </c>
      <c r="O20" s="86" t="str">
        <f>IF('4コース'!O20&lt;&gt;0,'4コース'!O20,"")</f>
        <v/>
      </c>
    </row>
    <row r="21" spans="2:15" ht="41.5" thickBot="1" x14ac:dyDescent="0.25">
      <c r="B21" s="56" t="str">
        <f>IF('4コース'!B21&lt;&gt;0,'4コース'!B21,"")</f>
        <v/>
      </c>
      <c r="C21" s="66" t="str">
        <f>IF('4コース'!C21&lt;&gt;0,'4コース'!C21,"")</f>
        <v/>
      </c>
      <c r="D21" s="66" t="str">
        <f>IF('4コース'!D21&lt;&gt;0,'4コース'!D21,"")</f>
        <v/>
      </c>
      <c r="E21" s="127" t="str">
        <f>IF('4コース'!E21&lt;&gt;0,'4コース'!E21,"")&amp;IF('4コース'!G21&lt;&gt;0,"×"&amp;'4コース'!G21,"")&amp;IF('4コース'!I21&lt;&gt;0,"×"&amp;'4コース'!I21,"")</f>
        <v/>
      </c>
      <c r="F21" s="128"/>
      <c r="G21" s="128"/>
      <c r="H21" s="128"/>
      <c r="I21" s="129"/>
      <c r="J21" s="67" t="str">
        <f>CHOOSE(MATCH(LEN('4コース'!J21),{0,1,2,3,4},0),"","","0'"&amp;'4コース'!J21,LEFT('4コース'!J21,1)&amp;"'"&amp;RIGHT('4コース'!J21,2),LEFT('4コース'!J21,2)&amp;"'"&amp;RIGHT('4コース'!J21,2))</f>
        <v/>
      </c>
      <c r="K21" s="68" t="str">
        <f>CHOOSE(MATCH(LEN('4コース'!K21),{0,1,2,3,4},0),"","0","0'"&amp;'4コース'!K21,LEFT('4コース'!K21,1)&amp;"'"&amp;RIGHT('4コース'!K21,2),LEFT('4コース'!K21,2)&amp;"'"&amp;RIGHT('4コース'!K21,2))</f>
        <v/>
      </c>
      <c r="L21" s="69" t="str">
        <f>CHOOSE(MATCH(LEN('4コース'!L21),{0,1,2,3,4},0),"","","0'"&amp;'4コース'!L21,LEFT('4コース'!L21,1)&amp;"'"&amp;RIGHT('4コース'!L21,2),LEFT('4コース'!L21,2)&amp;"'"&amp;RIGHT('4コース'!L21,2))</f>
        <v/>
      </c>
      <c r="M21" s="84" t="str">
        <f>IF('4コース'!M21&lt;&gt;0,'4コース'!M21,"")</f>
        <v/>
      </c>
      <c r="N21" s="87" t="str">
        <f>IF('4コース'!N21&lt;&gt;0,'4コース'!N21,"")</f>
        <v/>
      </c>
      <c r="O21" s="87" t="str">
        <f>IF('4コース'!O21&lt;&gt;0,'4コース'!O21,"")</f>
        <v/>
      </c>
    </row>
  </sheetData>
  <mergeCells count="22">
    <mergeCell ref="E11:I11"/>
    <mergeCell ref="B2:O2"/>
    <mergeCell ref="B3:D3"/>
    <mergeCell ref="E3:I3"/>
    <mergeCell ref="J3:L3"/>
    <mergeCell ref="B4:O4"/>
    <mergeCell ref="E5:I5"/>
    <mergeCell ref="E6:I6"/>
    <mergeCell ref="E7:I7"/>
    <mergeCell ref="E8:I8"/>
    <mergeCell ref="E9:I9"/>
    <mergeCell ref="E10:I10"/>
    <mergeCell ref="E18:I18"/>
    <mergeCell ref="E19:I19"/>
    <mergeCell ref="E20:I20"/>
    <mergeCell ref="E21:I21"/>
    <mergeCell ref="E12:I12"/>
    <mergeCell ref="E13:I13"/>
    <mergeCell ref="E14:I14"/>
    <mergeCell ref="E15:I15"/>
    <mergeCell ref="E16:I16"/>
    <mergeCell ref="E17:I17"/>
  </mergeCells>
  <phoneticPr fontId="1"/>
  <pageMargins left="0.23622047244094491" right="0.23622047244094491" top="0.74803149606299213" bottom="0.74803149606299213" header="0.31496062992125984" footer="0.31496062992125984"/>
  <pageSetup paperSize="9" scale="6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39997558519241921"/>
  </sheetPr>
  <dimension ref="B1:P21"/>
  <sheetViews>
    <sheetView showGridLines="0" view="pageBreakPreview" topLeftCell="A16" zoomScale="66" zoomScaleNormal="98" zoomScaleSheetLayoutView="66" workbookViewId="0">
      <selection activeCell="J18" sqref="J18"/>
    </sheetView>
  </sheetViews>
  <sheetFormatPr defaultColWidth="9" defaultRowHeight="14" x14ac:dyDescent="0.2"/>
  <cols>
    <col min="1" max="1" width="1.90625" style="1" customWidth="1"/>
    <col min="2" max="2" width="20.08984375" style="4" customWidth="1"/>
    <col min="3" max="3" width="14.6328125" style="4" customWidth="1"/>
    <col min="4" max="4" width="9.453125" style="1" customWidth="1"/>
    <col min="5" max="5" width="5.6328125" style="1" customWidth="1"/>
    <col min="6" max="6" width="2.36328125" style="1" customWidth="1"/>
    <col min="7" max="7" width="4.90625" style="1" customWidth="1"/>
    <col min="8" max="8" width="2.08984375" style="1" customWidth="1"/>
    <col min="9" max="9" width="7.90625" style="1" customWidth="1"/>
    <col min="10" max="12" width="9.6328125" style="1" customWidth="1"/>
    <col min="13" max="13" width="104.90625" style="1" customWidth="1"/>
    <col min="14" max="14" width="10.453125" style="1" customWidth="1"/>
    <col min="15" max="15" width="13" style="1" customWidth="1"/>
    <col min="16" max="16" width="1.9062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'5コース'!B2</f>
        <v>都立西高校水泳部　トレーニングメニュー　（５コース）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" thickBot="1" x14ac:dyDescent="0.25">
      <c r="B3" s="109" t="str">
        <f>'5コース'!B3</f>
        <v>2017/8/7 Mon PM</v>
      </c>
      <c r="C3" s="110"/>
      <c r="D3" s="111"/>
      <c r="E3" s="112" t="str">
        <f>IF('5コース'!H3&lt;&gt;0,"総合距離 "&amp;'5コース'!H3,"")</f>
        <v>総合距離 3351</v>
      </c>
      <c r="F3" s="113"/>
      <c r="G3" s="113"/>
      <c r="H3" s="113"/>
      <c r="I3" s="114"/>
      <c r="J3" s="115" t="str">
        <f>IF('5コース'!K3&lt;&gt;0,"メニュー作成者："&amp;'5コース'!K3,"")</f>
        <v>メニュー作成者：小西 健太</v>
      </c>
      <c r="K3" s="116"/>
      <c r="L3" s="117"/>
      <c r="M3" s="81"/>
      <c r="N3" s="74"/>
      <c r="O3" s="50" t="str">
        <f>IF('5コース'!O3&lt;&gt;0,"総合時間[分] "&amp;ROUND('5コース'!O3,2),"")</f>
        <v>総合時間[分] 135.83</v>
      </c>
      <c r="P3" s="3"/>
    </row>
    <row r="4" spans="2:16" s="80" customFormat="1" ht="23" thickBot="1" x14ac:dyDescent="0.25">
      <c r="B4" s="121" t="str">
        <f>IF('5コース'!B4&lt;&gt;0,'5コース'!B4,"")</f>
        <v>【メニューの意図】かっつぁんに教えを乞おう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79"/>
    </row>
    <row r="5" spans="2:16" ht="36" customHeight="1" thickBot="1" x14ac:dyDescent="0.25">
      <c r="B5" s="38" t="s">
        <v>18</v>
      </c>
      <c r="C5" s="38" t="s">
        <v>4</v>
      </c>
      <c r="D5" s="39" t="s">
        <v>5</v>
      </c>
      <c r="E5" s="118" t="s">
        <v>16</v>
      </c>
      <c r="F5" s="119"/>
      <c r="G5" s="119"/>
      <c r="H5" s="119"/>
      <c r="I5" s="120"/>
      <c r="J5" s="70" t="s">
        <v>9</v>
      </c>
      <c r="K5" s="78" t="s">
        <v>17</v>
      </c>
      <c r="L5" s="71" t="s">
        <v>11</v>
      </c>
      <c r="M5" s="40" t="s">
        <v>12</v>
      </c>
      <c r="N5" s="40" t="s">
        <v>13</v>
      </c>
      <c r="O5" s="72" t="s">
        <v>14</v>
      </c>
      <c r="P5" s="2"/>
    </row>
    <row r="6" spans="2:16" ht="41" x14ac:dyDescent="0.2">
      <c r="B6" s="53" t="str">
        <f>IF('5コース'!B6&lt;&gt;0,'5コース'!B6,"")</f>
        <v>Up</v>
      </c>
      <c r="C6" s="54" t="str">
        <f>IF('5コース'!C6&lt;&gt;0,'5コース'!C6,"")</f>
        <v>SKIPS</v>
      </c>
      <c r="D6" s="54" t="str">
        <f>IF('5コース'!D6&lt;&gt;0,'5コース'!D6,"")</f>
        <v>1-8</v>
      </c>
      <c r="E6" s="124" t="str">
        <f>IF('5コース'!E6&lt;&gt;0,'5コース'!E6,"")&amp;IF('5コース'!G6&lt;&gt;0,"×"&amp;'5コース'!G6,"")&amp;IF('5コース'!I6&lt;&gt;0,"×"&amp;'5コース'!I6,"")</f>
        <v>100×5</v>
      </c>
      <c r="F6" s="125"/>
      <c r="G6" s="125"/>
      <c r="H6" s="125"/>
      <c r="I6" s="126"/>
      <c r="J6" s="59" t="str">
        <f>CHOOSE(MATCH(LEN('5コース'!J6),{0,1,2,3,4},0),"","","0'"&amp;'5コース'!J6,LEFT('5コース'!J6,1)&amp;"'"&amp;RIGHT('5コース'!J6,2),LEFT('5コース'!J6,2)&amp;"'"&amp;RIGHT('5コース'!J6,2))</f>
        <v>2'30</v>
      </c>
      <c r="K6" s="60" t="str">
        <f>CHOOSE(MATCH(LEN('5コース'!K6),{0,1,2,3,4},0),"","0","0'"&amp;'5コース'!K6,LEFT('5コース'!K6,1)&amp;"'"&amp;RIGHT('5コース'!K6,2),LEFT('5コース'!K6,2)&amp;"'"&amp;RIGHT('5コース'!K6,2))</f>
        <v/>
      </c>
      <c r="L6" s="61" t="str">
        <f>CHOOSE(MATCH(LEN('5コース'!L6),{0,1,2,3,4},0),"","","0'"&amp;'5コース'!L6,LEFT('5コース'!L6,1)&amp;"'"&amp;RIGHT('5コース'!L6,2),LEFT('5コース'!L6,2)&amp;"'"&amp;RIGHT('5コース'!L6,2))</f>
        <v>2'00</v>
      </c>
      <c r="M6" s="82" t="str">
        <f>IF('5コース'!M6&lt;&gt;0,'5コース'!M6,"")</f>
        <v/>
      </c>
      <c r="N6" s="85" t="str">
        <f>IF('5コース'!N6&lt;&gt;0,'5コース'!N6,"")</f>
        <v/>
      </c>
      <c r="O6" s="85">
        <f>IF('5コース'!O6&lt;&gt;0,'5コース'!O6,"")</f>
        <v>14.5</v>
      </c>
      <c r="P6" s="3"/>
    </row>
    <row r="7" spans="2:16" ht="41" x14ac:dyDescent="0.2">
      <c r="B7" s="55" t="str">
        <f>IF('5コース'!B7&lt;&gt;0,'5コース'!B7,"")</f>
        <v>Trial</v>
      </c>
      <c r="C7" s="62" t="str">
        <f>IF('5コース'!C7&lt;&gt;0,'5コース'!C7,"")</f>
        <v>S4</v>
      </c>
      <c r="D7" s="62" t="str">
        <f>IF('5コース'!D7&lt;&gt;0,'5コース'!D7,"")</f>
        <v>1-8</v>
      </c>
      <c r="E7" s="103" t="str">
        <f>IF('5コース'!E7&lt;&gt;0,'5コース'!E7,"")&amp;IF('5コース'!G7&lt;&gt;0,"×"&amp;'5コース'!G7,"")&amp;IF('5コース'!I7&lt;&gt;0,"×"&amp;'5コース'!I7,"")</f>
        <v>50×1</v>
      </c>
      <c r="F7" s="104"/>
      <c r="G7" s="104"/>
      <c r="H7" s="104"/>
      <c r="I7" s="105"/>
      <c r="J7" s="63" t="str">
        <f>CHOOSE(MATCH(LEN('5コース'!J7),{0,1,2,3,4},0),"","","0'"&amp;'5コース'!J7,LEFT('5コース'!J7,1)&amp;"'"&amp;RIGHT('5コース'!J7,2),LEFT('5コース'!J7,2)&amp;"'"&amp;RIGHT('5コース'!J7,2))</f>
        <v>10'00</v>
      </c>
      <c r="K7" s="64" t="str">
        <f>CHOOSE(MATCH(LEN('5コース'!K7),{0,1,2,3,4},0),"","0","0'"&amp;'5コース'!K7,LEFT('5コース'!K7,1)&amp;"'"&amp;RIGHT('5コース'!K7,2),LEFT('5コース'!K7,2)&amp;"'"&amp;RIGHT('5コース'!K7,2))</f>
        <v/>
      </c>
      <c r="L7" s="65" t="str">
        <f>CHOOSE(MATCH(LEN('5コース'!L7),{0,1,2,3,4},0),"","","0'"&amp;'5コース'!L7,LEFT('5コース'!L7,1)&amp;"'"&amp;RIGHT('5コース'!L7,2),LEFT('5コース'!L7,2)&amp;"'"&amp;RIGHT('5コース'!L7,2))</f>
        <v>2'00</v>
      </c>
      <c r="M7" s="83" t="str">
        <f>IF('5コース'!M7&lt;&gt;0,'5コース'!M7,"")</f>
        <v>S4≡50mをダッシュしたら一番遅い泳法</v>
      </c>
      <c r="N7" s="86" t="str">
        <f>IF('5コース'!N7&lt;&gt;0,'5コース'!N7,"")</f>
        <v/>
      </c>
      <c r="O7" s="86">
        <f>IF('5コース'!O7&lt;&gt;0,'5コース'!O7,"")</f>
        <v>12</v>
      </c>
      <c r="P7" s="3"/>
    </row>
    <row r="8" spans="2:16" ht="41" x14ac:dyDescent="0.2">
      <c r="B8" s="55" t="str">
        <f>IF('5コース'!B8&lt;&gt;0,'5コース'!B8,"")</f>
        <v>Kick</v>
      </c>
      <c r="C8" s="62" t="str">
        <f>IF('5コース'!C8&lt;&gt;0,'5コース'!C8,"")</f>
        <v>S1</v>
      </c>
      <c r="D8" s="62" t="str">
        <f>IF('5コース'!D8&lt;&gt;0,'5コース'!D8,"")</f>
        <v>3-5</v>
      </c>
      <c r="E8" s="103" t="str">
        <f>IF('5コース'!E8&lt;&gt;0,'5コース'!E8,"")&amp;IF('5コース'!G8&lt;&gt;0,"×"&amp;'5コース'!G8,"")&amp;IF('5コース'!I8&lt;&gt;0,"×"&amp;'5コース'!I8,"")</f>
        <v>50×8</v>
      </c>
      <c r="F8" s="104"/>
      <c r="G8" s="104"/>
      <c r="H8" s="104"/>
      <c r="I8" s="105"/>
      <c r="J8" s="63" t="str">
        <f>CHOOSE(MATCH(LEN('5コース'!J8),{0,1,2,3,4},0),"","","0'"&amp;'5コース'!J8,LEFT('5コース'!J8,1)&amp;"'"&amp;RIGHT('5コース'!J8,2),LEFT('5コース'!J8,2)&amp;"'"&amp;RIGHT('5コース'!J8,2))</f>
        <v>1'10</v>
      </c>
      <c r="K8" s="64" t="str">
        <f>CHOOSE(MATCH(LEN('5コース'!K8),{0,1,2,3,4},0),"","0","0'"&amp;'5コース'!K8,LEFT('5コース'!K8,1)&amp;"'"&amp;RIGHT('5コース'!K8,2),LEFT('5コース'!K8,2)&amp;"'"&amp;RIGHT('5コース'!K8,2))</f>
        <v/>
      </c>
      <c r="L8" s="65" t="str">
        <f>CHOOSE(MATCH(LEN('5コース'!L8),{0,1,2,3,4},0),"","","0'"&amp;'5コース'!L8,LEFT('5コース'!L8,1)&amp;"'"&amp;RIGHT('5コース'!L8,2),LEFT('5コース'!L8,2)&amp;"'"&amp;RIGHT('5コース'!L8,2))</f>
        <v>2'00</v>
      </c>
      <c r="M8" s="83" t="str">
        <f>IF('5コース'!M8&lt;&gt;0,'5コース'!M8,"")</f>
        <v/>
      </c>
      <c r="N8" s="86" t="str">
        <f>IF('5コース'!N8&lt;&gt;0,'5コース'!N8,"")</f>
        <v/>
      </c>
      <c r="O8" s="86">
        <f>IF('5コース'!O8&lt;&gt;0,'5コース'!O8,"")</f>
        <v>11.333333333333334</v>
      </c>
    </row>
    <row r="9" spans="2:16" ht="41" x14ac:dyDescent="0.2">
      <c r="B9" s="55" t="str">
        <f>IF('5コース'!B9&lt;&gt;0,'5コース'!B9,"")</f>
        <v>Pull</v>
      </c>
      <c r="C9" s="62" t="str">
        <f>IF('5コース'!C9&lt;&gt;0,'5コース'!C9,"")</f>
        <v>S1</v>
      </c>
      <c r="D9" s="62" t="str">
        <f>IF('5コース'!D9&lt;&gt;0,'5コース'!D9,"")</f>
        <v>5-6</v>
      </c>
      <c r="E9" s="103" t="str">
        <f>IF('5コース'!E9&lt;&gt;0,'5コース'!E9,"")&amp;IF('5コース'!G9&lt;&gt;0,"×"&amp;'5コース'!G9,"")&amp;IF('5コース'!I9&lt;&gt;0,"×"&amp;'5コース'!I9,"")</f>
        <v>100×7</v>
      </c>
      <c r="F9" s="104"/>
      <c r="G9" s="104"/>
      <c r="H9" s="104"/>
      <c r="I9" s="105"/>
      <c r="J9" s="63" t="str">
        <f>CHOOSE(MATCH(LEN('5コース'!J9),{0,1,2,3,4},0),"","","0'"&amp;'5コース'!J9,LEFT('5コース'!J9,1)&amp;"'"&amp;RIGHT('5コース'!J9,2),LEFT('5コース'!J9,2)&amp;"'"&amp;RIGHT('5コース'!J9,2))</f>
        <v>2'00</v>
      </c>
      <c r="K9" s="64" t="str">
        <f>CHOOSE(MATCH(LEN('5コース'!K9),{0,1,2,3,4},0),"","0","0'"&amp;'5コース'!K9,LEFT('5コース'!K9,1)&amp;"'"&amp;RIGHT('5コース'!K9,2),LEFT('5コース'!K9,2)&amp;"'"&amp;RIGHT('5コース'!K9,2))</f>
        <v/>
      </c>
      <c r="L9" s="65" t="str">
        <f>CHOOSE(MATCH(LEN('5コース'!L9),{0,1,2,3,4},0),"","","0'"&amp;'5コース'!L9,LEFT('5コース'!L9,1)&amp;"'"&amp;RIGHT('5コース'!L9,2),LEFT('5コース'!L9,2)&amp;"'"&amp;RIGHT('5コース'!L9,2))</f>
        <v>2'00</v>
      </c>
      <c r="M9" s="83" t="str">
        <f>IF('5コース'!M9&lt;&gt;0,'5コース'!M9,"")</f>
        <v/>
      </c>
      <c r="N9" s="86" t="str">
        <f>IF('5コース'!N9&lt;&gt;0,'5コース'!N9,"")</f>
        <v/>
      </c>
      <c r="O9" s="86">
        <f>IF('5コース'!O9&lt;&gt;0,'5コース'!O9,"")</f>
        <v>16</v>
      </c>
    </row>
    <row r="10" spans="2:16" ht="41" x14ac:dyDescent="0.2">
      <c r="B10" s="55" t="str">
        <f>IF('5コース'!B10&lt;&gt;0,'5コース'!B10,"")</f>
        <v>SR</v>
      </c>
      <c r="C10" s="62" t="str">
        <f>IF('5コース'!C10&lt;&gt;0,'5コース'!C10,"")</f>
        <v>S1</v>
      </c>
      <c r="D10" s="62" t="str">
        <f>IF('5コース'!D10&lt;&gt;0,'5コース'!D10,"")</f>
        <v>5</v>
      </c>
      <c r="E10" s="103" t="str">
        <f>IF('5コース'!E10&lt;&gt;0,'5コース'!E10,"")&amp;IF('5コース'!G10&lt;&gt;0,"×"&amp;'5コース'!G10,"")&amp;IF('5コース'!I10&lt;&gt;0,"×"&amp;'5コース'!I10,"")</f>
        <v>100×8</v>
      </c>
      <c r="F10" s="104"/>
      <c r="G10" s="104"/>
      <c r="H10" s="104"/>
      <c r="I10" s="105"/>
      <c r="J10" s="63" t="str">
        <f>CHOOSE(MATCH(LEN('5コース'!J10),{0,1,2,3,4},0),"","","0'"&amp;'5コース'!J10,LEFT('5コース'!J10,1)&amp;"'"&amp;RIGHT('5コース'!J10,2),LEFT('5コース'!J10,2)&amp;"'"&amp;RIGHT('5コース'!J10,2))</f>
        <v>1'50</v>
      </c>
      <c r="K10" s="64" t="str">
        <f>CHOOSE(MATCH(LEN('5コース'!K10),{0,1,2,3,4},0),"","0","0'"&amp;'5コース'!K10,LEFT('5コース'!K10,1)&amp;"'"&amp;RIGHT('5コース'!K10,2),LEFT('5コース'!K10,2)&amp;"'"&amp;RIGHT('5コース'!K10,2))</f>
        <v/>
      </c>
      <c r="L10" s="65" t="str">
        <f>CHOOSE(MATCH(LEN('5コース'!L10),{0,1,2,3,4},0),"","","0'"&amp;'5コース'!L10,LEFT('5コース'!L10,1)&amp;"'"&amp;RIGHT('5コース'!L10,2),LEFT('5コース'!L10,2)&amp;"'"&amp;RIGHT('5コース'!L10,2))</f>
        <v>2'00</v>
      </c>
      <c r="M10" s="83" t="str">
        <f>IF('5コース'!M10&lt;&gt;0,'5コース'!M10,"")</f>
        <v/>
      </c>
      <c r="N10" s="86" t="str">
        <f>IF('5コース'!N10&lt;&gt;0,'5コース'!N10,"")</f>
        <v/>
      </c>
      <c r="O10" s="86">
        <f>IF('5コース'!O10&lt;&gt;0,'5コース'!O10,"")</f>
        <v>16.666666666666668</v>
      </c>
    </row>
    <row r="11" spans="2:16" ht="41" x14ac:dyDescent="0.2">
      <c r="B11" s="55" t="str">
        <f>IF('5コース'!B11&lt;&gt;0,'5コース'!B11,"")</f>
        <v>Main</v>
      </c>
      <c r="C11" s="62" t="str">
        <f>IF('5コース'!C11&lt;&gt;0,'5コース'!C11,"")</f>
        <v>S1</v>
      </c>
      <c r="D11" s="62" t="str">
        <f>IF('5コース'!D11&lt;&gt;0,'5コース'!D11,"")</f>
        <v>3-5</v>
      </c>
      <c r="E11" s="103" t="str">
        <f>IF('5コース'!E11&lt;&gt;0,'5コース'!E11,"")&amp;IF('5コース'!G11&lt;&gt;0,"×"&amp;'5コース'!G11,"")&amp;IF('5コース'!I11&lt;&gt;0,"×"&amp;'5コース'!I11,"")</f>
        <v>50×4×3</v>
      </c>
      <c r="F11" s="104"/>
      <c r="G11" s="104"/>
      <c r="H11" s="104"/>
      <c r="I11" s="105"/>
      <c r="J11" s="63" t="str">
        <f>CHOOSE(MATCH(LEN('5コース'!J11),{0,1,2,3,4},0),"","","0'"&amp;'5コース'!J11,LEFT('5コース'!J11,1)&amp;"'"&amp;RIGHT('5コース'!J11,2),LEFT('5コース'!J11,2)&amp;"'"&amp;RIGHT('5コース'!J11,2))</f>
        <v>1'40</v>
      </c>
      <c r="K11" s="64" t="str">
        <f>CHOOSE(MATCH(LEN('5コース'!K11),{0,1,2,3,4},0),"","0","0'"&amp;'5コース'!K11,LEFT('5コース'!K11,1)&amp;"'"&amp;RIGHT('5コース'!K11,2),LEFT('5コース'!K11,2)&amp;"'"&amp;RIGHT('5コース'!K11,2))</f>
        <v>1'40</v>
      </c>
      <c r="L11" s="65" t="str">
        <f>CHOOSE(MATCH(LEN('5コース'!L11),{0,1,2,3,4},0),"","","0'"&amp;'5コース'!L11,LEFT('5コース'!L11,1)&amp;"'"&amp;RIGHT('5コース'!L11,2),LEFT('5コース'!L11,2)&amp;"'"&amp;RIGHT('5コース'!L11,2))</f>
        <v>2'00</v>
      </c>
      <c r="M11" s="83" t="str">
        <f>IF('5コース'!M11&lt;&gt;0,'5コース'!M11,"")</f>
        <v/>
      </c>
      <c r="N11" s="86" t="str">
        <f>IF('5コース'!N11&lt;&gt;0,'5コース'!N11,"")</f>
        <v/>
      </c>
      <c r="O11" s="86">
        <f>IF('5コース'!O11&lt;&gt;0,'5コース'!O11,"")</f>
        <v>25.333333333333332</v>
      </c>
    </row>
    <row r="12" spans="2:16" ht="41" x14ac:dyDescent="0.2">
      <c r="B12" s="55" t="str">
        <f>IF('5コース'!B12&lt;&gt;0,'5コース'!B12,"")</f>
        <v>SPTP/FormP</v>
      </c>
      <c r="C12" s="62" t="str">
        <f>IF('5コース'!C12&lt;&gt;0,'5コース'!C12,"")</f>
        <v>S1</v>
      </c>
      <c r="D12" s="62" t="str">
        <f>IF('5コース'!D12&lt;&gt;0,'5コース'!D12,"")</f>
        <v>1-8</v>
      </c>
      <c r="E12" s="103" t="str">
        <f>IF('5コース'!E12&lt;&gt;0,'5コース'!E12,"")&amp;IF('5コース'!G12&lt;&gt;0,"×"&amp;'5コース'!G12,"")&amp;IF('5コース'!I12&lt;&gt;0,"×"&amp;'5コース'!I12,"")</f>
        <v>1×1</v>
      </c>
      <c r="F12" s="104"/>
      <c r="G12" s="104"/>
      <c r="H12" s="104"/>
      <c r="I12" s="105"/>
      <c r="J12" s="63" t="str">
        <f>CHOOSE(MATCH(LEN('5コース'!J12),{0,1,2,3,4},0),"","","0'"&amp;'5コース'!J12,LEFT('5コース'!J12,1)&amp;"'"&amp;RIGHT('5コース'!J12,2),LEFT('5コース'!J12,2)&amp;"'"&amp;RIGHT('5コース'!J12,2))</f>
        <v>30'00</v>
      </c>
      <c r="K12" s="64" t="str">
        <f>CHOOSE(MATCH(LEN('5コース'!K12),{0,1,2,3,4},0),"","0","0'"&amp;'5コース'!K12,LEFT('5コース'!K12,1)&amp;"'"&amp;RIGHT('5コース'!K12,2),LEFT('5コース'!K12,2)&amp;"'"&amp;RIGHT('5コース'!K12,2))</f>
        <v/>
      </c>
      <c r="L12" s="65" t="str">
        <f>CHOOSE(MATCH(LEN('5コース'!L12),{0,1,2,3,4},0),"","","0'"&amp;'5コース'!L12,LEFT('5コース'!L12,1)&amp;"'"&amp;RIGHT('5コース'!L12,2),LEFT('5コース'!L12,2)&amp;"'"&amp;RIGHT('5コース'!L12,2))</f>
        <v/>
      </c>
      <c r="M12" s="83" t="str">
        <f>IF('5コース'!M12&lt;&gt;0,'5コース'!M12,"")</f>
        <v>かっつぁんに教えを乞う</v>
      </c>
      <c r="N12" s="86" t="str">
        <f>IF('5コース'!N12&lt;&gt;0,'5コース'!N12,"")</f>
        <v/>
      </c>
      <c r="O12" s="86">
        <f>IF('5コース'!O12&lt;&gt;0,'5コース'!O12,"")</f>
        <v>30</v>
      </c>
    </row>
    <row r="13" spans="2:16" ht="41" x14ac:dyDescent="0.2">
      <c r="B13" s="55" t="str">
        <f>IF('5コース'!B13&lt;&gt;0,'5コース'!B13,"")</f>
        <v>Down</v>
      </c>
      <c r="C13" s="62" t="str">
        <f>IF('5コース'!C13&lt;&gt;0,'5コース'!C13,"")</f>
        <v>Cho</v>
      </c>
      <c r="D13" s="62" t="str">
        <f>IF('5コース'!D13&lt;&gt;0,'5コース'!D13,"")</f>
        <v>1-8</v>
      </c>
      <c r="E13" s="103" t="str">
        <f>IF('5コース'!E13&lt;&gt;0,'5コース'!E13,"")&amp;IF('5コース'!G13&lt;&gt;0,"×"&amp;'5コース'!G13,"")&amp;IF('5コース'!I13&lt;&gt;0,"×"&amp;'5コース'!I13,"")</f>
        <v>300×1</v>
      </c>
      <c r="F13" s="104"/>
      <c r="G13" s="104"/>
      <c r="H13" s="104"/>
      <c r="I13" s="105"/>
      <c r="J13" s="63" t="str">
        <f>CHOOSE(MATCH(LEN('5コース'!J13),{0,1,2,3,4},0),"","","0'"&amp;'5コース'!J13,LEFT('5コース'!J13,1)&amp;"'"&amp;RIGHT('5コース'!J13,2),LEFT('5コース'!J13,2)&amp;"'"&amp;RIGHT('5コース'!J13,2))</f>
        <v>10'00</v>
      </c>
      <c r="K13" s="64" t="str">
        <f>CHOOSE(MATCH(LEN('5コース'!K13),{0,1,2,3,4},0),"","0","0'"&amp;'5コース'!K13,LEFT('5コース'!K13,1)&amp;"'"&amp;RIGHT('5コース'!K13,2),LEFT('5コース'!K13,2)&amp;"'"&amp;RIGHT('5コース'!K13,2))</f>
        <v/>
      </c>
      <c r="L13" s="65" t="str">
        <f>CHOOSE(MATCH(LEN('5コース'!L13),{0,1,2,3,4},0),"","","0'"&amp;'5コース'!L13,LEFT('5コース'!L13,1)&amp;"'"&amp;RIGHT('5コース'!L13,2),LEFT('5コース'!L13,2)&amp;"'"&amp;RIGHT('5コース'!L13,2))</f>
        <v/>
      </c>
      <c r="M13" s="83" t="str">
        <f>IF('5コース'!M13&lt;&gt;0,'5コース'!M13,"")</f>
        <v/>
      </c>
      <c r="N13" s="86" t="str">
        <f>IF('5コース'!N13&lt;&gt;0,'5コース'!N13,"")</f>
        <v/>
      </c>
      <c r="O13" s="86">
        <f>IF('5コース'!O13&lt;&gt;0,'5コース'!O13,"")</f>
        <v>10</v>
      </c>
    </row>
    <row r="14" spans="2:16" ht="41" x14ac:dyDescent="0.2">
      <c r="B14" s="55" t="str">
        <f>IF('5コース'!B14&lt;&gt;0,'5コース'!B14,"")</f>
        <v/>
      </c>
      <c r="C14" s="62" t="str">
        <f>IF('5コース'!C14&lt;&gt;0,'5コース'!C14,"")</f>
        <v/>
      </c>
      <c r="D14" s="62" t="str">
        <f>IF('5コース'!D14&lt;&gt;0,'5コース'!D14,"")</f>
        <v/>
      </c>
      <c r="E14" s="103" t="str">
        <f>IF('5コース'!E14&lt;&gt;0,'5コース'!E14,"")&amp;IF('5コース'!G14&lt;&gt;0,"×"&amp;'5コース'!G14,"")&amp;IF('5コース'!I14&lt;&gt;0,"×"&amp;'5コース'!I14,"")</f>
        <v/>
      </c>
      <c r="F14" s="104"/>
      <c r="G14" s="104"/>
      <c r="H14" s="104"/>
      <c r="I14" s="105"/>
      <c r="J14" s="63" t="str">
        <f>CHOOSE(MATCH(LEN('5コース'!J14),{0,1,2,3,4},0),"","","0'"&amp;'5コース'!J14,LEFT('5コース'!J14,1)&amp;"'"&amp;RIGHT('5コース'!J14,2),LEFT('5コース'!J14,2)&amp;"'"&amp;RIGHT('5コース'!J14,2))</f>
        <v/>
      </c>
      <c r="K14" s="64" t="str">
        <f>CHOOSE(MATCH(LEN('5コース'!K14),{0,1,2,3,4},0),"","0","0'"&amp;'5コース'!K14,LEFT('5コース'!K14,1)&amp;"'"&amp;RIGHT('5コース'!K14,2),LEFT('5コース'!K14,2)&amp;"'"&amp;RIGHT('5コース'!K14,2))</f>
        <v/>
      </c>
      <c r="L14" s="65" t="str">
        <f>CHOOSE(MATCH(LEN('5コース'!L14),{0,1,2,3,4},0),"","","0'"&amp;'5コース'!L14,LEFT('5コース'!L14,1)&amp;"'"&amp;RIGHT('5コース'!L14,2),LEFT('5コース'!L14,2)&amp;"'"&amp;RIGHT('5コース'!L14,2))</f>
        <v/>
      </c>
      <c r="M14" s="83" t="str">
        <f>IF('5コース'!M14&lt;&gt;0,'5コース'!M14,"")</f>
        <v/>
      </c>
      <c r="N14" s="86" t="str">
        <f>IF('5コース'!N14&lt;&gt;0,'5コース'!N14,"")</f>
        <v/>
      </c>
      <c r="O14" s="86" t="str">
        <f>IF('5コース'!O14&lt;&gt;0,'5コース'!O14,"")</f>
        <v/>
      </c>
    </row>
    <row r="15" spans="2:16" ht="41" x14ac:dyDescent="0.2">
      <c r="B15" s="55" t="str">
        <f>IF('5コース'!B15&lt;&gt;0,'5コース'!B15,"")</f>
        <v/>
      </c>
      <c r="C15" s="62" t="str">
        <f>IF('5コース'!C15&lt;&gt;0,'5コース'!C15,"")</f>
        <v/>
      </c>
      <c r="D15" s="62" t="str">
        <f>IF('5コース'!D15&lt;&gt;0,'5コース'!D15,"")</f>
        <v/>
      </c>
      <c r="E15" s="103" t="str">
        <f>IF('5コース'!E15&lt;&gt;0,'5コース'!E15,"")&amp;IF('5コース'!G15&lt;&gt;0,"×"&amp;'5コース'!G15,"")&amp;IF('5コース'!I15&lt;&gt;0,"×"&amp;'5コース'!I15,"")</f>
        <v/>
      </c>
      <c r="F15" s="104"/>
      <c r="G15" s="104"/>
      <c r="H15" s="104"/>
      <c r="I15" s="105"/>
      <c r="J15" s="63" t="str">
        <f>CHOOSE(MATCH(LEN('5コース'!J15),{0,1,2,3,4},0),"","","0'"&amp;'5コース'!J15,LEFT('5コース'!J15,1)&amp;"'"&amp;RIGHT('5コース'!J15,2),LEFT('5コース'!J15,2)&amp;"'"&amp;RIGHT('5コース'!J15,2))</f>
        <v/>
      </c>
      <c r="K15" s="64" t="str">
        <f>CHOOSE(MATCH(LEN('5コース'!K15),{0,1,2,3,4},0),"","0","0'"&amp;'5コース'!K15,LEFT('5コース'!K15,1)&amp;"'"&amp;RIGHT('5コース'!K15,2),LEFT('5コース'!K15,2)&amp;"'"&amp;RIGHT('5コース'!K15,2))</f>
        <v/>
      </c>
      <c r="L15" s="65" t="str">
        <f>CHOOSE(MATCH(LEN('5コース'!L15),{0,1,2,3,4},0),"","","0'"&amp;'5コース'!L15,LEFT('5コース'!L15,1)&amp;"'"&amp;RIGHT('5コース'!L15,2),LEFT('5コース'!L15,2)&amp;"'"&amp;RIGHT('5コース'!L15,2))</f>
        <v/>
      </c>
      <c r="M15" s="83" t="str">
        <f>IF('5コース'!M15&lt;&gt;0,'5コース'!M15,"")</f>
        <v/>
      </c>
      <c r="N15" s="86" t="str">
        <f>IF('5コース'!N15&lt;&gt;0,'5コース'!N15,"")</f>
        <v/>
      </c>
      <c r="O15" s="86" t="str">
        <f>IF('5コース'!O15&lt;&gt;0,'5コース'!O15,"")</f>
        <v/>
      </c>
    </row>
    <row r="16" spans="2:16" ht="41" x14ac:dyDescent="0.2">
      <c r="B16" s="55" t="str">
        <f>IF('5コース'!B16&lt;&gt;0,'5コース'!B16,"")</f>
        <v/>
      </c>
      <c r="C16" s="62" t="str">
        <f>IF('5コース'!C16&lt;&gt;0,'5コース'!C16,"")</f>
        <v/>
      </c>
      <c r="D16" s="62" t="str">
        <f>IF('5コース'!D16&lt;&gt;0,'5コース'!D16,"")</f>
        <v/>
      </c>
      <c r="E16" s="103" t="str">
        <f>IF('5コース'!E16&lt;&gt;0,'5コース'!E16,"")&amp;IF('5コース'!G16&lt;&gt;0,"×"&amp;'5コース'!G16,"")&amp;IF('5コース'!I16&lt;&gt;0,"×"&amp;'5コース'!I16,"")</f>
        <v/>
      </c>
      <c r="F16" s="104"/>
      <c r="G16" s="104"/>
      <c r="H16" s="104"/>
      <c r="I16" s="105"/>
      <c r="J16" s="63" t="str">
        <f>CHOOSE(MATCH(LEN('5コース'!J16),{0,1,2,3,4},0),"","","0'"&amp;'5コース'!J16,LEFT('5コース'!J16,1)&amp;"'"&amp;RIGHT('5コース'!J16,2),LEFT('5コース'!J16,2)&amp;"'"&amp;RIGHT('5コース'!J16,2))</f>
        <v/>
      </c>
      <c r="K16" s="64" t="str">
        <f>CHOOSE(MATCH(LEN('5コース'!K16),{0,1,2,3,4},0),"","0","0'"&amp;'5コース'!K16,LEFT('5コース'!K16,1)&amp;"'"&amp;RIGHT('5コース'!K16,2),LEFT('5コース'!K16,2)&amp;"'"&amp;RIGHT('5コース'!K16,2))</f>
        <v/>
      </c>
      <c r="L16" s="65" t="str">
        <f>CHOOSE(MATCH(LEN('5コース'!L16),{0,1,2,3,4},0),"","","0'"&amp;'5コース'!L16,LEFT('5コース'!L16,1)&amp;"'"&amp;RIGHT('5コース'!L16,2),LEFT('5コース'!L16,2)&amp;"'"&amp;RIGHT('5コース'!L16,2))</f>
        <v/>
      </c>
      <c r="M16" s="83" t="str">
        <f>IF('5コース'!M16&lt;&gt;0,'5コース'!M16,"")</f>
        <v/>
      </c>
      <c r="N16" s="86" t="str">
        <f>IF('5コース'!N16&lt;&gt;0,'5コース'!N16,"")</f>
        <v/>
      </c>
      <c r="O16" s="86" t="str">
        <f>IF('5コース'!O16&lt;&gt;0,'5コース'!O16,"")</f>
        <v/>
      </c>
    </row>
    <row r="17" spans="2:15" ht="41" x14ac:dyDescent="0.2">
      <c r="B17" s="55" t="str">
        <f>IF('5コース'!B17&lt;&gt;0,'5コース'!B17,"")</f>
        <v/>
      </c>
      <c r="C17" s="62" t="str">
        <f>IF('5コース'!C17&lt;&gt;0,'5コース'!C17,"")</f>
        <v/>
      </c>
      <c r="D17" s="62" t="str">
        <f>IF('5コース'!D17&lt;&gt;0,'5コース'!D17,"")</f>
        <v/>
      </c>
      <c r="E17" s="103" t="str">
        <f>IF('5コース'!E17&lt;&gt;0,'5コース'!E17,"")&amp;IF('5コース'!G17&lt;&gt;0,"×"&amp;'5コース'!G17,"")&amp;IF('5コース'!I17&lt;&gt;0,"×"&amp;'5コース'!I17,"")</f>
        <v/>
      </c>
      <c r="F17" s="104"/>
      <c r="G17" s="104"/>
      <c r="H17" s="104"/>
      <c r="I17" s="105"/>
      <c r="J17" s="63" t="str">
        <f>CHOOSE(MATCH(LEN('5コース'!J17),{0,1,2,3,4},0),"","","0'"&amp;'5コース'!J17,LEFT('5コース'!J17,1)&amp;"'"&amp;RIGHT('5コース'!J17,2),LEFT('5コース'!J17,2)&amp;"'"&amp;RIGHT('5コース'!J17,2))</f>
        <v/>
      </c>
      <c r="K17" s="64" t="str">
        <f>CHOOSE(MATCH(LEN('5コース'!K17),{0,1,2,3,4},0),"","0","0'"&amp;'5コース'!K17,LEFT('5コース'!K17,1)&amp;"'"&amp;RIGHT('5コース'!K17,2),LEFT('5コース'!K17,2)&amp;"'"&amp;RIGHT('5コース'!K17,2))</f>
        <v/>
      </c>
      <c r="L17" s="65" t="str">
        <f>CHOOSE(MATCH(LEN('5コース'!L17),{0,1,2,3,4},0),"","","0'"&amp;'5コース'!L17,LEFT('5コース'!L17,1)&amp;"'"&amp;RIGHT('5コース'!L17,2),LEFT('5コース'!L17,2)&amp;"'"&amp;RIGHT('5コース'!L17,2))</f>
        <v/>
      </c>
      <c r="M17" s="83" t="str">
        <f>IF('5コース'!M17&lt;&gt;0,'5コース'!M17,"")</f>
        <v/>
      </c>
      <c r="N17" s="86" t="str">
        <f>IF('5コース'!N17&lt;&gt;0,'5コース'!N17,"")</f>
        <v/>
      </c>
      <c r="O17" s="86" t="str">
        <f>IF('5コース'!O17&lt;&gt;0,'5コース'!O17,"")</f>
        <v/>
      </c>
    </row>
    <row r="18" spans="2:15" ht="41" x14ac:dyDescent="0.2">
      <c r="B18" s="55" t="str">
        <f>IF('5コース'!B18&lt;&gt;0,'5コース'!B18,"")</f>
        <v/>
      </c>
      <c r="C18" s="62" t="str">
        <f>IF('5コース'!C18&lt;&gt;0,'5コース'!C18,"")</f>
        <v/>
      </c>
      <c r="D18" s="62" t="str">
        <f>IF('5コース'!D18&lt;&gt;0,'5コース'!D18,"")</f>
        <v/>
      </c>
      <c r="E18" s="103" t="str">
        <f>IF('5コース'!E18&lt;&gt;0,'5コース'!E18,"")&amp;IF('5コース'!G18&lt;&gt;0,"×"&amp;'5コース'!G18,"")&amp;IF('5コース'!I18&lt;&gt;0,"×"&amp;'5コース'!I18,"")</f>
        <v/>
      </c>
      <c r="F18" s="104"/>
      <c r="G18" s="104"/>
      <c r="H18" s="104"/>
      <c r="I18" s="105"/>
      <c r="J18" s="63" t="str">
        <f>CHOOSE(MATCH(LEN('5コース'!J18),{0,1,2,3,4},0),"","","0'"&amp;'5コース'!J18,LEFT('5コース'!J18,1)&amp;"'"&amp;RIGHT('5コース'!J18,2),LEFT('5コース'!J18,2)&amp;"'"&amp;RIGHT('5コース'!J18,2))</f>
        <v/>
      </c>
      <c r="K18" s="64" t="str">
        <f>CHOOSE(MATCH(LEN('5コース'!K18),{0,1,2,3,4},0),"","0","0'"&amp;'5コース'!K18,LEFT('5コース'!K18,1)&amp;"'"&amp;RIGHT('5コース'!K18,2),LEFT('5コース'!K18,2)&amp;"'"&amp;RIGHT('5コース'!K18,2))</f>
        <v/>
      </c>
      <c r="L18" s="65" t="str">
        <f>CHOOSE(MATCH(LEN('5コース'!L18),{0,1,2,3,4},0),"","","0'"&amp;'5コース'!L18,LEFT('5コース'!L18,1)&amp;"'"&amp;RIGHT('5コース'!L18,2),LEFT('5コース'!L18,2)&amp;"'"&amp;RIGHT('5コース'!L18,2))</f>
        <v/>
      </c>
      <c r="M18" s="83" t="str">
        <f>IF('5コース'!M18&lt;&gt;0,'5コース'!M18,"")</f>
        <v/>
      </c>
      <c r="N18" s="86" t="str">
        <f>IF('5コース'!N18&lt;&gt;0,'5コース'!N18,"")</f>
        <v/>
      </c>
      <c r="O18" s="86" t="str">
        <f>IF('5コース'!O18&lt;&gt;0,'5コース'!O18,"")</f>
        <v/>
      </c>
    </row>
    <row r="19" spans="2:15" ht="41" x14ac:dyDescent="0.2">
      <c r="B19" s="55" t="str">
        <f>IF('5コース'!B19&lt;&gt;0,'5コース'!B19,"")</f>
        <v/>
      </c>
      <c r="C19" s="62" t="str">
        <f>IF('5コース'!C19&lt;&gt;0,'5コース'!C19,"")</f>
        <v/>
      </c>
      <c r="D19" s="62" t="str">
        <f>IF('5コース'!D19&lt;&gt;0,'5コース'!D19,"")</f>
        <v/>
      </c>
      <c r="E19" s="103" t="str">
        <f>IF('5コース'!E19&lt;&gt;0,'5コース'!E19,"")&amp;IF('5コース'!G19&lt;&gt;0,"×"&amp;'5コース'!G19,"")&amp;IF('5コース'!I19&lt;&gt;0,"×"&amp;'5コース'!I19,"")</f>
        <v/>
      </c>
      <c r="F19" s="104"/>
      <c r="G19" s="104"/>
      <c r="H19" s="104"/>
      <c r="I19" s="105"/>
      <c r="J19" s="63" t="str">
        <f>CHOOSE(MATCH(LEN('5コース'!J19),{0,1,2,3,4},0),"","","0'"&amp;'5コース'!J19,LEFT('5コース'!J19,1)&amp;"'"&amp;RIGHT('5コース'!J19,2),LEFT('5コース'!J19,2)&amp;"'"&amp;RIGHT('5コース'!J19,2))</f>
        <v/>
      </c>
      <c r="K19" s="64" t="str">
        <f>CHOOSE(MATCH(LEN('5コース'!K19),{0,1,2,3,4},0),"","0","0'"&amp;'5コース'!K19,LEFT('5コース'!K19,1)&amp;"'"&amp;RIGHT('5コース'!K19,2),LEFT('5コース'!K19,2)&amp;"'"&amp;RIGHT('5コース'!K19,2))</f>
        <v/>
      </c>
      <c r="L19" s="65" t="str">
        <f>CHOOSE(MATCH(LEN('5コース'!L19),{0,1,2,3,4},0),"","","0'"&amp;'5コース'!L19,LEFT('5コース'!L19,1)&amp;"'"&amp;RIGHT('5コース'!L19,2),LEFT('5コース'!L19,2)&amp;"'"&amp;RIGHT('5コース'!L19,2))</f>
        <v/>
      </c>
      <c r="M19" s="83" t="str">
        <f>IF('5コース'!M19&lt;&gt;0,'5コース'!M19,"")</f>
        <v/>
      </c>
      <c r="N19" s="86" t="str">
        <f>IF('5コース'!N19&lt;&gt;0,'5コース'!N19,"")</f>
        <v/>
      </c>
      <c r="O19" s="86" t="str">
        <f>IF('5コース'!O19&lt;&gt;0,'5コース'!O19,"")</f>
        <v/>
      </c>
    </row>
    <row r="20" spans="2:15" ht="41" x14ac:dyDescent="0.2">
      <c r="B20" s="55" t="str">
        <f>IF('5コース'!B20&lt;&gt;0,'5コース'!B20,"")</f>
        <v/>
      </c>
      <c r="C20" s="62" t="str">
        <f>IF('5コース'!C20&lt;&gt;0,'5コース'!C20,"")</f>
        <v/>
      </c>
      <c r="D20" s="62" t="str">
        <f>IF('5コース'!D20&lt;&gt;0,'5コース'!D20,"")</f>
        <v/>
      </c>
      <c r="E20" s="103" t="str">
        <f>IF('5コース'!E20&lt;&gt;0,'5コース'!E20,"")&amp;IF('5コース'!G20&lt;&gt;0,"×"&amp;'5コース'!G20,"")&amp;IF('5コース'!I20&lt;&gt;0,"×"&amp;'5コース'!I20,"")</f>
        <v/>
      </c>
      <c r="F20" s="104"/>
      <c r="G20" s="104"/>
      <c r="H20" s="104"/>
      <c r="I20" s="105"/>
      <c r="J20" s="63" t="str">
        <f>CHOOSE(MATCH(LEN('5コース'!J20),{0,1,2,3,4},0),"","","0'"&amp;'5コース'!J20,LEFT('5コース'!J20,1)&amp;"'"&amp;RIGHT('5コース'!J20,2),LEFT('5コース'!J20,2)&amp;"'"&amp;RIGHT('5コース'!J20,2))</f>
        <v/>
      </c>
      <c r="K20" s="64" t="str">
        <f>CHOOSE(MATCH(LEN('5コース'!K20),{0,1,2,3,4},0),"","0","0'"&amp;'5コース'!K20,LEFT('5コース'!K20,1)&amp;"'"&amp;RIGHT('5コース'!K20,2),LEFT('5コース'!K20,2)&amp;"'"&amp;RIGHT('5コース'!K20,2))</f>
        <v/>
      </c>
      <c r="L20" s="65" t="str">
        <f>CHOOSE(MATCH(LEN('5コース'!L20),{0,1,2,3,4},0),"","","0'"&amp;'5コース'!L20,LEFT('5コース'!L20,1)&amp;"'"&amp;RIGHT('5コース'!L20,2),LEFT('5コース'!L20,2)&amp;"'"&amp;RIGHT('5コース'!L20,2))</f>
        <v/>
      </c>
      <c r="M20" s="83" t="str">
        <f>IF('5コース'!M20&lt;&gt;0,'5コース'!M20,"")</f>
        <v/>
      </c>
      <c r="N20" s="86" t="str">
        <f>IF('5コース'!N20&lt;&gt;0,'5コース'!N20,"")</f>
        <v/>
      </c>
      <c r="O20" s="86" t="str">
        <f>IF('5コース'!O20&lt;&gt;0,'5コース'!O20,"")</f>
        <v/>
      </c>
    </row>
    <row r="21" spans="2:15" ht="41.5" thickBot="1" x14ac:dyDescent="0.25">
      <c r="B21" s="56" t="str">
        <f>IF('5コース'!B21&lt;&gt;0,'5コース'!B21,"")</f>
        <v/>
      </c>
      <c r="C21" s="66" t="str">
        <f>IF('5コース'!C21&lt;&gt;0,'5コース'!C21,"")</f>
        <v/>
      </c>
      <c r="D21" s="66" t="str">
        <f>IF('5コース'!D21&lt;&gt;0,'5コース'!D21,"")</f>
        <v/>
      </c>
      <c r="E21" s="127" t="str">
        <f>IF('5コース'!E21&lt;&gt;0,'5コース'!E21,"")&amp;IF('5コース'!G21&lt;&gt;0,"×"&amp;'5コース'!G21,"")&amp;IF('5コース'!I21&lt;&gt;0,"×"&amp;'5コース'!I21,"")</f>
        <v/>
      </c>
      <c r="F21" s="128"/>
      <c r="G21" s="128"/>
      <c r="H21" s="128"/>
      <c r="I21" s="129"/>
      <c r="J21" s="67" t="str">
        <f>CHOOSE(MATCH(LEN('5コース'!J21),{0,1,2,3,4},0),"","","0'"&amp;'5コース'!J21,LEFT('5コース'!J21,1)&amp;"'"&amp;RIGHT('5コース'!J21,2),LEFT('5コース'!J21,2)&amp;"'"&amp;RIGHT('5コース'!J21,2))</f>
        <v/>
      </c>
      <c r="K21" s="68" t="str">
        <f>CHOOSE(MATCH(LEN('5コース'!K21),{0,1,2,3,4},0),"","0","0'"&amp;'5コース'!K21,LEFT('5コース'!K21,1)&amp;"'"&amp;RIGHT('5コース'!K21,2),LEFT('5コース'!K21,2)&amp;"'"&amp;RIGHT('5コース'!K21,2))</f>
        <v/>
      </c>
      <c r="L21" s="69" t="str">
        <f>CHOOSE(MATCH(LEN('5コース'!L21),{0,1,2,3,4},0),"","","0'"&amp;'5コース'!L21,LEFT('5コース'!L21,1)&amp;"'"&amp;RIGHT('5コース'!L21,2),LEFT('5コース'!L21,2)&amp;"'"&amp;RIGHT('5コース'!L21,2))</f>
        <v/>
      </c>
      <c r="M21" s="84" t="str">
        <f>IF('5コース'!M21&lt;&gt;0,'5コース'!M21,"")</f>
        <v/>
      </c>
      <c r="N21" s="87" t="str">
        <f>IF('5コース'!N21&lt;&gt;0,'5コース'!N21,"")</f>
        <v/>
      </c>
      <c r="O21" s="87" t="str">
        <f>IF('5コース'!O21&lt;&gt;0,'5コース'!O21,"")</f>
        <v/>
      </c>
    </row>
  </sheetData>
  <mergeCells count="22">
    <mergeCell ref="E11:I11"/>
    <mergeCell ref="B2:O2"/>
    <mergeCell ref="B3:D3"/>
    <mergeCell ref="E3:I3"/>
    <mergeCell ref="J3:L3"/>
    <mergeCell ref="B4:O4"/>
    <mergeCell ref="E5:I5"/>
    <mergeCell ref="E6:I6"/>
    <mergeCell ref="E7:I7"/>
    <mergeCell ref="E8:I8"/>
    <mergeCell ref="E9:I9"/>
    <mergeCell ref="E10:I10"/>
    <mergeCell ref="E18:I18"/>
    <mergeCell ref="E19:I19"/>
    <mergeCell ref="E20:I20"/>
    <mergeCell ref="E21:I21"/>
    <mergeCell ref="E12:I12"/>
    <mergeCell ref="E13:I13"/>
    <mergeCell ref="E14:I14"/>
    <mergeCell ref="E15:I15"/>
    <mergeCell ref="E16:I16"/>
    <mergeCell ref="E17:I17"/>
  </mergeCells>
  <phoneticPr fontId="1"/>
  <pageMargins left="0.23622047244094491" right="0.23622047244094491" top="0.74803149606299213" bottom="0.74803149606299213" header="0.31496062992125984" footer="0.31496062992125984"/>
  <pageSetup paperSize="9" scale="6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39997558519241921"/>
  </sheetPr>
  <dimension ref="B1:P21"/>
  <sheetViews>
    <sheetView showGridLines="0" view="pageBreakPreview" topLeftCell="A16" zoomScale="85" zoomScaleNormal="98" zoomScaleSheetLayoutView="85" workbookViewId="0">
      <selection activeCell="M20" sqref="M20"/>
    </sheetView>
  </sheetViews>
  <sheetFormatPr defaultColWidth="9" defaultRowHeight="14" x14ac:dyDescent="0.2"/>
  <cols>
    <col min="1" max="1" width="1.90625" style="1" customWidth="1"/>
    <col min="2" max="2" width="20.08984375" style="4" customWidth="1"/>
    <col min="3" max="3" width="14.6328125" style="4" customWidth="1"/>
    <col min="4" max="4" width="9.453125" style="1" customWidth="1"/>
    <col min="5" max="5" width="5.6328125" style="1" customWidth="1"/>
    <col min="6" max="6" width="2.36328125" style="1" customWidth="1"/>
    <col min="7" max="7" width="4.90625" style="1" customWidth="1"/>
    <col min="8" max="8" width="2.08984375" style="1" customWidth="1"/>
    <col min="9" max="9" width="7.90625" style="1" customWidth="1"/>
    <col min="10" max="12" width="9.6328125" style="1" customWidth="1"/>
    <col min="13" max="13" width="104.90625" style="1" customWidth="1"/>
    <col min="14" max="14" width="10.453125" style="1" customWidth="1"/>
    <col min="15" max="15" width="13" style="1" customWidth="1"/>
    <col min="16" max="16" width="1.9062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'6コース'!B2</f>
        <v>都立西高校水泳部　トレーニングメニュー　（６コース）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" thickBot="1" x14ac:dyDescent="0.25">
      <c r="B3" s="109" t="str">
        <f>'6コース'!B3</f>
        <v>2017/8/7 Mon PM</v>
      </c>
      <c r="C3" s="110"/>
      <c r="D3" s="111"/>
      <c r="E3" s="112" t="str">
        <f>IF('6コース'!H3&lt;&gt;0,"総合距離 "&amp;'6コース'!H3,"")</f>
        <v>総合距離 3201</v>
      </c>
      <c r="F3" s="113"/>
      <c r="G3" s="113"/>
      <c r="H3" s="113"/>
      <c r="I3" s="114"/>
      <c r="J3" s="115" t="str">
        <f>IF('6コース'!K3&lt;&gt;0,"メニュー作成者："&amp;'6コース'!K3,"")</f>
        <v>メニュー作成者：小西 健太</v>
      </c>
      <c r="K3" s="116"/>
      <c r="L3" s="117"/>
      <c r="M3" s="81"/>
      <c r="N3" s="74"/>
      <c r="O3" s="50" t="str">
        <f>IF('6コース'!O3&lt;&gt;0,"総合時間[分] "&amp;ROUND('6コース'!O3,2),"")</f>
        <v>総合時間[分] 137.5</v>
      </c>
      <c r="P3" s="3"/>
    </row>
    <row r="4" spans="2:16" s="80" customFormat="1" ht="23" thickBot="1" x14ac:dyDescent="0.25">
      <c r="B4" s="121" t="str">
        <f>IF('6コース'!B4&lt;&gt;0,'6コース'!B4,"")</f>
        <v>【メニューの意図】かっつぁんに教えを乞おう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79"/>
    </row>
    <row r="5" spans="2:16" ht="36" customHeight="1" thickBot="1" x14ac:dyDescent="0.25">
      <c r="B5" s="38" t="s">
        <v>18</v>
      </c>
      <c r="C5" s="38" t="s">
        <v>4</v>
      </c>
      <c r="D5" s="39" t="s">
        <v>5</v>
      </c>
      <c r="E5" s="118" t="s">
        <v>16</v>
      </c>
      <c r="F5" s="119"/>
      <c r="G5" s="119"/>
      <c r="H5" s="119"/>
      <c r="I5" s="120"/>
      <c r="J5" s="70" t="s">
        <v>9</v>
      </c>
      <c r="K5" s="78" t="s">
        <v>17</v>
      </c>
      <c r="L5" s="71" t="s">
        <v>11</v>
      </c>
      <c r="M5" s="40" t="s">
        <v>12</v>
      </c>
      <c r="N5" s="40" t="s">
        <v>13</v>
      </c>
      <c r="O5" s="72" t="s">
        <v>14</v>
      </c>
      <c r="P5" s="2"/>
    </row>
    <row r="6" spans="2:16" ht="41" x14ac:dyDescent="0.2">
      <c r="B6" s="53" t="str">
        <f>IF('6コース'!B6&lt;&gt;0,'6コース'!B6,"")</f>
        <v>Up</v>
      </c>
      <c r="C6" s="54" t="str">
        <f>IF('6コース'!C6&lt;&gt;0,'6コース'!C6,"")</f>
        <v>SKIPS</v>
      </c>
      <c r="D6" s="54" t="str">
        <f>IF('6コース'!D6&lt;&gt;0,'6コース'!D6,"")</f>
        <v>1-8</v>
      </c>
      <c r="E6" s="124" t="str">
        <f>IF('6コース'!E6&lt;&gt;0,'6コース'!E6,"")&amp;IF('6コース'!G6&lt;&gt;0,"×"&amp;'6コース'!G6,"")&amp;IF('6コース'!I6&lt;&gt;0,"×"&amp;'6コース'!I6,"")</f>
        <v>100×5</v>
      </c>
      <c r="F6" s="125"/>
      <c r="G6" s="125"/>
      <c r="H6" s="125"/>
      <c r="I6" s="126"/>
      <c r="J6" s="59" t="str">
        <f>CHOOSE(MATCH(LEN('6コース'!J6),{0,1,2,3,4},0),"","","0'"&amp;'6コース'!J6,LEFT('6コース'!J6,1)&amp;"'"&amp;RIGHT('6コース'!J6,2),LEFT('6コース'!J6,2)&amp;"'"&amp;RIGHT('6コース'!J6,2))</f>
        <v>2'30</v>
      </c>
      <c r="K6" s="60" t="str">
        <f>CHOOSE(MATCH(LEN('6コース'!K6),{0,1,2,3,4},0),"","0","0'"&amp;'6コース'!K6,LEFT('6コース'!K6,1)&amp;"'"&amp;RIGHT('6コース'!K6,2),LEFT('6コース'!K6,2)&amp;"'"&amp;RIGHT('6コース'!K6,2))</f>
        <v/>
      </c>
      <c r="L6" s="61" t="str">
        <f>CHOOSE(MATCH(LEN('6コース'!L6),{0,1,2,3,4},0),"","","0'"&amp;'6コース'!L6,LEFT('6コース'!L6,1)&amp;"'"&amp;RIGHT('6コース'!L6,2),LEFT('6コース'!L6,2)&amp;"'"&amp;RIGHT('6コース'!L6,2))</f>
        <v>2'00</v>
      </c>
      <c r="M6" s="82" t="str">
        <f>IF('6コース'!M6&lt;&gt;0,'6コース'!M6,"")</f>
        <v/>
      </c>
      <c r="N6" s="85" t="str">
        <f>IF('6コース'!N6&lt;&gt;0,'6コース'!N6,"")</f>
        <v/>
      </c>
      <c r="O6" s="85">
        <f>IF('6コース'!O6&lt;&gt;0,'6コース'!O6,"")</f>
        <v>14.5</v>
      </c>
      <c r="P6" s="3"/>
    </row>
    <row r="7" spans="2:16" ht="41" x14ac:dyDescent="0.2">
      <c r="B7" s="55" t="str">
        <f>IF('6コース'!B7&lt;&gt;0,'6コース'!B7,"")</f>
        <v>Trial</v>
      </c>
      <c r="C7" s="62" t="str">
        <f>IF('6コース'!C7&lt;&gt;0,'6コース'!C7,"")</f>
        <v>S4</v>
      </c>
      <c r="D7" s="62" t="str">
        <f>IF('6コース'!D7&lt;&gt;0,'6コース'!D7,"")</f>
        <v>1-8</v>
      </c>
      <c r="E7" s="103" t="str">
        <f>IF('6コース'!E7&lt;&gt;0,'6コース'!E7,"")&amp;IF('6コース'!G7&lt;&gt;0,"×"&amp;'6コース'!G7,"")&amp;IF('6コース'!I7&lt;&gt;0,"×"&amp;'6コース'!I7,"")</f>
        <v>50×1</v>
      </c>
      <c r="F7" s="104"/>
      <c r="G7" s="104"/>
      <c r="H7" s="104"/>
      <c r="I7" s="105"/>
      <c r="J7" s="63" t="str">
        <f>CHOOSE(MATCH(LEN('6コース'!J7),{0,1,2,3,4},0),"","","0'"&amp;'6コース'!J7,LEFT('6コース'!J7,1)&amp;"'"&amp;RIGHT('6コース'!J7,2),LEFT('6コース'!J7,2)&amp;"'"&amp;RIGHT('6コース'!J7,2))</f>
        <v>10'00</v>
      </c>
      <c r="K7" s="64" t="str">
        <f>CHOOSE(MATCH(LEN('6コース'!K7),{0,1,2,3,4},0),"","0","0'"&amp;'6コース'!K7,LEFT('6コース'!K7,1)&amp;"'"&amp;RIGHT('6コース'!K7,2),LEFT('6コース'!K7,2)&amp;"'"&amp;RIGHT('6コース'!K7,2))</f>
        <v/>
      </c>
      <c r="L7" s="65" t="str">
        <f>CHOOSE(MATCH(LEN('6コース'!L7),{0,1,2,3,4},0),"","","0'"&amp;'6コース'!L7,LEFT('6コース'!L7,1)&amp;"'"&amp;RIGHT('6コース'!L7,2),LEFT('6コース'!L7,2)&amp;"'"&amp;RIGHT('6コース'!L7,2))</f>
        <v>2'00</v>
      </c>
      <c r="M7" s="83" t="str">
        <f>IF('6コース'!M7&lt;&gt;0,'6コース'!M7,"")</f>
        <v>S4≡50mをダッシュしたら一番遅い泳法</v>
      </c>
      <c r="N7" s="86" t="str">
        <f>IF('6コース'!N7&lt;&gt;0,'6コース'!N7,"")</f>
        <v/>
      </c>
      <c r="O7" s="86">
        <f>IF('6コース'!O7&lt;&gt;0,'6コース'!O7,"")</f>
        <v>12</v>
      </c>
      <c r="P7" s="3"/>
    </row>
    <row r="8" spans="2:16" ht="41" x14ac:dyDescent="0.2">
      <c r="B8" s="55" t="str">
        <f>IF('6コース'!B8&lt;&gt;0,'6コース'!B8,"")</f>
        <v>Kick</v>
      </c>
      <c r="C8" s="62" t="str">
        <f>IF('6コース'!C8&lt;&gt;0,'6コース'!C8,"")</f>
        <v>S1</v>
      </c>
      <c r="D8" s="62" t="str">
        <f>IF('6コース'!D8&lt;&gt;0,'6コース'!D8,"")</f>
        <v>6-8</v>
      </c>
      <c r="E8" s="103" t="str">
        <f>IF('6コース'!E8&lt;&gt;0,'6コース'!E8,"")&amp;IF('6コース'!G8&lt;&gt;0,"×"&amp;'6コース'!G8,"")&amp;IF('6コース'!I8&lt;&gt;0,"×"&amp;'6コース'!I8,"")</f>
        <v>50×7</v>
      </c>
      <c r="F8" s="104"/>
      <c r="G8" s="104"/>
      <c r="H8" s="104"/>
      <c r="I8" s="105"/>
      <c r="J8" s="63" t="str">
        <f>CHOOSE(MATCH(LEN('6コース'!J8),{0,1,2,3,4},0),"","","0'"&amp;'6コース'!J8,LEFT('6コース'!J8,1)&amp;"'"&amp;RIGHT('6コース'!J8,2),LEFT('6コース'!J8,2)&amp;"'"&amp;RIGHT('6コース'!J8,2))</f>
        <v>1'20</v>
      </c>
      <c r="K8" s="64" t="str">
        <f>CHOOSE(MATCH(LEN('6コース'!K8),{0,1,2,3,4},0),"","0","0'"&amp;'6コース'!K8,LEFT('6コース'!K8,1)&amp;"'"&amp;RIGHT('6コース'!K8,2),LEFT('6コース'!K8,2)&amp;"'"&amp;RIGHT('6コース'!K8,2))</f>
        <v/>
      </c>
      <c r="L8" s="65" t="str">
        <f>CHOOSE(MATCH(LEN('6コース'!L8),{0,1,2,3,4},0),"","","0'"&amp;'6コース'!L8,LEFT('6コース'!L8,1)&amp;"'"&amp;RIGHT('6コース'!L8,2),LEFT('6コース'!L8,2)&amp;"'"&amp;RIGHT('6コース'!L8,2))</f>
        <v>2'00</v>
      </c>
      <c r="M8" s="83" t="str">
        <f>IF('6コース'!M8&lt;&gt;0,'6コース'!M8,"")</f>
        <v/>
      </c>
      <c r="N8" s="86" t="str">
        <f>IF('6コース'!N8&lt;&gt;0,'6コース'!N8,"")</f>
        <v/>
      </c>
      <c r="O8" s="86">
        <f>IF('6コース'!O8&lt;&gt;0,'6コース'!O8,"")</f>
        <v>11.333333333333332</v>
      </c>
    </row>
    <row r="9" spans="2:16" ht="41" x14ac:dyDescent="0.2">
      <c r="B9" s="55" t="str">
        <f>IF('6コース'!B9&lt;&gt;0,'6コース'!B9,"")</f>
        <v>Pull</v>
      </c>
      <c r="C9" s="62" t="str">
        <f>IF('6コース'!C9&lt;&gt;0,'6コース'!C9,"")</f>
        <v>S1</v>
      </c>
      <c r="D9" s="62" t="str">
        <f>IF('6コース'!D9&lt;&gt;0,'6コース'!D9,"")</f>
        <v>5-6</v>
      </c>
      <c r="E9" s="103" t="str">
        <f>IF('6コース'!E9&lt;&gt;0,'6コース'!E9,"")&amp;IF('6コース'!G9&lt;&gt;0,"×"&amp;'6コース'!G9,"")&amp;IF('6コース'!I9&lt;&gt;0,"×"&amp;'6コース'!I9,"")</f>
        <v>100×7</v>
      </c>
      <c r="F9" s="104"/>
      <c r="G9" s="104"/>
      <c r="H9" s="104"/>
      <c r="I9" s="105"/>
      <c r="J9" s="63" t="str">
        <f>CHOOSE(MATCH(LEN('6コース'!J9),{0,1,2,3,4},0),"","","0'"&amp;'6コース'!J9,LEFT('6コース'!J9,1)&amp;"'"&amp;RIGHT('6コース'!J9,2),LEFT('6コース'!J9,2)&amp;"'"&amp;RIGHT('6コース'!J9,2))</f>
        <v>2'00</v>
      </c>
      <c r="K9" s="64" t="str">
        <f>CHOOSE(MATCH(LEN('6コース'!K9),{0,1,2,3,4},0),"","0","0'"&amp;'6コース'!K9,LEFT('6コース'!K9,1)&amp;"'"&amp;RIGHT('6コース'!K9,2),LEFT('6コース'!K9,2)&amp;"'"&amp;RIGHT('6コース'!K9,2))</f>
        <v/>
      </c>
      <c r="L9" s="65" t="str">
        <f>CHOOSE(MATCH(LEN('6コース'!L9),{0,1,2,3,4},0),"","","0'"&amp;'6コース'!L9,LEFT('6コース'!L9,1)&amp;"'"&amp;RIGHT('6コース'!L9,2),LEFT('6コース'!L9,2)&amp;"'"&amp;RIGHT('6コース'!L9,2))</f>
        <v>2'00</v>
      </c>
      <c r="M9" s="83" t="str">
        <f>IF('6コース'!M9&lt;&gt;0,'6コース'!M9,"")</f>
        <v/>
      </c>
      <c r="N9" s="86" t="str">
        <f>IF('6コース'!N9&lt;&gt;0,'6コース'!N9,"")</f>
        <v/>
      </c>
      <c r="O9" s="86">
        <f>IF('6コース'!O9&lt;&gt;0,'6コース'!O9,"")</f>
        <v>16</v>
      </c>
    </row>
    <row r="10" spans="2:16" ht="41" x14ac:dyDescent="0.2">
      <c r="B10" s="55" t="str">
        <f>IF('6コース'!B10&lt;&gt;0,'6コース'!B10,"")</f>
        <v>SR</v>
      </c>
      <c r="C10" s="62" t="str">
        <f>IF('6コース'!C10&lt;&gt;0,'6コース'!C10,"")</f>
        <v>S1</v>
      </c>
      <c r="D10" s="62" t="str">
        <f>IF('6コース'!D10&lt;&gt;0,'6コース'!D10,"")</f>
        <v>6</v>
      </c>
      <c r="E10" s="103" t="str">
        <f>IF('6コース'!E10&lt;&gt;0,'6コース'!E10,"")&amp;IF('6コース'!G10&lt;&gt;0,"×"&amp;'6コース'!G10,"")&amp;IF('6コース'!I10&lt;&gt;0,"×"&amp;'6コース'!I10,"")</f>
        <v>100×7</v>
      </c>
      <c r="F10" s="104"/>
      <c r="G10" s="104"/>
      <c r="H10" s="104"/>
      <c r="I10" s="105"/>
      <c r="J10" s="63" t="str">
        <f>CHOOSE(MATCH(LEN('6コース'!J10),{0,1,2,3,4},0),"","","0'"&amp;'6コース'!J10,LEFT('6コース'!J10,1)&amp;"'"&amp;RIGHT('6コース'!J10,2),LEFT('6コース'!J10,2)&amp;"'"&amp;RIGHT('6コース'!J10,2))</f>
        <v>2'00</v>
      </c>
      <c r="K10" s="64" t="str">
        <f>CHOOSE(MATCH(LEN('6コース'!K10),{0,1,2,3,4},0),"","0","0'"&amp;'6コース'!K10,LEFT('6コース'!K10,1)&amp;"'"&amp;RIGHT('6コース'!K10,2),LEFT('6コース'!K10,2)&amp;"'"&amp;RIGHT('6コース'!K10,2))</f>
        <v/>
      </c>
      <c r="L10" s="65" t="str">
        <f>CHOOSE(MATCH(LEN('6コース'!L10),{0,1,2,3,4},0),"","","0'"&amp;'6コース'!L10,LEFT('6コース'!L10,1)&amp;"'"&amp;RIGHT('6コース'!L10,2),LEFT('6コース'!L10,2)&amp;"'"&amp;RIGHT('6コース'!L10,2))</f>
        <v>2'00</v>
      </c>
      <c r="M10" s="83" t="str">
        <f>IF('6コース'!M10&lt;&gt;0,'6コース'!M10,"")</f>
        <v/>
      </c>
      <c r="N10" s="86" t="str">
        <f>IF('6コース'!N10&lt;&gt;0,'6コース'!N10,"")</f>
        <v/>
      </c>
      <c r="O10" s="86">
        <f>IF('6コース'!O10&lt;&gt;0,'6コース'!O10,"")</f>
        <v>16</v>
      </c>
    </row>
    <row r="11" spans="2:16" ht="41" x14ac:dyDescent="0.2">
      <c r="B11" s="55" t="str">
        <f>IF('6コース'!B11&lt;&gt;0,'6コース'!B11,"")</f>
        <v>Main</v>
      </c>
      <c r="C11" s="62" t="str">
        <f>IF('6コース'!C11&lt;&gt;0,'6コース'!C11,"")</f>
        <v>S1</v>
      </c>
      <c r="D11" s="62" t="str">
        <f>IF('6コース'!D11&lt;&gt;0,'6コース'!D11,"")</f>
        <v>6-8</v>
      </c>
      <c r="E11" s="103" t="str">
        <f>IF('6コース'!E11&lt;&gt;0,'6コース'!E11,"")&amp;IF('6コース'!G11&lt;&gt;0,"×"&amp;'6コース'!G11,"")&amp;IF('6コース'!I11&lt;&gt;0,"×"&amp;'6コース'!I11,"")</f>
        <v>50×4×3</v>
      </c>
      <c r="F11" s="104"/>
      <c r="G11" s="104"/>
      <c r="H11" s="104"/>
      <c r="I11" s="105"/>
      <c r="J11" s="63" t="str">
        <f>CHOOSE(MATCH(LEN('6コース'!J11),{0,1,2,3,4},0),"","","0'"&amp;'6コース'!J11,LEFT('6コース'!J11,1)&amp;"'"&amp;RIGHT('6コース'!J11,2),LEFT('6コース'!J11,2)&amp;"'"&amp;RIGHT('6コース'!J11,2))</f>
        <v>1'50</v>
      </c>
      <c r="K11" s="64" t="str">
        <f>CHOOSE(MATCH(LEN('6コース'!K11),{0,1,2,3,4},0),"","0","0'"&amp;'6コース'!K11,LEFT('6コース'!K11,1)&amp;"'"&amp;RIGHT('6コース'!K11,2),LEFT('6コース'!K11,2)&amp;"'"&amp;RIGHT('6コース'!K11,2))</f>
        <v>1'50</v>
      </c>
      <c r="L11" s="65" t="str">
        <f>CHOOSE(MATCH(LEN('6コース'!L11),{0,1,2,3,4},0),"","","0'"&amp;'6コース'!L11,LEFT('6コース'!L11,1)&amp;"'"&amp;RIGHT('6コース'!L11,2),LEFT('6コース'!L11,2)&amp;"'"&amp;RIGHT('6コース'!L11,2))</f>
        <v>2'00</v>
      </c>
      <c r="M11" s="83" t="str">
        <f>IF('6コース'!M11&lt;&gt;0,'6コース'!M11,"")</f>
        <v/>
      </c>
      <c r="N11" s="86" t="str">
        <f>IF('6コース'!N11&lt;&gt;0,'6コース'!N11,"")</f>
        <v/>
      </c>
      <c r="O11" s="86">
        <f>IF('6コース'!O11&lt;&gt;0,'6コース'!O11,"")</f>
        <v>27.666666666666668</v>
      </c>
    </row>
    <row r="12" spans="2:16" ht="41" x14ac:dyDescent="0.2">
      <c r="B12" s="55" t="str">
        <f>IF('6コース'!B12&lt;&gt;0,'6コース'!B12,"")</f>
        <v>SPTP/FormP</v>
      </c>
      <c r="C12" s="62" t="str">
        <f>IF('6コース'!C12&lt;&gt;0,'6コース'!C12,"")</f>
        <v>S1</v>
      </c>
      <c r="D12" s="62" t="str">
        <f>IF('6コース'!D12&lt;&gt;0,'6コース'!D12,"")</f>
        <v>1-8</v>
      </c>
      <c r="E12" s="103" t="str">
        <f>IF('6コース'!E12&lt;&gt;0,'6コース'!E12,"")&amp;IF('6コース'!G12&lt;&gt;0,"×"&amp;'6コース'!G12,"")&amp;IF('6コース'!I12&lt;&gt;0,"×"&amp;'6コース'!I12,"")</f>
        <v>1×1</v>
      </c>
      <c r="F12" s="104"/>
      <c r="G12" s="104"/>
      <c r="H12" s="104"/>
      <c r="I12" s="105"/>
      <c r="J12" s="63" t="str">
        <f>CHOOSE(MATCH(LEN('6コース'!J12),{0,1,2,3,4},0),"","","0'"&amp;'6コース'!J12,LEFT('6コース'!J12,1)&amp;"'"&amp;RIGHT('6コース'!J12,2),LEFT('6コース'!J12,2)&amp;"'"&amp;RIGHT('6コース'!J12,2))</f>
        <v>30'00</v>
      </c>
      <c r="K12" s="64" t="str">
        <f>CHOOSE(MATCH(LEN('6コース'!K12),{0,1,2,3,4},0),"","0","0'"&amp;'6コース'!K12,LEFT('6コース'!K12,1)&amp;"'"&amp;RIGHT('6コース'!K12,2),LEFT('6コース'!K12,2)&amp;"'"&amp;RIGHT('6コース'!K12,2))</f>
        <v/>
      </c>
      <c r="L12" s="65" t="str">
        <f>CHOOSE(MATCH(LEN('6コース'!L12),{0,1,2,3,4},0),"","","0'"&amp;'6コース'!L12,LEFT('6コース'!L12,1)&amp;"'"&amp;RIGHT('6コース'!L12,2),LEFT('6コース'!L12,2)&amp;"'"&amp;RIGHT('6コース'!L12,2))</f>
        <v/>
      </c>
      <c r="M12" s="83" t="str">
        <f>IF('6コース'!M12&lt;&gt;0,'6コース'!M12,"")</f>
        <v>かっつぁんに教えを乞う</v>
      </c>
      <c r="N12" s="86" t="str">
        <f>IF('6コース'!N12&lt;&gt;0,'6コース'!N12,"")</f>
        <v/>
      </c>
      <c r="O12" s="86">
        <f>IF('6コース'!O12&lt;&gt;0,'6コース'!O12,"")</f>
        <v>30</v>
      </c>
    </row>
    <row r="13" spans="2:16" ht="41" x14ac:dyDescent="0.2">
      <c r="B13" s="55" t="str">
        <f>IF('6コース'!B13&lt;&gt;0,'6コース'!B13,"")</f>
        <v>Down</v>
      </c>
      <c r="C13" s="62" t="str">
        <f>IF('6コース'!C13&lt;&gt;0,'6コース'!C13,"")</f>
        <v>Cho</v>
      </c>
      <c r="D13" s="62" t="str">
        <f>IF('6コース'!D13&lt;&gt;0,'6コース'!D13,"")</f>
        <v>1-8</v>
      </c>
      <c r="E13" s="103" t="str">
        <f>IF('6コース'!E13&lt;&gt;0,'6コース'!E13,"")&amp;IF('6コース'!G13&lt;&gt;0,"×"&amp;'6コース'!G13,"")&amp;IF('6コース'!I13&lt;&gt;0,"×"&amp;'6コース'!I13,"")</f>
        <v>300×1</v>
      </c>
      <c r="F13" s="104"/>
      <c r="G13" s="104"/>
      <c r="H13" s="104"/>
      <c r="I13" s="105"/>
      <c r="J13" s="63" t="str">
        <f>CHOOSE(MATCH(LEN('6コース'!J13),{0,1,2,3,4},0),"","","0'"&amp;'6コース'!J13,LEFT('6コース'!J13,1)&amp;"'"&amp;RIGHT('6コース'!J13,2),LEFT('6コース'!J13,2)&amp;"'"&amp;RIGHT('6コース'!J13,2))</f>
        <v>10'00</v>
      </c>
      <c r="K13" s="64" t="str">
        <f>CHOOSE(MATCH(LEN('6コース'!K13),{0,1,2,3,4},0),"","0","0'"&amp;'6コース'!K13,LEFT('6コース'!K13,1)&amp;"'"&amp;RIGHT('6コース'!K13,2),LEFT('6コース'!K13,2)&amp;"'"&amp;RIGHT('6コース'!K13,2))</f>
        <v/>
      </c>
      <c r="L13" s="65" t="str">
        <f>CHOOSE(MATCH(LEN('6コース'!L13),{0,1,2,3,4},0),"","","0'"&amp;'6コース'!L13,LEFT('6コース'!L13,1)&amp;"'"&amp;RIGHT('6コース'!L13,2),LEFT('6コース'!L13,2)&amp;"'"&amp;RIGHT('6コース'!L13,2))</f>
        <v/>
      </c>
      <c r="M13" s="83" t="str">
        <f>IF('6コース'!M13&lt;&gt;0,'6コース'!M13,"")</f>
        <v/>
      </c>
      <c r="N13" s="86" t="str">
        <f>IF('6コース'!N13&lt;&gt;0,'6コース'!N13,"")</f>
        <v/>
      </c>
      <c r="O13" s="86">
        <f>IF('6コース'!O13&lt;&gt;0,'6コース'!O13,"")</f>
        <v>10</v>
      </c>
    </row>
    <row r="14" spans="2:16" ht="41" x14ac:dyDescent="0.2">
      <c r="B14" s="55" t="str">
        <f>IF('6コース'!B14&lt;&gt;0,'6コース'!B14,"")</f>
        <v/>
      </c>
      <c r="C14" s="62" t="str">
        <f>IF('6コース'!C14&lt;&gt;0,'6コース'!C14,"")</f>
        <v/>
      </c>
      <c r="D14" s="62" t="str">
        <f>IF('6コース'!D14&lt;&gt;0,'6コース'!D14,"")</f>
        <v/>
      </c>
      <c r="E14" s="103" t="str">
        <f>IF('6コース'!E14&lt;&gt;0,'6コース'!E14,"")&amp;IF('6コース'!G14&lt;&gt;0,"×"&amp;'6コース'!G14,"")&amp;IF('6コース'!I14&lt;&gt;0,"×"&amp;'6コース'!I14,"")</f>
        <v/>
      </c>
      <c r="F14" s="104"/>
      <c r="G14" s="104"/>
      <c r="H14" s="104"/>
      <c r="I14" s="105"/>
      <c r="J14" s="63" t="str">
        <f>CHOOSE(MATCH(LEN('6コース'!J14),{0,1,2,3,4},0),"","","0'"&amp;'6コース'!J14,LEFT('6コース'!J14,1)&amp;"'"&amp;RIGHT('6コース'!J14,2),LEFT('6コース'!J14,2)&amp;"'"&amp;RIGHT('6コース'!J14,2))</f>
        <v/>
      </c>
      <c r="K14" s="64" t="str">
        <f>CHOOSE(MATCH(LEN('6コース'!K14),{0,1,2,3,4},0),"","0","0'"&amp;'6コース'!K14,LEFT('6コース'!K14,1)&amp;"'"&amp;RIGHT('6コース'!K14,2),LEFT('6コース'!K14,2)&amp;"'"&amp;RIGHT('6コース'!K14,2))</f>
        <v/>
      </c>
      <c r="L14" s="65" t="str">
        <f>CHOOSE(MATCH(LEN('6コース'!L14),{0,1,2,3,4},0),"","","0'"&amp;'6コース'!L14,LEFT('6コース'!L14,1)&amp;"'"&amp;RIGHT('6コース'!L14,2),LEFT('6コース'!L14,2)&amp;"'"&amp;RIGHT('6コース'!L14,2))</f>
        <v/>
      </c>
      <c r="M14" s="83" t="str">
        <f>IF('6コース'!M14&lt;&gt;0,'6コース'!M14,"")</f>
        <v/>
      </c>
      <c r="N14" s="86" t="str">
        <f>IF('6コース'!N14&lt;&gt;0,'6コース'!N14,"")</f>
        <v/>
      </c>
      <c r="O14" s="86" t="str">
        <f>IF('6コース'!O14&lt;&gt;0,'6コース'!O14,"")</f>
        <v/>
      </c>
    </row>
    <row r="15" spans="2:16" ht="41" x14ac:dyDescent="0.2">
      <c r="B15" s="55" t="str">
        <f>IF('6コース'!B15&lt;&gt;0,'6コース'!B15,"")</f>
        <v/>
      </c>
      <c r="C15" s="62" t="str">
        <f>IF('6コース'!C15&lt;&gt;0,'6コース'!C15,"")</f>
        <v/>
      </c>
      <c r="D15" s="62" t="str">
        <f>IF('6コース'!D15&lt;&gt;0,'6コース'!D15,"")</f>
        <v/>
      </c>
      <c r="E15" s="103" t="str">
        <f>IF('6コース'!E15&lt;&gt;0,'6コース'!E15,"")&amp;IF('6コース'!G15&lt;&gt;0,"×"&amp;'6コース'!G15,"")&amp;IF('6コース'!I15&lt;&gt;0,"×"&amp;'6コース'!I15,"")</f>
        <v/>
      </c>
      <c r="F15" s="104"/>
      <c r="G15" s="104"/>
      <c r="H15" s="104"/>
      <c r="I15" s="105"/>
      <c r="J15" s="63" t="str">
        <f>CHOOSE(MATCH(LEN('6コース'!J15),{0,1,2,3,4},0),"","","0'"&amp;'6コース'!J15,LEFT('6コース'!J15,1)&amp;"'"&amp;RIGHT('6コース'!J15,2),LEFT('6コース'!J15,2)&amp;"'"&amp;RIGHT('6コース'!J15,2))</f>
        <v/>
      </c>
      <c r="K15" s="64" t="str">
        <f>CHOOSE(MATCH(LEN('6コース'!K15),{0,1,2,3,4},0),"","0","0'"&amp;'6コース'!K15,LEFT('6コース'!K15,1)&amp;"'"&amp;RIGHT('6コース'!K15,2),LEFT('6コース'!K15,2)&amp;"'"&amp;RIGHT('6コース'!K15,2))</f>
        <v/>
      </c>
      <c r="L15" s="65" t="str">
        <f>CHOOSE(MATCH(LEN('6コース'!L15),{0,1,2,3,4},0),"","","0'"&amp;'6コース'!L15,LEFT('6コース'!L15,1)&amp;"'"&amp;RIGHT('6コース'!L15,2),LEFT('6コース'!L15,2)&amp;"'"&amp;RIGHT('6コース'!L15,2))</f>
        <v/>
      </c>
      <c r="M15" s="83" t="str">
        <f>IF('6コース'!M15&lt;&gt;0,'6コース'!M15,"")</f>
        <v/>
      </c>
      <c r="N15" s="86" t="str">
        <f>IF('6コース'!N15&lt;&gt;0,'6コース'!N15,"")</f>
        <v/>
      </c>
      <c r="O15" s="86" t="str">
        <f>IF('6コース'!O15&lt;&gt;0,'6コース'!O15,"")</f>
        <v/>
      </c>
    </row>
    <row r="16" spans="2:16" ht="41" x14ac:dyDescent="0.2">
      <c r="B16" s="55" t="str">
        <f>IF('6コース'!B16&lt;&gt;0,'6コース'!B16,"")</f>
        <v/>
      </c>
      <c r="C16" s="62" t="str">
        <f>IF('6コース'!C16&lt;&gt;0,'6コース'!C16,"")</f>
        <v/>
      </c>
      <c r="D16" s="62" t="str">
        <f>IF('6コース'!D16&lt;&gt;0,'6コース'!D16,"")</f>
        <v/>
      </c>
      <c r="E16" s="103" t="str">
        <f>IF('6コース'!E16&lt;&gt;0,'6コース'!E16,"")&amp;IF('6コース'!G16&lt;&gt;0,"×"&amp;'6コース'!G16,"")&amp;IF('6コース'!I16&lt;&gt;0,"×"&amp;'6コース'!I16,"")</f>
        <v/>
      </c>
      <c r="F16" s="104"/>
      <c r="G16" s="104"/>
      <c r="H16" s="104"/>
      <c r="I16" s="105"/>
      <c r="J16" s="63" t="str">
        <f>CHOOSE(MATCH(LEN('6コース'!J16),{0,1,2,3,4},0),"","","0'"&amp;'6コース'!J16,LEFT('6コース'!J16,1)&amp;"'"&amp;RIGHT('6コース'!J16,2),LEFT('6コース'!J16,2)&amp;"'"&amp;RIGHT('6コース'!J16,2))</f>
        <v/>
      </c>
      <c r="K16" s="64" t="str">
        <f>CHOOSE(MATCH(LEN('6コース'!K16),{0,1,2,3,4},0),"","0","0'"&amp;'6コース'!K16,LEFT('6コース'!K16,1)&amp;"'"&amp;RIGHT('6コース'!K16,2),LEFT('6コース'!K16,2)&amp;"'"&amp;RIGHT('6コース'!K16,2))</f>
        <v/>
      </c>
      <c r="L16" s="65" t="str">
        <f>CHOOSE(MATCH(LEN('6コース'!L16),{0,1,2,3,4},0),"","","0'"&amp;'6コース'!L16,LEFT('6コース'!L16,1)&amp;"'"&amp;RIGHT('6コース'!L16,2),LEFT('6コース'!L16,2)&amp;"'"&amp;RIGHT('6コース'!L16,2))</f>
        <v/>
      </c>
      <c r="M16" s="83" t="str">
        <f>IF('6コース'!M16&lt;&gt;0,'6コース'!M16,"")</f>
        <v/>
      </c>
      <c r="N16" s="86" t="str">
        <f>IF('6コース'!N16&lt;&gt;0,'6コース'!N16,"")</f>
        <v/>
      </c>
      <c r="O16" s="86" t="str">
        <f>IF('6コース'!O16&lt;&gt;0,'6コース'!O16,"")</f>
        <v/>
      </c>
    </row>
    <row r="17" spans="2:15" ht="41" x14ac:dyDescent="0.2">
      <c r="B17" s="55" t="str">
        <f>IF('6コース'!B17&lt;&gt;0,'6コース'!B17,"")</f>
        <v/>
      </c>
      <c r="C17" s="62" t="str">
        <f>IF('6コース'!C17&lt;&gt;0,'6コース'!C17,"")</f>
        <v/>
      </c>
      <c r="D17" s="62" t="str">
        <f>IF('6コース'!D17&lt;&gt;0,'6コース'!D17,"")</f>
        <v/>
      </c>
      <c r="E17" s="103" t="str">
        <f>IF('6コース'!E17&lt;&gt;0,'6コース'!E17,"")&amp;IF('6コース'!G17&lt;&gt;0,"×"&amp;'6コース'!G17,"")&amp;IF('6コース'!I17&lt;&gt;0,"×"&amp;'6コース'!I17,"")</f>
        <v/>
      </c>
      <c r="F17" s="104"/>
      <c r="G17" s="104"/>
      <c r="H17" s="104"/>
      <c r="I17" s="105"/>
      <c r="J17" s="63" t="str">
        <f>CHOOSE(MATCH(LEN('6コース'!J17),{0,1,2,3,4},0),"","","0'"&amp;'6コース'!J17,LEFT('6コース'!J17,1)&amp;"'"&amp;RIGHT('6コース'!J17,2),LEFT('6コース'!J17,2)&amp;"'"&amp;RIGHT('6コース'!J17,2))</f>
        <v/>
      </c>
      <c r="K17" s="64" t="str">
        <f>CHOOSE(MATCH(LEN('6コース'!K17),{0,1,2,3,4},0),"","0","0'"&amp;'6コース'!K17,LEFT('6コース'!K17,1)&amp;"'"&amp;RIGHT('6コース'!K17,2),LEFT('6コース'!K17,2)&amp;"'"&amp;RIGHT('6コース'!K17,2))</f>
        <v/>
      </c>
      <c r="L17" s="65" t="str">
        <f>CHOOSE(MATCH(LEN('6コース'!L17),{0,1,2,3,4},0),"","","0'"&amp;'6コース'!L17,LEFT('6コース'!L17,1)&amp;"'"&amp;RIGHT('6コース'!L17,2),LEFT('6コース'!L17,2)&amp;"'"&amp;RIGHT('6コース'!L17,2))</f>
        <v/>
      </c>
      <c r="M17" s="83" t="str">
        <f>IF('6コース'!M17&lt;&gt;0,'6コース'!M17,"")</f>
        <v/>
      </c>
      <c r="N17" s="86" t="str">
        <f>IF('6コース'!N17&lt;&gt;0,'6コース'!N17,"")</f>
        <v/>
      </c>
      <c r="O17" s="86" t="str">
        <f>IF('6コース'!O17&lt;&gt;0,'6コース'!O17,"")</f>
        <v/>
      </c>
    </row>
    <row r="18" spans="2:15" ht="41" x14ac:dyDescent="0.2">
      <c r="B18" s="55" t="str">
        <f>IF('6コース'!B18&lt;&gt;0,'6コース'!B18,"")</f>
        <v/>
      </c>
      <c r="C18" s="62" t="str">
        <f>IF('6コース'!C18&lt;&gt;0,'6コース'!C18,"")</f>
        <v/>
      </c>
      <c r="D18" s="62" t="str">
        <f>IF('6コース'!D18&lt;&gt;0,'6コース'!D18,"")</f>
        <v/>
      </c>
      <c r="E18" s="103" t="str">
        <f>IF('6コース'!E18&lt;&gt;0,'6コース'!E18,"")&amp;IF('6コース'!G18&lt;&gt;0,"×"&amp;'6コース'!G18,"")&amp;IF('6コース'!I18&lt;&gt;0,"×"&amp;'6コース'!I18,"")</f>
        <v/>
      </c>
      <c r="F18" s="104"/>
      <c r="G18" s="104"/>
      <c r="H18" s="104"/>
      <c r="I18" s="105"/>
      <c r="J18" s="63" t="str">
        <f>CHOOSE(MATCH(LEN('6コース'!J18),{0,1,2,3,4},0),"","","0'"&amp;'6コース'!J18,LEFT('6コース'!J18,1)&amp;"'"&amp;RIGHT('6コース'!J18,2),LEFT('6コース'!J18,2)&amp;"'"&amp;RIGHT('6コース'!J18,2))</f>
        <v/>
      </c>
      <c r="K18" s="64" t="str">
        <f>CHOOSE(MATCH(LEN('6コース'!K18),{0,1,2,3,4},0),"","0","0'"&amp;'6コース'!K18,LEFT('6コース'!K18,1)&amp;"'"&amp;RIGHT('6コース'!K18,2),LEFT('6コース'!K18,2)&amp;"'"&amp;RIGHT('6コース'!K18,2))</f>
        <v/>
      </c>
      <c r="L18" s="65" t="str">
        <f>CHOOSE(MATCH(LEN('6コース'!L18),{0,1,2,3,4},0),"","","0'"&amp;'6コース'!L18,LEFT('6コース'!L18,1)&amp;"'"&amp;RIGHT('6コース'!L18,2),LEFT('6コース'!L18,2)&amp;"'"&amp;RIGHT('6コース'!L18,2))</f>
        <v/>
      </c>
      <c r="M18" s="83" t="str">
        <f>IF('6コース'!M18&lt;&gt;0,'6コース'!M18,"")</f>
        <v/>
      </c>
      <c r="N18" s="86" t="str">
        <f>IF('6コース'!N18&lt;&gt;0,'6コース'!N18,"")</f>
        <v/>
      </c>
      <c r="O18" s="86" t="str">
        <f>IF('6コース'!O18&lt;&gt;0,'6コース'!O18,"")</f>
        <v/>
      </c>
    </row>
    <row r="19" spans="2:15" ht="41" x14ac:dyDescent="0.2">
      <c r="B19" s="55" t="str">
        <f>IF('6コース'!B19&lt;&gt;0,'6コース'!B19,"")</f>
        <v/>
      </c>
      <c r="C19" s="62" t="str">
        <f>IF('6コース'!C19&lt;&gt;0,'6コース'!C19,"")</f>
        <v/>
      </c>
      <c r="D19" s="62" t="str">
        <f>IF('6コース'!D19&lt;&gt;0,'6コース'!D19,"")</f>
        <v/>
      </c>
      <c r="E19" s="103" t="str">
        <f>IF('6コース'!E19&lt;&gt;0,'6コース'!E19,"")&amp;IF('6コース'!G19&lt;&gt;0,"×"&amp;'6コース'!G19,"")&amp;IF('6コース'!I19&lt;&gt;0,"×"&amp;'6コース'!I19,"")</f>
        <v/>
      </c>
      <c r="F19" s="104"/>
      <c r="G19" s="104"/>
      <c r="H19" s="104"/>
      <c r="I19" s="105"/>
      <c r="J19" s="63" t="str">
        <f>CHOOSE(MATCH(LEN('6コース'!J19),{0,1,2,3,4},0),"","","0'"&amp;'6コース'!J19,LEFT('6コース'!J19,1)&amp;"'"&amp;RIGHT('6コース'!J19,2),LEFT('6コース'!J19,2)&amp;"'"&amp;RIGHT('6コース'!J19,2))</f>
        <v/>
      </c>
      <c r="K19" s="64" t="str">
        <f>CHOOSE(MATCH(LEN('6コース'!K19),{0,1,2,3,4},0),"","0","0'"&amp;'6コース'!K19,LEFT('6コース'!K19,1)&amp;"'"&amp;RIGHT('6コース'!K19,2),LEFT('6コース'!K19,2)&amp;"'"&amp;RIGHT('6コース'!K19,2))</f>
        <v/>
      </c>
      <c r="L19" s="65" t="str">
        <f>CHOOSE(MATCH(LEN('6コース'!L19),{0,1,2,3,4},0),"","","0'"&amp;'6コース'!L19,LEFT('6コース'!L19,1)&amp;"'"&amp;RIGHT('6コース'!L19,2),LEFT('6コース'!L19,2)&amp;"'"&amp;RIGHT('6コース'!L19,2))</f>
        <v/>
      </c>
      <c r="M19" s="83" t="str">
        <f>IF('6コース'!M19&lt;&gt;0,'6コース'!M19,"")</f>
        <v/>
      </c>
      <c r="N19" s="86" t="str">
        <f>IF('6コース'!N19&lt;&gt;0,'6コース'!N19,"")</f>
        <v/>
      </c>
      <c r="O19" s="86" t="str">
        <f>IF('6コース'!O19&lt;&gt;0,'6コース'!O19,"")</f>
        <v/>
      </c>
    </row>
    <row r="20" spans="2:15" ht="41" x14ac:dyDescent="0.2">
      <c r="B20" s="55" t="str">
        <f>IF('6コース'!B20&lt;&gt;0,'6コース'!B20,"")</f>
        <v/>
      </c>
      <c r="C20" s="62" t="str">
        <f>IF('6コース'!C20&lt;&gt;0,'6コース'!C20,"")</f>
        <v/>
      </c>
      <c r="D20" s="62" t="str">
        <f>IF('6コース'!D20&lt;&gt;0,'6コース'!D20,"")</f>
        <v/>
      </c>
      <c r="E20" s="103" t="str">
        <f>IF('6コース'!E20&lt;&gt;0,'6コース'!E20,"")&amp;IF('6コース'!G20&lt;&gt;0,"×"&amp;'6コース'!G20,"")&amp;IF('6コース'!I20&lt;&gt;0,"×"&amp;'6コース'!I20,"")</f>
        <v/>
      </c>
      <c r="F20" s="104"/>
      <c r="G20" s="104"/>
      <c r="H20" s="104"/>
      <c r="I20" s="105"/>
      <c r="J20" s="63" t="str">
        <f>CHOOSE(MATCH(LEN('6コース'!J20),{0,1,2,3,4},0),"","","0'"&amp;'6コース'!J20,LEFT('6コース'!J20,1)&amp;"'"&amp;RIGHT('6コース'!J20,2),LEFT('6コース'!J20,2)&amp;"'"&amp;RIGHT('6コース'!J20,2))</f>
        <v/>
      </c>
      <c r="K20" s="64" t="str">
        <f>CHOOSE(MATCH(LEN('6コース'!K20),{0,1,2,3,4},0),"","0","0'"&amp;'6コース'!K20,LEFT('6コース'!K20,1)&amp;"'"&amp;RIGHT('6コース'!K20,2),LEFT('6コース'!K20,2)&amp;"'"&amp;RIGHT('6コース'!K20,2))</f>
        <v/>
      </c>
      <c r="L20" s="65" t="str">
        <f>CHOOSE(MATCH(LEN('6コース'!L20),{0,1,2,3,4},0),"","","0'"&amp;'6コース'!L20,LEFT('6コース'!L20,1)&amp;"'"&amp;RIGHT('6コース'!L20,2),LEFT('6コース'!L20,2)&amp;"'"&amp;RIGHT('6コース'!L20,2))</f>
        <v/>
      </c>
      <c r="M20" s="83" t="str">
        <f>IF('6コース'!M20&lt;&gt;0,'6コース'!M20,"")</f>
        <v/>
      </c>
      <c r="N20" s="86" t="str">
        <f>IF('6コース'!N20&lt;&gt;0,'6コース'!N20,"")</f>
        <v/>
      </c>
      <c r="O20" s="86" t="str">
        <f>IF('6コース'!O20&lt;&gt;0,'6コース'!O20,"")</f>
        <v/>
      </c>
    </row>
    <row r="21" spans="2:15" ht="41.5" thickBot="1" x14ac:dyDescent="0.25">
      <c r="B21" s="56" t="str">
        <f>IF('6コース'!B21&lt;&gt;0,'6コース'!B21,"")</f>
        <v/>
      </c>
      <c r="C21" s="66" t="str">
        <f>IF('6コース'!C21&lt;&gt;0,'6コース'!C21,"")</f>
        <v/>
      </c>
      <c r="D21" s="66" t="str">
        <f>IF('6コース'!D21&lt;&gt;0,'6コース'!D21,"")</f>
        <v/>
      </c>
      <c r="E21" s="127" t="str">
        <f>IF('6コース'!E21&lt;&gt;0,'6コース'!E21,"")&amp;IF('6コース'!G21&lt;&gt;0,"×"&amp;'6コース'!G21,"")&amp;IF('6コース'!I21&lt;&gt;0,"×"&amp;'6コース'!I21,"")</f>
        <v/>
      </c>
      <c r="F21" s="128"/>
      <c r="G21" s="128"/>
      <c r="H21" s="128"/>
      <c r="I21" s="129"/>
      <c r="J21" s="67" t="str">
        <f>CHOOSE(MATCH(LEN('6コース'!J21),{0,1,2,3,4},0),"","","0'"&amp;'6コース'!J21,LEFT('6コース'!J21,1)&amp;"'"&amp;RIGHT('6コース'!J21,2),LEFT('6コース'!J21,2)&amp;"'"&amp;RIGHT('6コース'!J21,2))</f>
        <v/>
      </c>
      <c r="K21" s="68" t="str">
        <f>CHOOSE(MATCH(LEN('6コース'!K21),{0,1,2,3,4},0),"","0","0'"&amp;'6コース'!K21,LEFT('6コース'!K21,1)&amp;"'"&amp;RIGHT('6コース'!K21,2),LEFT('6コース'!K21,2)&amp;"'"&amp;RIGHT('6コース'!K21,2))</f>
        <v/>
      </c>
      <c r="L21" s="69" t="str">
        <f>CHOOSE(MATCH(LEN('6コース'!L21),{0,1,2,3,4},0),"","","0'"&amp;'6コース'!L21,LEFT('6コース'!L21,1)&amp;"'"&amp;RIGHT('6コース'!L21,2),LEFT('6コース'!L21,2)&amp;"'"&amp;RIGHT('6コース'!L21,2))</f>
        <v/>
      </c>
      <c r="M21" s="84" t="str">
        <f>IF('6コース'!M21&lt;&gt;0,'6コース'!M21,"")</f>
        <v/>
      </c>
      <c r="N21" s="87" t="str">
        <f>IF('6コース'!N21&lt;&gt;0,'6コース'!N21,"")</f>
        <v/>
      </c>
      <c r="O21" s="87" t="str">
        <f>IF('6コース'!O21&lt;&gt;0,'6コース'!O21,"")</f>
        <v/>
      </c>
    </row>
  </sheetData>
  <mergeCells count="22">
    <mergeCell ref="E11:I11"/>
    <mergeCell ref="B2:O2"/>
    <mergeCell ref="B3:D3"/>
    <mergeCell ref="E3:I3"/>
    <mergeCell ref="J3:L3"/>
    <mergeCell ref="B4:O4"/>
    <mergeCell ref="E5:I5"/>
    <mergeCell ref="E6:I6"/>
    <mergeCell ref="E7:I7"/>
    <mergeCell ref="E8:I8"/>
    <mergeCell ref="E9:I9"/>
    <mergeCell ref="E10:I10"/>
    <mergeCell ref="E18:I18"/>
    <mergeCell ref="E19:I19"/>
    <mergeCell ref="E20:I20"/>
    <mergeCell ref="E21:I21"/>
    <mergeCell ref="E12:I12"/>
    <mergeCell ref="E13:I13"/>
    <mergeCell ref="E14:I14"/>
    <mergeCell ref="E15:I15"/>
    <mergeCell ref="E16:I16"/>
    <mergeCell ref="E17:I17"/>
  </mergeCells>
  <phoneticPr fontId="1"/>
  <pageMargins left="0.23622047244094491" right="0.23622047244094491" top="0.74803149606299213" bottom="0.74803149606299213" header="0.31496062992125984" footer="0.31496062992125984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2" tint="-0.499984740745262"/>
  </sheetPr>
  <dimension ref="B1:P21"/>
  <sheetViews>
    <sheetView showGridLines="0" view="pageBreakPreview" topLeftCell="A19" zoomScale="85" zoomScaleNormal="98" zoomScaleSheetLayoutView="85" workbookViewId="0">
      <selection activeCell="M10" sqref="M10"/>
    </sheetView>
  </sheetViews>
  <sheetFormatPr defaultColWidth="9" defaultRowHeight="14" x14ac:dyDescent="0.2"/>
  <cols>
    <col min="1" max="1" width="1.90625" style="1" customWidth="1"/>
    <col min="2" max="2" width="20.08984375" style="4" customWidth="1"/>
    <col min="3" max="3" width="14.6328125" style="4" customWidth="1"/>
    <col min="4" max="4" width="9.453125" style="1" customWidth="1"/>
    <col min="5" max="5" width="5.6328125" style="1" customWidth="1"/>
    <col min="6" max="6" width="2.36328125" style="1" customWidth="1"/>
    <col min="7" max="7" width="4.90625" style="1" customWidth="1"/>
    <col min="8" max="8" width="2.08984375" style="1" customWidth="1"/>
    <col min="9" max="9" width="7.90625" style="1" customWidth="1"/>
    <col min="10" max="12" width="9.6328125" style="1" customWidth="1"/>
    <col min="13" max="13" width="104.90625" style="1" customWidth="1"/>
    <col min="14" max="14" width="10.453125" style="1" customWidth="1"/>
    <col min="15" max="15" width="13" style="1" customWidth="1"/>
    <col min="16" max="16" width="1.9062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'7コース'!B2</f>
        <v>都立西高校水泳部　トレーニングメニュー　（７コース）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" thickBot="1" x14ac:dyDescent="0.25">
      <c r="B3" s="109" t="str">
        <f>'7コース'!B3</f>
        <v>2017/8/7 Mon PM</v>
      </c>
      <c r="C3" s="110"/>
      <c r="D3" s="111"/>
      <c r="E3" s="112" t="str">
        <f>IF('7コース'!H3&lt;&gt;0,"総合距離 "&amp;'7コース'!H3,"")</f>
        <v>総合距離 3101</v>
      </c>
      <c r="F3" s="113"/>
      <c r="G3" s="113"/>
      <c r="H3" s="113"/>
      <c r="I3" s="114"/>
      <c r="J3" s="115" t="str">
        <f>IF('7コース'!K3&lt;&gt;0,"メニュー作成者："&amp;'7コース'!K3,"")</f>
        <v>メニュー作成者：小西 健太</v>
      </c>
      <c r="K3" s="116"/>
      <c r="L3" s="117"/>
      <c r="M3" s="81"/>
      <c r="N3" s="74"/>
      <c r="O3" s="50" t="str">
        <f>IF('7コース'!O3&lt;&gt;0,"総合時間[分] "&amp;ROUND('7コース'!O3,2),"")</f>
        <v>総合時間[分] 138.83</v>
      </c>
      <c r="P3" s="3"/>
    </row>
    <row r="4" spans="2:16" s="80" customFormat="1" ht="23" thickBot="1" x14ac:dyDescent="0.25">
      <c r="B4" s="121" t="str">
        <f>IF('7コース'!B4&lt;&gt;0,'7コース'!B4,"")</f>
        <v>【メニューの意図】かっつぁんに教えを乞おう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79"/>
    </row>
    <row r="5" spans="2:16" ht="36" customHeight="1" thickBot="1" x14ac:dyDescent="0.25">
      <c r="B5" s="38" t="s">
        <v>18</v>
      </c>
      <c r="C5" s="38" t="s">
        <v>4</v>
      </c>
      <c r="D5" s="39" t="s">
        <v>5</v>
      </c>
      <c r="E5" s="118" t="s">
        <v>16</v>
      </c>
      <c r="F5" s="119"/>
      <c r="G5" s="119"/>
      <c r="H5" s="119"/>
      <c r="I5" s="120"/>
      <c r="J5" s="70" t="s">
        <v>9</v>
      </c>
      <c r="K5" s="78" t="s">
        <v>17</v>
      </c>
      <c r="L5" s="71" t="s">
        <v>11</v>
      </c>
      <c r="M5" s="40" t="s">
        <v>12</v>
      </c>
      <c r="N5" s="40" t="s">
        <v>13</v>
      </c>
      <c r="O5" s="72" t="s">
        <v>14</v>
      </c>
      <c r="P5" s="2"/>
    </row>
    <row r="6" spans="2:16" ht="41" x14ac:dyDescent="0.2">
      <c r="B6" s="53" t="str">
        <f>IF('7コース'!B6&lt;&gt;0,'7コース'!B6,"")</f>
        <v>Up</v>
      </c>
      <c r="C6" s="54" t="str">
        <f>IF('7コース'!C6&lt;&gt;0,'7コース'!C6,"")</f>
        <v>SKIPS</v>
      </c>
      <c r="D6" s="54" t="str">
        <f>IF('7コース'!D6&lt;&gt;0,'7コース'!D6,"")</f>
        <v>1-8</v>
      </c>
      <c r="E6" s="124" t="str">
        <f>IF('7コース'!E6&lt;&gt;0,'7コース'!E6,"")&amp;IF('7コース'!G6&lt;&gt;0,"×"&amp;'7コース'!G6,"")&amp;IF('7コース'!I6&lt;&gt;0,"×"&amp;'7コース'!I6,"")</f>
        <v>100×5</v>
      </c>
      <c r="F6" s="125"/>
      <c r="G6" s="125"/>
      <c r="H6" s="125"/>
      <c r="I6" s="126"/>
      <c r="J6" s="59" t="str">
        <f>CHOOSE(MATCH(LEN('7コース'!J6),{0,1,2,3,4},0),"","","0'"&amp;'7コース'!J6,LEFT('7コース'!J6,1)&amp;"'"&amp;RIGHT('7コース'!J6,2),LEFT('7コース'!J6,2)&amp;"'"&amp;RIGHT('7コース'!J6,2))</f>
        <v>2'30</v>
      </c>
      <c r="K6" s="60" t="str">
        <f>CHOOSE(MATCH(LEN('7コース'!K6),{0,1,2,3,4},0),"","0","0'"&amp;'7コース'!K6,LEFT('7コース'!K6,1)&amp;"'"&amp;RIGHT('7コース'!K6,2),LEFT('7コース'!K6,2)&amp;"'"&amp;RIGHT('7コース'!K6,2))</f>
        <v/>
      </c>
      <c r="L6" s="61" t="str">
        <f>CHOOSE(MATCH(LEN('7コース'!L6),{0,1,2,3,4},0),"","","0'"&amp;'7コース'!L6,LEFT('7コース'!L6,1)&amp;"'"&amp;RIGHT('7コース'!L6,2),LEFT('7コース'!L6,2)&amp;"'"&amp;RIGHT('7コース'!L6,2))</f>
        <v>2'00</v>
      </c>
      <c r="M6" s="82" t="str">
        <f>IF('7コース'!M6&lt;&gt;0,'7コース'!M6,"")</f>
        <v/>
      </c>
      <c r="N6" s="85" t="str">
        <f>IF('7コース'!N6&lt;&gt;0,'7コース'!N6,"")</f>
        <v/>
      </c>
      <c r="O6" s="85">
        <f>IF('7コース'!O6&lt;&gt;0,'7コース'!O6,"")</f>
        <v>14.5</v>
      </c>
      <c r="P6" s="3"/>
    </row>
    <row r="7" spans="2:16" ht="41" x14ac:dyDescent="0.2">
      <c r="B7" s="55" t="str">
        <f>IF('7コース'!B7&lt;&gt;0,'7コース'!B7,"")</f>
        <v>Trial</v>
      </c>
      <c r="C7" s="62" t="str">
        <f>IF('7コース'!C7&lt;&gt;0,'7コース'!C7,"")</f>
        <v>S4</v>
      </c>
      <c r="D7" s="62" t="str">
        <f>IF('7コース'!D7&lt;&gt;0,'7コース'!D7,"")</f>
        <v>1-8</v>
      </c>
      <c r="E7" s="103" t="str">
        <f>IF('7コース'!E7&lt;&gt;0,'7コース'!E7,"")&amp;IF('7コース'!G7&lt;&gt;0,"×"&amp;'7コース'!G7,"")&amp;IF('7コース'!I7&lt;&gt;0,"×"&amp;'7コース'!I7,"")</f>
        <v>50×1</v>
      </c>
      <c r="F7" s="104"/>
      <c r="G7" s="104"/>
      <c r="H7" s="104"/>
      <c r="I7" s="105"/>
      <c r="J7" s="63" t="str">
        <f>CHOOSE(MATCH(LEN('7コース'!J7),{0,1,2,3,4},0),"","","0'"&amp;'7コース'!J7,LEFT('7コース'!J7,1)&amp;"'"&amp;RIGHT('7コース'!J7,2),LEFT('7コース'!J7,2)&amp;"'"&amp;RIGHT('7コース'!J7,2))</f>
        <v>10'00</v>
      </c>
      <c r="K7" s="64" t="str">
        <f>CHOOSE(MATCH(LEN('7コース'!K7),{0,1,2,3,4},0),"","0","0'"&amp;'7コース'!K7,LEFT('7コース'!K7,1)&amp;"'"&amp;RIGHT('7コース'!K7,2),LEFT('7コース'!K7,2)&amp;"'"&amp;RIGHT('7コース'!K7,2))</f>
        <v/>
      </c>
      <c r="L7" s="65" t="str">
        <f>CHOOSE(MATCH(LEN('7コース'!L7),{0,1,2,3,4},0),"","","0'"&amp;'7コース'!L7,LEFT('7コース'!L7,1)&amp;"'"&amp;RIGHT('7コース'!L7,2),LEFT('7コース'!L7,2)&amp;"'"&amp;RIGHT('7コース'!L7,2))</f>
        <v>2'00</v>
      </c>
      <c r="M7" s="83" t="str">
        <f>IF('7コース'!M7&lt;&gt;0,'7コース'!M7,"")</f>
        <v>S4≡50mをダッシュしたら一番遅い泳法</v>
      </c>
      <c r="N7" s="86" t="str">
        <f>IF('7コース'!N7&lt;&gt;0,'7コース'!N7,"")</f>
        <v/>
      </c>
      <c r="O7" s="86">
        <f>IF('7コース'!O7&lt;&gt;0,'7コース'!O7,"")</f>
        <v>12</v>
      </c>
      <c r="P7" s="3"/>
    </row>
    <row r="8" spans="2:16" ht="41" x14ac:dyDescent="0.2">
      <c r="B8" s="55" t="str">
        <f>IF('7コース'!B8&lt;&gt;0,'7コース'!B8,"")</f>
        <v>Kick</v>
      </c>
      <c r="C8" s="62" t="str">
        <f>IF('7コース'!C8&lt;&gt;0,'7コース'!C8,"")</f>
        <v>S1</v>
      </c>
      <c r="D8" s="62" t="str">
        <f>IF('7コース'!D8&lt;&gt;0,'7コース'!D8,"")</f>
        <v>6-8</v>
      </c>
      <c r="E8" s="103" t="str">
        <f>IF('7コース'!E8&lt;&gt;0,'7コース'!E8,"")&amp;IF('7コース'!G8&lt;&gt;0,"×"&amp;'7コース'!G8,"")&amp;IF('7コース'!I8&lt;&gt;0,"×"&amp;'7コース'!I8,"")</f>
        <v>50×7</v>
      </c>
      <c r="F8" s="104"/>
      <c r="G8" s="104"/>
      <c r="H8" s="104"/>
      <c r="I8" s="105"/>
      <c r="J8" s="63" t="str">
        <f>CHOOSE(MATCH(LEN('7コース'!J8),{0,1,2,3,4},0),"","","0'"&amp;'7コース'!J8,LEFT('7コース'!J8,1)&amp;"'"&amp;RIGHT('7コース'!J8,2),LEFT('7コース'!J8,2)&amp;"'"&amp;RIGHT('7コース'!J8,2))</f>
        <v>1'20</v>
      </c>
      <c r="K8" s="64" t="str">
        <f>CHOOSE(MATCH(LEN('7コース'!K8),{0,1,2,3,4},0),"","0","0'"&amp;'7コース'!K8,LEFT('7コース'!K8,1)&amp;"'"&amp;RIGHT('7コース'!K8,2),LEFT('7コース'!K8,2)&amp;"'"&amp;RIGHT('7コース'!K8,2))</f>
        <v/>
      </c>
      <c r="L8" s="65" t="str">
        <f>CHOOSE(MATCH(LEN('7コース'!L8),{0,1,2,3,4},0),"","","0'"&amp;'7コース'!L8,LEFT('7コース'!L8,1)&amp;"'"&amp;RIGHT('7コース'!L8,2),LEFT('7コース'!L8,2)&amp;"'"&amp;RIGHT('7コース'!L8,2))</f>
        <v>2'00</v>
      </c>
      <c r="M8" s="83" t="str">
        <f>IF('7コース'!M8&lt;&gt;0,'7コース'!M8,"")</f>
        <v/>
      </c>
      <c r="N8" s="86" t="str">
        <f>IF('7コース'!N8&lt;&gt;0,'7コース'!N8,"")</f>
        <v/>
      </c>
      <c r="O8" s="86">
        <f>IF('7コース'!O8&lt;&gt;0,'7コース'!O8,"")</f>
        <v>11.333333333333332</v>
      </c>
    </row>
    <row r="9" spans="2:16" ht="41" x14ac:dyDescent="0.2">
      <c r="B9" s="55" t="str">
        <f>IF('7コース'!B9&lt;&gt;0,'7コース'!B9,"")</f>
        <v>Pull</v>
      </c>
      <c r="C9" s="62" t="str">
        <f>IF('7コース'!C9&lt;&gt;0,'7コース'!C9,"")</f>
        <v>S1</v>
      </c>
      <c r="D9" s="62" t="str">
        <f>IF('7コース'!D9&lt;&gt;0,'7コース'!D9,"")</f>
        <v>7-8</v>
      </c>
      <c r="E9" s="103" t="str">
        <f>IF('7コース'!E9&lt;&gt;0,'7コース'!E9,"")&amp;IF('7コース'!G9&lt;&gt;0,"×"&amp;'7コース'!G9,"")&amp;IF('7コース'!I9&lt;&gt;0,"×"&amp;'7コース'!I9,"")</f>
        <v>100×7</v>
      </c>
      <c r="F9" s="104"/>
      <c r="G9" s="104"/>
      <c r="H9" s="104"/>
      <c r="I9" s="105"/>
      <c r="J9" s="63" t="str">
        <f>CHOOSE(MATCH(LEN('7コース'!J9),{0,1,2,3,4},0),"","","0'"&amp;'7コース'!J9,LEFT('7コース'!J9,1)&amp;"'"&amp;RIGHT('7コース'!J9,2),LEFT('7コース'!J9,2)&amp;"'"&amp;RIGHT('7コース'!J9,2))</f>
        <v>2'20</v>
      </c>
      <c r="K9" s="64" t="str">
        <f>CHOOSE(MATCH(LEN('7コース'!K9),{0,1,2,3,4},0),"","0","0'"&amp;'7コース'!K9,LEFT('7コース'!K9,1)&amp;"'"&amp;RIGHT('7コース'!K9,2),LEFT('7コース'!K9,2)&amp;"'"&amp;RIGHT('7コース'!K9,2))</f>
        <v/>
      </c>
      <c r="L9" s="65" t="str">
        <f>CHOOSE(MATCH(LEN('7コース'!L9),{0,1,2,3,4},0),"","","0'"&amp;'7コース'!L9,LEFT('7コース'!L9,1)&amp;"'"&amp;RIGHT('7コース'!L9,2),LEFT('7コース'!L9,2)&amp;"'"&amp;RIGHT('7コース'!L9,2))</f>
        <v>2'00</v>
      </c>
      <c r="M9" s="83" t="str">
        <f>IF('7コース'!M9&lt;&gt;0,'7コース'!M9,"")</f>
        <v/>
      </c>
      <c r="N9" s="86" t="str">
        <f>IF('7コース'!N9&lt;&gt;0,'7コース'!N9,"")</f>
        <v/>
      </c>
      <c r="O9" s="86">
        <f>IF('7コース'!O9&lt;&gt;0,'7コース'!O9,"")</f>
        <v>18.333333333333336</v>
      </c>
    </row>
    <row r="10" spans="2:16" ht="41" x14ac:dyDescent="0.2">
      <c r="B10" s="55" t="str">
        <f>IF('7コース'!B10&lt;&gt;0,'7コース'!B10,"")</f>
        <v>SR</v>
      </c>
      <c r="C10" s="62" t="str">
        <f>IF('7コース'!C10&lt;&gt;0,'7コース'!C10,"")</f>
        <v>S1</v>
      </c>
      <c r="D10" s="62" t="str">
        <f>IF('7コース'!D10&lt;&gt;0,'7コース'!D10,"")</f>
        <v>7</v>
      </c>
      <c r="E10" s="103" t="str">
        <f>IF('7コース'!E10&lt;&gt;0,'7コース'!E10,"")&amp;IF('7コース'!G10&lt;&gt;0,"×"&amp;'7コース'!G10,"")&amp;IF('7コース'!I10&lt;&gt;0,"×"&amp;'7コース'!I10,"")</f>
        <v>100×6</v>
      </c>
      <c r="F10" s="104"/>
      <c r="G10" s="104"/>
      <c r="H10" s="104"/>
      <c r="I10" s="105"/>
      <c r="J10" s="63" t="str">
        <f>CHOOSE(MATCH(LEN('7コース'!J10),{0,1,2,3,4},0),"","","0'"&amp;'7コース'!J10,LEFT('7コース'!J10,1)&amp;"'"&amp;RIGHT('7コース'!J10,2),LEFT('7コース'!J10,2)&amp;"'"&amp;RIGHT('7コース'!J10,2))</f>
        <v>2'10</v>
      </c>
      <c r="K10" s="64" t="str">
        <f>CHOOSE(MATCH(LEN('7コース'!K10),{0,1,2,3,4},0),"","0","0'"&amp;'7コース'!K10,LEFT('7コース'!K10,1)&amp;"'"&amp;RIGHT('7コース'!K10,2),LEFT('7コース'!K10,2)&amp;"'"&amp;RIGHT('7コース'!K10,2))</f>
        <v/>
      </c>
      <c r="L10" s="65" t="str">
        <f>CHOOSE(MATCH(LEN('7コース'!L10),{0,1,2,3,4},0),"","","0'"&amp;'7コース'!L10,LEFT('7コース'!L10,1)&amp;"'"&amp;RIGHT('7コース'!L10,2),LEFT('7コース'!L10,2)&amp;"'"&amp;RIGHT('7コース'!L10,2))</f>
        <v>2'00</v>
      </c>
      <c r="M10" s="83" t="str">
        <f>IF('7コース'!M10&lt;&gt;0,'7コース'!M10,"")</f>
        <v/>
      </c>
      <c r="N10" s="86" t="str">
        <f>IF('7コース'!N10&lt;&gt;0,'7コース'!N10,"")</f>
        <v/>
      </c>
      <c r="O10" s="86">
        <f>IF('7コース'!O10&lt;&gt;0,'7コース'!O10,"")</f>
        <v>15</v>
      </c>
    </row>
    <row r="11" spans="2:16" ht="41" x14ac:dyDescent="0.2">
      <c r="B11" s="55" t="str">
        <f>IF('7コース'!B11&lt;&gt;0,'7コース'!B11,"")</f>
        <v>Main</v>
      </c>
      <c r="C11" s="62" t="str">
        <f>IF('7コース'!C11&lt;&gt;0,'7コース'!C11,"")</f>
        <v>S1</v>
      </c>
      <c r="D11" s="62" t="str">
        <f>IF('7コース'!D11&lt;&gt;0,'7コース'!D11,"")</f>
        <v>6-8</v>
      </c>
      <c r="E11" s="103" t="str">
        <f>IF('7コース'!E11&lt;&gt;0,'7コース'!E11,"")&amp;IF('7コース'!G11&lt;&gt;0,"×"&amp;'7コース'!G11,"")&amp;IF('7コース'!I11&lt;&gt;0,"×"&amp;'7コース'!I11,"")</f>
        <v>50×4×3</v>
      </c>
      <c r="F11" s="104"/>
      <c r="G11" s="104"/>
      <c r="H11" s="104"/>
      <c r="I11" s="105"/>
      <c r="J11" s="63" t="str">
        <f>CHOOSE(MATCH(LEN('7コース'!J11),{0,1,2,3,4},0),"","","0'"&amp;'7コース'!J11,LEFT('7コース'!J11,1)&amp;"'"&amp;RIGHT('7コース'!J11,2),LEFT('7コース'!J11,2)&amp;"'"&amp;RIGHT('7コース'!J11,2))</f>
        <v>1'50</v>
      </c>
      <c r="K11" s="64" t="str">
        <f>CHOOSE(MATCH(LEN('7コース'!K11),{0,1,2,3,4},0),"","0","0'"&amp;'7コース'!K11,LEFT('7コース'!K11,1)&amp;"'"&amp;RIGHT('7コース'!K11,2),LEFT('7コース'!K11,2)&amp;"'"&amp;RIGHT('7コース'!K11,2))</f>
        <v>1'50</v>
      </c>
      <c r="L11" s="65" t="str">
        <f>CHOOSE(MATCH(LEN('7コース'!L11),{0,1,2,3,4},0),"","","0'"&amp;'7コース'!L11,LEFT('7コース'!L11,1)&amp;"'"&amp;RIGHT('7コース'!L11,2),LEFT('7コース'!L11,2)&amp;"'"&amp;RIGHT('7コース'!L11,2))</f>
        <v>2'00</v>
      </c>
      <c r="M11" s="83" t="str">
        <f>IF('7コース'!M11&lt;&gt;0,'7コース'!M11,"")</f>
        <v/>
      </c>
      <c r="N11" s="86" t="str">
        <f>IF('7コース'!N11&lt;&gt;0,'7コース'!N11,"")</f>
        <v/>
      </c>
      <c r="O11" s="86">
        <f>IF('7コース'!O11&lt;&gt;0,'7コース'!O11,"")</f>
        <v>27.666666666666668</v>
      </c>
    </row>
    <row r="12" spans="2:16" ht="41" x14ac:dyDescent="0.2">
      <c r="B12" s="55" t="str">
        <f>IF('7コース'!B12&lt;&gt;0,'7コース'!B12,"")</f>
        <v>SPTP/FormP</v>
      </c>
      <c r="C12" s="62" t="str">
        <f>IF('7コース'!C12&lt;&gt;0,'7コース'!C12,"")</f>
        <v>S1</v>
      </c>
      <c r="D12" s="62" t="str">
        <f>IF('7コース'!D12&lt;&gt;0,'7コース'!D12,"")</f>
        <v>1-8</v>
      </c>
      <c r="E12" s="103" t="str">
        <f>IF('7コース'!E12&lt;&gt;0,'7コース'!E12,"")&amp;IF('7コース'!G12&lt;&gt;0,"×"&amp;'7コース'!G12,"")&amp;IF('7コース'!I12&lt;&gt;0,"×"&amp;'7コース'!I12,"")</f>
        <v>1×1</v>
      </c>
      <c r="F12" s="104"/>
      <c r="G12" s="104"/>
      <c r="H12" s="104"/>
      <c r="I12" s="105"/>
      <c r="J12" s="63" t="str">
        <f>CHOOSE(MATCH(LEN('7コース'!J12),{0,1,2,3,4},0),"","","0'"&amp;'7コース'!J12,LEFT('7コース'!J12,1)&amp;"'"&amp;RIGHT('7コース'!J12,2),LEFT('7コース'!J12,2)&amp;"'"&amp;RIGHT('7コース'!J12,2))</f>
        <v>30'00</v>
      </c>
      <c r="K12" s="64" t="str">
        <f>CHOOSE(MATCH(LEN('7コース'!K12),{0,1,2,3,4},0),"","0","0'"&amp;'7コース'!K12,LEFT('7コース'!K12,1)&amp;"'"&amp;RIGHT('7コース'!K12,2),LEFT('7コース'!K12,2)&amp;"'"&amp;RIGHT('7コース'!K12,2))</f>
        <v/>
      </c>
      <c r="L12" s="65" t="str">
        <f>CHOOSE(MATCH(LEN('7コース'!L12),{0,1,2,3,4},0),"","","0'"&amp;'7コース'!L12,LEFT('7コース'!L12,1)&amp;"'"&amp;RIGHT('7コース'!L12,2),LEFT('7コース'!L12,2)&amp;"'"&amp;RIGHT('7コース'!L12,2))</f>
        <v/>
      </c>
      <c r="M12" s="83" t="str">
        <f>IF('7コース'!M12&lt;&gt;0,'7コース'!M12,"")</f>
        <v>かっつぁんに教えを乞う</v>
      </c>
      <c r="N12" s="86" t="str">
        <f>IF('7コース'!N12&lt;&gt;0,'7コース'!N12,"")</f>
        <v/>
      </c>
      <c r="O12" s="86">
        <f>IF('7コース'!O12&lt;&gt;0,'7コース'!O12,"")</f>
        <v>30</v>
      </c>
    </row>
    <row r="13" spans="2:16" ht="41" x14ac:dyDescent="0.2">
      <c r="B13" s="55" t="str">
        <f>IF('7コース'!B13&lt;&gt;0,'7コース'!B13,"")</f>
        <v>Down</v>
      </c>
      <c r="C13" s="62" t="str">
        <f>IF('7コース'!C13&lt;&gt;0,'7コース'!C13,"")</f>
        <v>Cho</v>
      </c>
      <c r="D13" s="62" t="str">
        <f>IF('7コース'!D13&lt;&gt;0,'7コース'!D13,"")</f>
        <v>1-8</v>
      </c>
      <c r="E13" s="103" t="str">
        <f>IF('7コース'!E13&lt;&gt;0,'7コース'!E13,"")&amp;IF('7コース'!G13&lt;&gt;0,"×"&amp;'7コース'!G13,"")&amp;IF('7コース'!I13&lt;&gt;0,"×"&amp;'7コース'!I13,"")</f>
        <v>300×1</v>
      </c>
      <c r="F13" s="104"/>
      <c r="G13" s="104"/>
      <c r="H13" s="104"/>
      <c r="I13" s="105"/>
      <c r="J13" s="63" t="str">
        <f>CHOOSE(MATCH(LEN('7コース'!J13),{0,1,2,3,4},0),"","","0'"&amp;'7コース'!J13,LEFT('7コース'!J13,1)&amp;"'"&amp;RIGHT('7コース'!J13,2),LEFT('7コース'!J13,2)&amp;"'"&amp;RIGHT('7コース'!J13,2))</f>
        <v>10'00</v>
      </c>
      <c r="K13" s="64" t="str">
        <f>CHOOSE(MATCH(LEN('7コース'!K13),{0,1,2,3,4},0),"","0","0'"&amp;'7コース'!K13,LEFT('7コース'!K13,1)&amp;"'"&amp;RIGHT('7コース'!K13,2),LEFT('7コース'!K13,2)&amp;"'"&amp;RIGHT('7コース'!K13,2))</f>
        <v/>
      </c>
      <c r="L13" s="65" t="str">
        <f>CHOOSE(MATCH(LEN('7コース'!L13),{0,1,2,3,4},0),"","","0'"&amp;'7コース'!L13,LEFT('7コース'!L13,1)&amp;"'"&amp;RIGHT('7コース'!L13,2),LEFT('7コース'!L13,2)&amp;"'"&amp;RIGHT('7コース'!L13,2))</f>
        <v/>
      </c>
      <c r="M13" s="83" t="str">
        <f>IF('7コース'!M13&lt;&gt;0,'7コース'!M13,"")</f>
        <v/>
      </c>
      <c r="N13" s="86" t="str">
        <f>IF('7コース'!N13&lt;&gt;0,'7コース'!N13,"")</f>
        <v/>
      </c>
      <c r="O13" s="86">
        <f>IF('7コース'!O13&lt;&gt;0,'7コース'!O13,"")</f>
        <v>10</v>
      </c>
    </row>
    <row r="14" spans="2:16" ht="41" x14ac:dyDescent="0.2">
      <c r="B14" s="55" t="str">
        <f>IF('7コース'!B14&lt;&gt;0,'7コース'!B14,"")</f>
        <v/>
      </c>
      <c r="C14" s="62" t="str">
        <f>IF('7コース'!C14&lt;&gt;0,'7コース'!C14,"")</f>
        <v/>
      </c>
      <c r="D14" s="62" t="str">
        <f>IF('7コース'!D14&lt;&gt;0,'7コース'!D14,"")</f>
        <v/>
      </c>
      <c r="E14" s="103" t="str">
        <f>IF('7コース'!E14&lt;&gt;0,'7コース'!E14,"")&amp;IF('7コース'!G14&lt;&gt;0,"×"&amp;'7コース'!G14,"")&amp;IF('7コース'!I14&lt;&gt;0,"×"&amp;'7コース'!I14,"")</f>
        <v/>
      </c>
      <c r="F14" s="104"/>
      <c r="G14" s="104"/>
      <c r="H14" s="104"/>
      <c r="I14" s="105"/>
      <c r="J14" s="63" t="str">
        <f>CHOOSE(MATCH(LEN('7コース'!J14),{0,1,2,3,4},0),"","","0'"&amp;'7コース'!J14,LEFT('7コース'!J14,1)&amp;"'"&amp;RIGHT('7コース'!J14,2),LEFT('7コース'!J14,2)&amp;"'"&amp;RIGHT('7コース'!J14,2))</f>
        <v/>
      </c>
      <c r="K14" s="64" t="str">
        <f>CHOOSE(MATCH(LEN('7コース'!K14),{0,1,2,3,4},0),"","0","0'"&amp;'7コース'!K14,LEFT('7コース'!K14,1)&amp;"'"&amp;RIGHT('7コース'!K14,2),LEFT('7コース'!K14,2)&amp;"'"&amp;RIGHT('7コース'!K14,2))</f>
        <v/>
      </c>
      <c r="L14" s="65" t="str">
        <f>CHOOSE(MATCH(LEN('7コース'!L14),{0,1,2,3,4},0),"","","0'"&amp;'7コース'!L14,LEFT('7コース'!L14,1)&amp;"'"&amp;RIGHT('7コース'!L14,2),LEFT('7コース'!L14,2)&amp;"'"&amp;RIGHT('7コース'!L14,2))</f>
        <v/>
      </c>
      <c r="M14" s="83" t="str">
        <f>IF('7コース'!M14&lt;&gt;0,'7コース'!M14,"")</f>
        <v/>
      </c>
      <c r="N14" s="86" t="str">
        <f>IF('7コース'!N14&lt;&gt;0,'7コース'!N14,"")</f>
        <v/>
      </c>
      <c r="O14" s="86" t="str">
        <f>IF('7コース'!O14&lt;&gt;0,'7コース'!O14,"")</f>
        <v/>
      </c>
    </row>
    <row r="15" spans="2:16" ht="41" x14ac:dyDescent="0.2">
      <c r="B15" s="55" t="str">
        <f>IF('7コース'!B15&lt;&gt;0,'7コース'!B15,"")</f>
        <v/>
      </c>
      <c r="C15" s="62" t="str">
        <f>IF('7コース'!C15&lt;&gt;0,'7コース'!C15,"")</f>
        <v/>
      </c>
      <c r="D15" s="62" t="str">
        <f>IF('7コース'!D15&lt;&gt;0,'7コース'!D15,"")</f>
        <v/>
      </c>
      <c r="E15" s="103" t="str">
        <f>IF('7コース'!E15&lt;&gt;0,'7コース'!E15,"")&amp;IF('7コース'!G15&lt;&gt;0,"×"&amp;'7コース'!G15,"")&amp;IF('7コース'!I15&lt;&gt;0,"×"&amp;'7コース'!I15,"")</f>
        <v/>
      </c>
      <c r="F15" s="104"/>
      <c r="G15" s="104"/>
      <c r="H15" s="104"/>
      <c r="I15" s="105"/>
      <c r="J15" s="63" t="str">
        <f>CHOOSE(MATCH(LEN('7コース'!J15),{0,1,2,3,4},0),"","","0'"&amp;'7コース'!J15,LEFT('7コース'!J15,1)&amp;"'"&amp;RIGHT('7コース'!J15,2),LEFT('7コース'!J15,2)&amp;"'"&amp;RIGHT('7コース'!J15,2))</f>
        <v/>
      </c>
      <c r="K15" s="64" t="str">
        <f>CHOOSE(MATCH(LEN('7コース'!K15),{0,1,2,3,4},0),"","0","0'"&amp;'7コース'!K15,LEFT('7コース'!K15,1)&amp;"'"&amp;RIGHT('7コース'!K15,2),LEFT('7コース'!K15,2)&amp;"'"&amp;RIGHT('7コース'!K15,2))</f>
        <v/>
      </c>
      <c r="L15" s="65" t="str">
        <f>CHOOSE(MATCH(LEN('7コース'!L15),{0,1,2,3,4},0),"","","0'"&amp;'7コース'!L15,LEFT('7コース'!L15,1)&amp;"'"&amp;RIGHT('7コース'!L15,2),LEFT('7コース'!L15,2)&amp;"'"&amp;RIGHT('7コース'!L15,2))</f>
        <v/>
      </c>
      <c r="M15" s="83" t="str">
        <f>IF('7コース'!M15&lt;&gt;0,'7コース'!M15,"")</f>
        <v/>
      </c>
      <c r="N15" s="86" t="str">
        <f>IF('7コース'!N15&lt;&gt;0,'7コース'!N15,"")</f>
        <v/>
      </c>
      <c r="O15" s="86" t="str">
        <f>IF('7コース'!O15&lt;&gt;0,'7コース'!O15,"")</f>
        <v/>
      </c>
    </row>
    <row r="16" spans="2:16" ht="41" x14ac:dyDescent="0.2">
      <c r="B16" s="55" t="str">
        <f>IF('7コース'!B16&lt;&gt;0,'7コース'!B16,"")</f>
        <v/>
      </c>
      <c r="C16" s="62" t="str">
        <f>IF('7コース'!C16&lt;&gt;0,'7コース'!C16,"")</f>
        <v/>
      </c>
      <c r="D16" s="62" t="str">
        <f>IF('7コース'!D16&lt;&gt;0,'7コース'!D16,"")</f>
        <v/>
      </c>
      <c r="E16" s="103" t="str">
        <f>IF('7コース'!E16&lt;&gt;0,'7コース'!E16,"")&amp;IF('7コース'!G16&lt;&gt;0,"×"&amp;'7コース'!G16,"")&amp;IF('7コース'!I16&lt;&gt;0,"×"&amp;'7コース'!I16,"")</f>
        <v/>
      </c>
      <c r="F16" s="104"/>
      <c r="G16" s="104"/>
      <c r="H16" s="104"/>
      <c r="I16" s="105"/>
      <c r="J16" s="63" t="str">
        <f>CHOOSE(MATCH(LEN('7コース'!J16),{0,1,2,3,4},0),"","","0'"&amp;'7コース'!J16,LEFT('7コース'!J16,1)&amp;"'"&amp;RIGHT('7コース'!J16,2),LEFT('7コース'!J16,2)&amp;"'"&amp;RIGHT('7コース'!J16,2))</f>
        <v/>
      </c>
      <c r="K16" s="64" t="str">
        <f>CHOOSE(MATCH(LEN('7コース'!K16),{0,1,2,3,4},0),"","0","0'"&amp;'7コース'!K16,LEFT('7コース'!K16,1)&amp;"'"&amp;RIGHT('7コース'!K16,2),LEFT('7コース'!K16,2)&amp;"'"&amp;RIGHT('7コース'!K16,2))</f>
        <v/>
      </c>
      <c r="L16" s="65" t="str">
        <f>CHOOSE(MATCH(LEN('7コース'!L16),{0,1,2,3,4},0),"","","0'"&amp;'7コース'!L16,LEFT('7コース'!L16,1)&amp;"'"&amp;RIGHT('7コース'!L16,2),LEFT('7コース'!L16,2)&amp;"'"&amp;RIGHT('7コース'!L16,2))</f>
        <v/>
      </c>
      <c r="M16" s="83" t="str">
        <f>IF('7コース'!M16&lt;&gt;0,'7コース'!M16,"")</f>
        <v/>
      </c>
      <c r="N16" s="86" t="str">
        <f>IF('7コース'!N16&lt;&gt;0,'7コース'!N16,"")</f>
        <v/>
      </c>
      <c r="O16" s="86" t="str">
        <f>IF('7コース'!O16&lt;&gt;0,'7コース'!O16,"")</f>
        <v/>
      </c>
    </row>
    <row r="17" spans="2:15" ht="41" x14ac:dyDescent="0.2">
      <c r="B17" s="55" t="str">
        <f>IF('7コース'!B17&lt;&gt;0,'7コース'!B17,"")</f>
        <v/>
      </c>
      <c r="C17" s="62" t="str">
        <f>IF('7コース'!C17&lt;&gt;0,'7コース'!C17,"")</f>
        <v/>
      </c>
      <c r="D17" s="62" t="str">
        <f>IF('7コース'!D17&lt;&gt;0,'7コース'!D17,"")</f>
        <v/>
      </c>
      <c r="E17" s="103" t="str">
        <f>IF('7コース'!E17&lt;&gt;0,'7コース'!E17,"")&amp;IF('7コース'!G17&lt;&gt;0,"×"&amp;'7コース'!G17,"")&amp;IF('7コース'!I17&lt;&gt;0,"×"&amp;'7コース'!I17,"")</f>
        <v/>
      </c>
      <c r="F17" s="104"/>
      <c r="G17" s="104"/>
      <c r="H17" s="104"/>
      <c r="I17" s="105"/>
      <c r="J17" s="63" t="str">
        <f>CHOOSE(MATCH(LEN('7コース'!J17),{0,1,2,3,4},0),"","","0'"&amp;'7コース'!J17,LEFT('7コース'!J17,1)&amp;"'"&amp;RIGHT('7コース'!J17,2),LEFT('7コース'!J17,2)&amp;"'"&amp;RIGHT('7コース'!J17,2))</f>
        <v/>
      </c>
      <c r="K17" s="64" t="str">
        <f>CHOOSE(MATCH(LEN('7コース'!K17),{0,1,2,3,4},0),"","0","0'"&amp;'7コース'!K17,LEFT('7コース'!K17,1)&amp;"'"&amp;RIGHT('7コース'!K17,2),LEFT('7コース'!K17,2)&amp;"'"&amp;RIGHT('7コース'!K17,2))</f>
        <v/>
      </c>
      <c r="L17" s="65" t="str">
        <f>CHOOSE(MATCH(LEN('7コース'!L17),{0,1,2,3,4},0),"","","0'"&amp;'7コース'!L17,LEFT('7コース'!L17,1)&amp;"'"&amp;RIGHT('7コース'!L17,2),LEFT('7コース'!L17,2)&amp;"'"&amp;RIGHT('7コース'!L17,2))</f>
        <v/>
      </c>
      <c r="M17" s="83" t="str">
        <f>IF('7コース'!M17&lt;&gt;0,'7コース'!M17,"")</f>
        <v/>
      </c>
      <c r="N17" s="86" t="str">
        <f>IF('7コース'!N17&lt;&gt;0,'7コース'!N17,"")</f>
        <v/>
      </c>
      <c r="O17" s="86" t="str">
        <f>IF('7コース'!O17&lt;&gt;0,'7コース'!O17,"")</f>
        <v/>
      </c>
    </row>
    <row r="18" spans="2:15" ht="41" x14ac:dyDescent="0.2">
      <c r="B18" s="55" t="str">
        <f>IF('7コース'!B18&lt;&gt;0,'7コース'!B18,"")</f>
        <v/>
      </c>
      <c r="C18" s="62" t="str">
        <f>IF('7コース'!C18&lt;&gt;0,'7コース'!C18,"")</f>
        <v/>
      </c>
      <c r="D18" s="62" t="str">
        <f>IF('7コース'!D18&lt;&gt;0,'7コース'!D18,"")</f>
        <v/>
      </c>
      <c r="E18" s="103" t="str">
        <f>IF('7コース'!E18&lt;&gt;0,'7コース'!E18,"")&amp;IF('7コース'!G18&lt;&gt;0,"×"&amp;'7コース'!G18,"")&amp;IF('7コース'!I18&lt;&gt;0,"×"&amp;'7コース'!I18,"")</f>
        <v/>
      </c>
      <c r="F18" s="104"/>
      <c r="G18" s="104"/>
      <c r="H18" s="104"/>
      <c r="I18" s="105"/>
      <c r="J18" s="63" t="str">
        <f>CHOOSE(MATCH(LEN('7コース'!J18),{0,1,2,3,4},0),"","","0'"&amp;'7コース'!J18,LEFT('7コース'!J18,1)&amp;"'"&amp;RIGHT('7コース'!J18,2),LEFT('7コース'!J18,2)&amp;"'"&amp;RIGHT('7コース'!J18,2))</f>
        <v/>
      </c>
      <c r="K18" s="64" t="str">
        <f>CHOOSE(MATCH(LEN('7コース'!K18),{0,1,2,3,4},0),"","0","0'"&amp;'7コース'!K18,LEFT('7コース'!K18,1)&amp;"'"&amp;RIGHT('7コース'!K18,2),LEFT('7コース'!K18,2)&amp;"'"&amp;RIGHT('7コース'!K18,2))</f>
        <v/>
      </c>
      <c r="L18" s="65" t="str">
        <f>CHOOSE(MATCH(LEN('7コース'!L18),{0,1,2,3,4},0),"","","0'"&amp;'7コース'!L18,LEFT('7コース'!L18,1)&amp;"'"&amp;RIGHT('7コース'!L18,2),LEFT('7コース'!L18,2)&amp;"'"&amp;RIGHT('7コース'!L18,2))</f>
        <v/>
      </c>
      <c r="M18" s="83" t="str">
        <f>IF('7コース'!M18&lt;&gt;0,'7コース'!M18,"")</f>
        <v/>
      </c>
      <c r="N18" s="86" t="str">
        <f>IF('7コース'!N18&lt;&gt;0,'7コース'!N18,"")</f>
        <v/>
      </c>
      <c r="O18" s="86" t="str">
        <f>IF('7コース'!O18&lt;&gt;0,'7コース'!O18,"")</f>
        <v/>
      </c>
    </row>
    <row r="19" spans="2:15" ht="41" x14ac:dyDescent="0.2">
      <c r="B19" s="55" t="str">
        <f>IF('7コース'!B19&lt;&gt;0,'7コース'!B19,"")</f>
        <v/>
      </c>
      <c r="C19" s="62" t="str">
        <f>IF('7コース'!C19&lt;&gt;0,'7コース'!C19,"")</f>
        <v/>
      </c>
      <c r="D19" s="62" t="str">
        <f>IF('7コース'!D19&lt;&gt;0,'7コース'!D19,"")</f>
        <v/>
      </c>
      <c r="E19" s="103" t="str">
        <f>IF('7コース'!E19&lt;&gt;0,'7コース'!E19,"")&amp;IF('7コース'!G19&lt;&gt;0,"×"&amp;'7コース'!G19,"")&amp;IF('7コース'!I19&lt;&gt;0,"×"&amp;'7コース'!I19,"")</f>
        <v/>
      </c>
      <c r="F19" s="104"/>
      <c r="G19" s="104"/>
      <c r="H19" s="104"/>
      <c r="I19" s="105"/>
      <c r="J19" s="63" t="str">
        <f>CHOOSE(MATCH(LEN('7コース'!J19),{0,1,2,3,4},0),"","","0'"&amp;'7コース'!J19,LEFT('7コース'!J19,1)&amp;"'"&amp;RIGHT('7コース'!J19,2),LEFT('7コース'!J19,2)&amp;"'"&amp;RIGHT('7コース'!J19,2))</f>
        <v/>
      </c>
      <c r="K19" s="64" t="str">
        <f>CHOOSE(MATCH(LEN('7コース'!K19),{0,1,2,3,4},0),"","0","0'"&amp;'7コース'!K19,LEFT('7コース'!K19,1)&amp;"'"&amp;RIGHT('7コース'!K19,2),LEFT('7コース'!K19,2)&amp;"'"&amp;RIGHT('7コース'!K19,2))</f>
        <v/>
      </c>
      <c r="L19" s="65" t="str">
        <f>CHOOSE(MATCH(LEN('7コース'!L19),{0,1,2,3,4},0),"","","0'"&amp;'7コース'!L19,LEFT('7コース'!L19,1)&amp;"'"&amp;RIGHT('7コース'!L19,2),LEFT('7コース'!L19,2)&amp;"'"&amp;RIGHT('7コース'!L19,2))</f>
        <v/>
      </c>
      <c r="M19" s="83" t="str">
        <f>IF('7コース'!M19&lt;&gt;0,'7コース'!M19,"")</f>
        <v/>
      </c>
      <c r="N19" s="86" t="str">
        <f>IF('7コース'!N19&lt;&gt;0,'7コース'!N19,"")</f>
        <v/>
      </c>
      <c r="O19" s="86" t="str">
        <f>IF('7コース'!O19&lt;&gt;0,'7コース'!O19,"")</f>
        <v/>
      </c>
    </row>
    <row r="20" spans="2:15" ht="41" x14ac:dyDescent="0.2">
      <c r="B20" s="55" t="str">
        <f>IF('7コース'!B20&lt;&gt;0,'7コース'!B20,"")</f>
        <v/>
      </c>
      <c r="C20" s="62" t="str">
        <f>IF('7コース'!C20&lt;&gt;0,'7コース'!C20,"")</f>
        <v/>
      </c>
      <c r="D20" s="62" t="str">
        <f>IF('7コース'!D20&lt;&gt;0,'7コース'!D20,"")</f>
        <v/>
      </c>
      <c r="E20" s="103" t="str">
        <f>IF('7コース'!E20&lt;&gt;0,'7コース'!E20,"")&amp;IF('7コース'!G20&lt;&gt;0,"×"&amp;'7コース'!G20,"")&amp;IF('7コース'!I20&lt;&gt;0,"×"&amp;'7コース'!I20,"")</f>
        <v/>
      </c>
      <c r="F20" s="104"/>
      <c r="G20" s="104"/>
      <c r="H20" s="104"/>
      <c r="I20" s="105"/>
      <c r="J20" s="63" t="str">
        <f>CHOOSE(MATCH(LEN('7コース'!J20),{0,1,2,3,4},0),"","","0'"&amp;'7コース'!J20,LEFT('7コース'!J20,1)&amp;"'"&amp;RIGHT('7コース'!J20,2),LEFT('7コース'!J20,2)&amp;"'"&amp;RIGHT('7コース'!J20,2))</f>
        <v/>
      </c>
      <c r="K20" s="64" t="str">
        <f>CHOOSE(MATCH(LEN('7コース'!K20),{0,1,2,3,4},0),"","0","0'"&amp;'7コース'!K20,LEFT('7コース'!K20,1)&amp;"'"&amp;RIGHT('7コース'!K20,2),LEFT('7コース'!K20,2)&amp;"'"&amp;RIGHT('7コース'!K20,2))</f>
        <v/>
      </c>
      <c r="L20" s="65" t="str">
        <f>CHOOSE(MATCH(LEN('7コース'!L20),{0,1,2,3,4},0),"","","0'"&amp;'7コース'!L20,LEFT('7コース'!L20,1)&amp;"'"&amp;RIGHT('7コース'!L20,2),LEFT('7コース'!L20,2)&amp;"'"&amp;RIGHT('7コース'!L20,2))</f>
        <v/>
      </c>
      <c r="M20" s="83" t="str">
        <f>IF('7コース'!M20&lt;&gt;0,'7コース'!M20,"")</f>
        <v/>
      </c>
      <c r="N20" s="86" t="str">
        <f>IF('7コース'!N20&lt;&gt;0,'7コース'!N20,"")</f>
        <v/>
      </c>
      <c r="O20" s="86" t="str">
        <f>IF('7コース'!O20&lt;&gt;0,'7コース'!O20,"")</f>
        <v/>
      </c>
    </row>
    <row r="21" spans="2:15" ht="41.5" thickBot="1" x14ac:dyDescent="0.25">
      <c r="B21" s="56" t="str">
        <f>IF('7コース'!B21&lt;&gt;0,'7コース'!B21,"")</f>
        <v/>
      </c>
      <c r="C21" s="66" t="str">
        <f>IF('7コース'!C21&lt;&gt;0,'7コース'!C21,"")</f>
        <v/>
      </c>
      <c r="D21" s="66" t="str">
        <f>IF('7コース'!D21&lt;&gt;0,'7コース'!D21,"")</f>
        <v/>
      </c>
      <c r="E21" s="127" t="str">
        <f>IF('7コース'!E21&lt;&gt;0,'7コース'!E21,"")&amp;IF('7コース'!G21&lt;&gt;0,"×"&amp;'7コース'!G21,"")&amp;IF('7コース'!I21&lt;&gt;0,"×"&amp;'7コース'!I21,"")</f>
        <v/>
      </c>
      <c r="F21" s="128"/>
      <c r="G21" s="128"/>
      <c r="H21" s="128"/>
      <c r="I21" s="129"/>
      <c r="J21" s="67" t="str">
        <f>CHOOSE(MATCH(LEN('7コース'!J21),{0,1,2,3,4},0),"","","0'"&amp;'7コース'!J21,LEFT('7コース'!J21,1)&amp;"'"&amp;RIGHT('7コース'!J21,2),LEFT('7コース'!J21,2)&amp;"'"&amp;RIGHT('7コース'!J21,2))</f>
        <v/>
      </c>
      <c r="K21" s="68" t="str">
        <f>CHOOSE(MATCH(LEN('7コース'!K21),{0,1,2,3,4},0),"","0","0'"&amp;'7コース'!K21,LEFT('7コース'!K21,1)&amp;"'"&amp;RIGHT('7コース'!K21,2),LEFT('7コース'!K21,2)&amp;"'"&amp;RIGHT('7コース'!K21,2))</f>
        <v/>
      </c>
      <c r="L21" s="69" t="str">
        <f>CHOOSE(MATCH(LEN('7コース'!L21),{0,1,2,3,4},0),"","","0'"&amp;'7コース'!L21,LEFT('7コース'!L21,1)&amp;"'"&amp;RIGHT('7コース'!L21,2),LEFT('7コース'!L21,2)&amp;"'"&amp;RIGHT('7コース'!L21,2))</f>
        <v/>
      </c>
      <c r="M21" s="84" t="str">
        <f>IF('7コース'!M21&lt;&gt;0,'7コース'!M21,"")</f>
        <v/>
      </c>
      <c r="N21" s="87" t="str">
        <f>IF('7コース'!N21&lt;&gt;0,'7コース'!N21,"")</f>
        <v/>
      </c>
      <c r="O21" s="87" t="str">
        <f>IF('7コース'!O21&lt;&gt;0,'7コース'!O21,"")</f>
        <v/>
      </c>
    </row>
  </sheetData>
  <mergeCells count="22">
    <mergeCell ref="E11:I11"/>
    <mergeCell ref="B2:O2"/>
    <mergeCell ref="B3:D3"/>
    <mergeCell ref="E3:I3"/>
    <mergeCell ref="J3:L3"/>
    <mergeCell ref="B4:O4"/>
    <mergeCell ref="E5:I5"/>
    <mergeCell ref="E6:I6"/>
    <mergeCell ref="E7:I7"/>
    <mergeCell ref="E8:I8"/>
    <mergeCell ref="E9:I9"/>
    <mergeCell ref="E10:I10"/>
    <mergeCell ref="E18:I18"/>
    <mergeCell ref="E19:I19"/>
    <mergeCell ref="E20:I20"/>
    <mergeCell ref="E21:I21"/>
    <mergeCell ref="E12:I12"/>
    <mergeCell ref="E13:I13"/>
    <mergeCell ref="E14:I14"/>
    <mergeCell ref="E15:I15"/>
    <mergeCell ref="E16:I16"/>
    <mergeCell ref="E17:I17"/>
  </mergeCells>
  <phoneticPr fontId="1"/>
  <pageMargins left="0.23622047244094491" right="0.23622047244094491" top="0.74803149606299213" bottom="0.74803149606299213" header="0.31496062992125984" footer="0.31496062992125984"/>
  <pageSetup paperSize="9" scale="6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1" tint="0.249977111117893"/>
  </sheetPr>
  <dimension ref="B1:P21"/>
  <sheetViews>
    <sheetView showGridLines="0" view="pageBreakPreview" zoomScale="56" zoomScaleNormal="98" zoomScaleSheetLayoutView="56" workbookViewId="0">
      <selection activeCell="B2" sqref="B2:O2"/>
    </sheetView>
  </sheetViews>
  <sheetFormatPr defaultColWidth="9" defaultRowHeight="14" x14ac:dyDescent="0.2"/>
  <cols>
    <col min="1" max="1" width="1.90625" style="1" customWidth="1"/>
    <col min="2" max="2" width="20.08984375" style="4" customWidth="1"/>
    <col min="3" max="3" width="14.6328125" style="4" customWidth="1"/>
    <col min="4" max="4" width="9.453125" style="1" customWidth="1"/>
    <col min="5" max="5" width="5.6328125" style="1" customWidth="1"/>
    <col min="6" max="6" width="2.36328125" style="1" customWidth="1"/>
    <col min="7" max="7" width="4.90625" style="1" customWidth="1"/>
    <col min="8" max="8" width="2.08984375" style="1" customWidth="1"/>
    <col min="9" max="9" width="7.90625" style="1" customWidth="1"/>
    <col min="10" max="12" width="9.6328125" style="1" customWidth="1"/>
    <col min="13" max="13" width="104.90625" style="1" customWidth="1"/>
    <col min="14" max="14" width="10.453125" style="1" customWidth="1"/>
    <col min="15" max="15" width="13" style="1" customWidth="1"/>
    <col min="16" max="16" width="1.9062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'8コース'!B2</f>
        <v>都立西高校水泳部　トレーニングメニュー　（８コース）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" thickBot="1" x14ac:dyDescent="0.25">
      <c r="B3" s="109" t="str">
        <f>'8コース'!B3</f>
        <v>2017/8/7 Mon PM</v>
      </c>
      <c r="C3" s="110"/>
      <c r="D3" s="111"/>
      <c r="E3" s="112" t="str">
        <f>IF('8コース'!H3&lt;&gt;0,"総合距離 "&amp;'8コース'!H3,"")</f>
        <v>総合距離 3101</v>
      </c>
      <c r="F3" s="113"/>
      <c r="G3" s="113"/>
      <c r="H3" s="113"/>
      <c r="I3" s="114"/>
      <c r="J3" s="115" t="str">
        <f>IF('8コース'!K3&lt;&gt;0,"メニュー作成者："&amp;'8コース'!K3,"")</f>
        <v>メニュー作成者：小西 健太</v>
      </c>
      <c r="K3" s="116"/>
      <c r="L3" s="117"/>
      <c r="M3" s="81"/>
      <c r="N3" s="74"/>
      <c r="O3" s="50" t="str">
        <f>IF('8コース'!O3&lt;&gt;0,"総合時間[分] "&amp;ROUND('8コース'!O3,2),"")</f>
        <v>総合時間[分] 139.83</v>
      </c>
      <c r="P3" s="3"/>
    </row>
    <row r="4" spans="2:16" s="80" customFormat="1" ht="23" thickBot="1" x14ac:dyDescent="0.25">
      <c r="B4" s="121" t="str">
        <f>IF('8コース'!B4&lt;&gt;0,'8コース'!B4,"")</f>
        <v>【メニューの意図】かっつぁんに教えを乞おう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79"/>
    </row>
    <row r="5" spans="2:16" ht="36" customHeight="1" thickBot="1" x14ac:dyDescent="0.25">
      <c r="B5" s="38" t="s">
        <v>18</v>
      </c>
      <c r="C5" s="38" t="s">
        <v>4</v>
      </c>
      <c r="D5" s="39" t="s">
        <v>5</v>
      </c>
      <c r="E5" s="118" t="s">
        <v>16</v>
      </c>
      <c r="F5" s="119"/>
      <c r="G5" s="119"/>
      <c r="H5" s="119"/>
      <c r="I5" s="120"/>
      <c r="J5" s="70" t="s">
        <v>9</v>
      </c>
      <c r="K5" s="78" t="s">
        <v>17</v>
      </c>
      <c r="L5" s="71" t="s">
        <v>11</v>
      </c>
      <c r="M5" s="40" t="s">
        <v>12</v>
      </c>
      <c r="N5" s="40" t="s">
        <v>13</v>
      </c>
      <c r="O5" s="72" t="s">
        <v>14</v>
      </c>
      <c r="P5" s="2"/>
    </row>
    <row r="6" spans="2:16" ht="41" x14ac:dyDescent="0.2">
      <c r="B6" s="53" t="str">
        <f>IF('8コース'!B6&lt;&gt;0,'8コース'!B6,"")</f>
        <v>Up</v>
      </c>
      <c r="C6" s="54" t="str">
        <f>IF('8コース'!C6&lt;&gt;0,'8コース'!C6,"")</f>
        <v>SKIPS</v>
      </c>
      <c r="D6" s="54" t="str">
        <f>IF('8コース'!D6&lt;&gt;0,'8コース'!D6,"")</f>
        <v>1-8</v>
      </c>
      <c r="E6" s="124" t="str">
        <f>IF('8コース'!E6&lt;&gt;0,'8コース'!E6,"")&amp;IF('8コース'!G6&lt;&gt;0,"×"&amp;'8コース'!G6,"")&amp;IF('8コース'!I6&lt;&gt;0,"×"&amp;'8コース'!I6,"")</f>
        <v>100×5</v>
      </c>
      <c r="F6" s="125"/>
      <c r="G6" s="125"/>
      <c r="H6" s="125"/>
      <c r="I6" s="126"/>
      <c r="J6" s="59" t="str">
        <f>CHOOSE(MATCH(LEN('8コース'!J6),{0,1,2,3,4},0),"","","0'"&amp;'8コース'!J6,LEFT('8コース'!J6,1)&amp;"'"&amp;RIGHT('8コース'!J6,2),LEFT('8コース'!J6,2)&amp;"'"&amp;RIGHT('8コース'!J6,2))</f>
        <v>2'30</v>
      </c>
      <c r="K6" s="60" t="str">
        <f>CHOOSE(MATCH(LEN('8コース'!K6),{0,1,2,3,4},0),"","0","0'"&amp;'8コース'!K6,LEFT('8コース'!K6,1)&amp;"'"&amp;RIGHT('8コース'!K6,2),LEFT('8コース'!K6,2)&amp;"'"&amp;RIGHT('8コース'!K6,2))</f>
        <v/>
      </c>
      <c r="L6" s="61" t="str">
        <f>CHOOSE(MATCH(LEN('8コース'!L6),{0,1,2,3,4},0),"","","0'"&amp;'8コース'!L6,LEFT('8コース'!L6,1)&amp;"'"&amp;RIGHT('8コース'!L6,2),LEFT('8コース'!L6,2)&amp;"'"&amp;RIGHT('8コース'!L6,2))</f>
        <v>2'00</v>
      </c>
      <c r="M6" s="82" t="str">
        <f>IF('8コース'!M6&lt;&gt;0,'8コース'!M6,"")</f>
        <v/>
      </c>
      <c r="N6" s="85" t="str">
        <f>IF('8コース'!N6&lt;&gt;0,'8コース'!N6,"")</f>
        <v/>
      </c>
      <c r="O6" s="85">
        <f>IF('8コース'!O6&lt;&gt;0,'8コース'!O6,"")</f>
        <v>14.5</v>
      </c>
      <c r="P6" s="3"/>
    </row>
    <row r="7" spans="2:16" ht="41" x14ac:dyDescent="0.2">
      <c r="B7" s="55" t="str">
        <f>IF('8コース'!B7&lt;&gt;0,'8コース'!B7,"")</f>
        <v>Trial</v>
      </c>
      <c r="C7" s="62" t="str">
        <f>IF('8コース'!C7&lt;&gt;0,'8コース'!C7,"")</f>
        <v>S4</v>
      </c>
      <c r="D7" s="62" t="str">
        <f>IF('8コース'!D7&lt;&gt;0,'8コース'!D7,"")</f>
        <v>1-8</v>
      </c>
      <c r="E7" s="103" t="str">
        <f>IF('8コース'!E7&lt;&gt;0,'8コース'!E7,"")&amp;IF('8コース'!G7&lt;&gt;0,"×"&amp;'8コース'!G7,"")&amp;IF('8コース'!I7&lt;&gt;0,"×"&amp;'8コース'!I7,"")</f>
        <v>50×1</v>
      </c>
      <c r="F7" s="104"/>
      <c r="G7" s="104"/>
      <c r="H7" s="104"/>
      <c r="I7" s="105"/>
      <c r="J7" s="63" t="str">
        <f>CHOOSE(MATCH(LEN('8コース'!J7),{0,1,2,3,4},0),"","","0'"&amp;'8コース'!J7,LEFT('8コース'!J7,1)&amp;"'"&amp;RIGHT('8コース'!J7,2),LEFT('8コース'!J7,2)&amp;"'"&amp;RIGHT('8コース'!J7,2))</f>
        <v>10'00</v>
      </c>
      <c r="K7" s="64" t="str">
        <f>CHOOSE(MATCH(LEN('8コース'!K7),{0,1,2,3,4},0),"","0","0'"&amp;'8コース'!K7,LEFT('8コース'!K7,1)&amp;"'"&amp;RIGHT('8コース'!K7,2),LEFT('8コース'!K7,2)&amp;"'"&amp;RIGHT('8コース'!K7,2))</f>
        <v/>
      </c>
      <c r="L7" s="65" t="str">
        <f>CHOOSE(MATCH(LEN('8コース'!L7),{0,1,2,3,4},0),"","","0'"&amp;'8コース'!L7,LEFT('8コース'!L7,1)&amp;"'"&amp;RIGHT('8コース'!L7,2),LEFT('8コース'!L7,2)&amp;"'"&amp;RIGHT('8コース'!L7,2))</f>
        <v>2'00</v>
      </c>
      <c r="M7" s="83" t="str">
        <f>IF('8コース'!M7&lt;&gt;0,'8コース'!M7,"")</f>
        <v>S4≡50mをダッシュしたら一番遅い泳法</v>
      </c>
      <c r="N7" s="86" t="str">
        <f>IF('8コース'!N7&lt;&gt;0,'8コース'!N7,"")</f>
        <v/>
      </c>
      <c r="O7" s="86">
        <f>IF('8コース'!O7&lt;&gt;0,'8コース'!O7,"")</f>
        <v>12</v>
      </c>
      <c r="P7" s="3"/>
    </row>
    <row r="8" spans="2:16" ht="41" x14ac:dyDescent="0.2">
      <c r="B8" s="55" t="str">
        <f>IF('8コース'!B8&lt;&gt;0,'8コース'!B8,"")</f>
        <v>Kick</v>
      </c>
      <c r="C8" s="62" t="str">
        <f>IF('8コース'!C8&lt;&gt;0,'8コース'!C8,"")</f>
        <v>S1</v>
      </c>
      <c r="D8" s="62" t="str">
        <f>IF('8コース'!D8&lt;&gt;0,'8コース'!D8,"")</f>
        <v>6-8</v>
      </c>
      <c r="E8" s="103" t="str">
        <f>IF('8コース'!E8&lt;&gt;0,'8コース'!E8,"")&amp;IF('8コース'!G8&lt;&gt;0,"×"&amp;'8コース'!G8,"")&amp;IF('8コース'!I8&lt;&gt;0,"×"&amp;'8コース'!I8,"")</f>
        <v>50×7</v>
      </c>
      <c r="F8" s="104"/>
      <c r="G8" s="104"/>
      <c r="H8" s="104"/>
      <c r="I8" s="105"/>
      <c r="J8" s="63" t="str">
        <f>CHOOSE(MATCH(LEN('8コース'!J8),{0,1,2,3,4},0),"","","0'"&amp;'8コース'!J8,LEFT('8コース'!J8,1)&amp;"'"&amp;RIGHT('8コース'!J8,2),LEFT('8コース'!J8,2)&amp;"'"&amp;RIGHT('8コース'!J8,2))</f>
        <v>1'20</v>
      </c>
      <c r="K8" s="64" t="str">
        <f>CHOOSE(MATCH(LEN('8コース'!K8),{0,1,2,3,4},0),"","0","0'"&amp;'8コース'!K8,LEFT('8コース'!K8,1)&amp;"'"&amp;RIGHT('8コース'!K8,2),LEFT('8コース'!K8,2)&amp;"'"&amp;RIGHT('8コース'!K8,2))</f>
        <v/>
      </c>
      <c r="L8" s="65" t="str">
        <f>CHOOSE(MATCH(LEN('8コース'!L8),{0,1,2,3,4},0),"","","0'"&amp;'8コース'!L8,LEFT('8コース'!L8,1)&amp;"'"&amp;RIGHT('8コース'!L8,2),LEFT('8コース'!L8,2)&amp;"'"&amp;RIGHT('8コース'!L8,2))</f>
        <v>2'00</v>
      </c>
      <c r="M8" s="83" t="str">
        <f>IF('8コース'!M8&lt;&gt;0,'8コース'!M8,"")</f>
        <v/>
      </c>
      <c r="N8" s="86" t="str">
        <f>IF('8コース'!N8&lt;&gt;0,'8コース'!N8,"")</f>
        <v/>
      </c>
      <c r="O8" s="86">
        <f>IF('8コース'!O8&lt;&gt;0,'8コース'!O8,"")</f>
        <v>11.333333333333332</v>
      </c>
    </row>
    <row r="9" spans="2:16" ht="41" x14ac:dyDescent="0.2">
      <c r="B9" s="55" t="str">
        <f>IF('8コース'!B9&lt;&gt;0,'8コース'!B9,"")</f>
        <v>Pull</v>
      </c>
      <c r="C9" s="62" t="str">
        <f>IF('8コース'!C9&lt;&gt;0,'8コース'!C9,"")</f>
        <v>S1</v>
      </c>
      <c r="D9" s="62" t="str">
        <f>IF('8コース'!D9&lt;&gt;0,'8コース'!D9,"")</f>
        <v>7-8</v>
      </c>
      <c r="E9" s="103" t="str">
        <f>IF('8コース'!E9&lt;&gt;0,'8コース'!E9,"")&amp;IF('8コース'!G9&lt;&gt;0,"×"&amp;'8コース'!G9,"")&amp;IF('8コース'!I9&lt;&gt;0,"×"&amp;'8コース'!I9,"")</f>
        <v>100×7</v>
      </c>
      <c r="F9" s="104"/>
      <c r="G9" s="104"/>
      <c r="H9" s="104"/>
      <c r="I9" s="105"/>
      <c r="J9" s="63" t="str">
        <f>CHOOSE(MATCH(LEN('8コース'!J9),{0,1,2,3,4},0),"","","0'"&amp;'8コース'!J9,LEFT('8コース'!J9,1)&amp;"'"&amp;RIGHT('8コース'!J9,2),LEFT('8コース'!J9,2)&amp;"'"&amp;RIGHT('8コース'!J9,2))</f>
        <v>2'20</v>
      </c>
      <c r="K9" s="64" t="str">
        <f>CHOOSE(MATCH(LEN('8コース'!K9),{0,1,2,3,4},0),"","0","0'"&amp;'8コース'!K9,LEFT('8コース'!K9,1)&amp;"'"&amp;RIGHT('8コース'!K9,2),LEFT('8コース'!K9,2)&amp;"'"&amp;RIGHT('8コース'!K9,2))</f>
        <v/>
      </c>
      <c r="L9" s="65" t="str">
        <f>CHOOSE(MATCH(LEN('8コース'!L9),{0,1,2,3,4},0),"","","0'"&amp;'8コース'!L9,LEFT('8コース'!L9,1)&amp;"'"&amp;RIGHT('8コース'!L9,2),LEFT('8コース'!L9,2)&amp;"'"&amp;RIGHT('8コース'!L9,2))</f>
        <v>2'00</v>
      </c>
      <c r="M9" s="83" t="str">
        <f>IF('8コース'!M9&lt;&gt;0,'8コース'!M9,"")</f>
        <v/>
      </c>
      <c r="N9" s="86" t="str">
        <f>IF('8コース'!N9&lt;&gt;0,'8コース'!N9,"")</f>
        <v/>
      </c>
      <c r="O9" s="86">
        <f>IF('8コース'!O9&lt;&gt;0,'8コース'!O9,"")</f>
        <v>18.333333333333336</v>
      </c>
    </row>
    <row r="10" spans="2:16" ht="41" x14ac:dyDescent="0.2">
      <c r="B10" s="55" t="str">
        <f>IF('8コース'!B10&lt;&gt;0,'8コース'!B10,"")</f>
        <v>SR</v>
      </c>
      <c r="C10" s="62" t="str">
        <f>IF('8コース'!C10&lt;&gt;0,'8コース'!C10,"")</f>
        <v>S1</v>
      </c>
      <c r="D10" s="62" t="str">
        <f>IF('8コース'!D10&lt;&gt;0,'8コース'!D10,"")</f>
        <v>8</v>
      </c>
      <c r="E10" s="103" t="str">
        <f>IF('8コース'!E10&lt;&gt;0,'8コース'!E10,"")&amp;IF('8コース'!G10&lt;&gt;0,"×"&amp;'8コース'!G10,"")&amp;IF('8コース'!I10&lt;&gt;0,"×"&amp;'8コース'!I10,"")</f>
        <v>100×6</v>
      </c>
      <c r="F10" s="104"/>
      <c r="G10" s="104"/>
      <c r="H10" s="104"/>
      <c r="I10" s="105"/>
      <c r="J10" s="63" t="str">
        <f>CHOOSE(MATCH(LEN('8コース'!J10),{0,1,2,3,4},0),"","","0'"&amp;'8コース'!J10,LEFT('8コース'!J10,1)&amp;"'"&amp;RIGHT('8コース'!J10,2),LEFT('8コース'!J10,2)&amp;"'"&amp;RIGHT('8コース'!J10,2))</f>
        <v>2'20</v>
      </c>
      <c r="K10" s="64" t="str">
        <f>CHOOSE(MATCH(LEN('8コース'!K10),{0,1,2,3,4},0),"","0","0'"&amp;'8コース'!K10,LEFT('8コース'!K10,1)&amp;"'"&amp;RIGHT('8コース'!K10,2),LEFT('8コース'!K10,2)&amp;"'"&amp;RIGHT('8コース'!K10,2))</f>
        <v/>
      </c>
      <c r="L10" s="65" t="str">
        <f>CHOOSE(MATCH(LEN('8コース'!L10),{0,1,2,3,4},0),"","","0'"&amp;'8コース'!L10,LEFT('8コース'!L10,1)&amp;"'"&amp;RIGHT('8コース'!L10,2),LEFT('8コース'!L10,2)&amp;"'"&amp;RIGHT('8コース'!L10,2))</f>
        <v>2'00</v>
      </c>
      <c r="M10" s="83" t="str">
        <f>IF('8コース'!M10&lt;&gt;0,'8コース'!M10,"")</f>
        <v/>
      </c>
      <c r="N10" s="86" t="str">
        <f>IF('8コース'!N10&lt;&gt;0,'8コース'!N10,"")</f>
        <v/>
      </c>
      <c r="O10" s="86">
        <f>IF('8コース'!O10&lt;&gt;0,'8コース'!O10,"")</f>
        <v>16</v>
      </c>
    </row>
    <row r="11" spans="2:16" ht="41" x14ac:dyDescent="0.2">
      <c r="B11" s="55" t="str">
        <f>IF('8コース'!B11&lt;&gt;0,'8コース'!B11,"")</f>
        <v>Main</v>
      </c>
      <c r="C11" s="62" t="str">
        <f>IF('8コース'!C11&lt;&gt;0,'8コース'!C11,"")</f>
        <v>S1</v>
      </c>
      <c r="D11" s="62" t="str">
        <f>IF('8コース'!D11&lt;&gt;0,'8コース'!D11,"")</f>
        <v>6-8</v>
      </c>
      <c r="E11" s="103" t="str">
        <f>IF('8コース'!E11&lt;&gt;0,'8コース'!E11,"")&amp;IF('8コース'!G11&lt;&gt;0,"×"&amp;'8コース'!G11,"")&amp;IF('8コース'!I11&lt;&gt;0,"×"&amp;'8コース'!I11,"")</f>
        <v>50×4×3</v>
      </c>
      <c r="F11" s="104"/>
      <c r="G11" s="104"/>
      <c r="H11" s="104"/>
      <c r="I11" s="105"/>
      <c r="J11" s="63" t="str">
        <f>CHOOSE(MATCH(LEN('8コース'!J11),{0,1,2,3,4},0),"","","0'"&amp;'8コース'!J11,LEFT('8コース'!J11,1)&amp;"'"&amp;RIGHT('8コース'!J11,2),LEFT('8コース'!J11,2)&amp;"'"&amp;RIGHT('8コース'!J11,2))</f>
        <v>1'50</v>
      </c>
      <c r="K11" s="64" t="str">
        <f>CHOOSE(MATCH(LEN('8コース'!K11),{0,1,2,3,4},0),"","0","0'"&amp;'8コース'!K11,LEFT('8コース'!K11,1)&amp;"'"&amp;RIGHT('8コース'!K11,2),LEFT('8コース'!K11,2)&amp;"'"&amp;RIGHT('8コース'!K11,2))</f>
        <v>1'50</v>
      </c>
      <c r="L11" s="65" t="str">
        <f>CHOOSE(MATCH(LEN('8コース'!L11),{0,1,2,3,4},0),"","","0'"&amp;'8コース'!L11,LEFT('8コース'!L11,1)&amp;"'"&amp;RIGHT('8コース'!L11,2),LEFT('8コース'!L11,2)&amp;"'"&amp;RIGHT('8コース'!L11,2))</f>
        <v>2'00</v>
      </c>
      <c r="M11" s="83" t="str">
        <f>IF('8コース'!M11&lt;&gt;0,'8コース'!M11,"")</f>
        <v/>
      </c>
      <c r="N11" s="86" t="str">
        <f>IF('8コース'!N11&lt;&gt;0,'8コース'!N11,"")</f>
        <v/>
      </c>
      <c r="O11" s="86">
        <f>IF('8コース'!O11&lt;&gt;0,'8コース'!O11,"")</f>
        <v>27.666666666666668</v>
      </c>
    </row>
    <row r="12" spans="2:16" ht="41" x14ac:dyDescent="0.2">
      <c r="B12" s="55" t="str">
        <f>IF('8コース'!B12&lt;&gt;0,'8コース'!B12,"")</f>
        <v>SPTP/FormP</v>
      </c>
      <c r="C12" s="62" t="str">
        <f>IF('8コース'!C12&lt;&gt;0,'8コース'!C12,"")</f>
        <v>S1</v>
      </c>
      <c r="D12" s="62" t="str">
        <f>IF('8コース'!D12&lt;&gt;0,'8コース'!D12,"")</f>
        <v>1-8</v>
      </c>
      <c r="E12" s="103" t="str">
        <f>IF('8コース'!E12&lt;&gt;0,'8コース'!E12,"")&amp;IF('8コース'!G12&lt;&gt;0,"×"&amp;'8コース'!G12,"")&amp;IF('8コース'!I12&lt;&gt;0,"×"&amp;'8コース'!I12,"")</f>
        <v>1×1</v>
      </c>
      <c r="F12" s="104"/>
      <c r="G12" s="104"/>
      <c r="H12" s="104"/>
      <c r="I12" s="105"/>
      <c r="J12" s="63" t="str">
        <f>CHOOSE(MATCH(LEN('8コース'!J12),{0,1,2,3,4},0),"","","0'"&amp;'8コース'!J12,LEFT('8コース'!J12,1)&amp;"'"&amp;RIGHT('8コース'!J12,2),LEFT('8コース'!J12,2)&amp;"'"&amp;RIGHT('8コース'!J12,2))</f>
        <v>30'00</v>
      </c>
      <c r="K12" s="64" t="str">
        <f>CHOOSE(MATCH(LEN('8コース'!K12),{0,1,2,3,4},0),"","0","0'"&amp;'8コース'!K12,LEFT('8コース'!K12,1)&amp;"'"&amp;RIGHT('8コース'!K12,2),LEFT('8コース'!K12,2)&amp;"'"&amp;RIGHT('8コース'!K12,2))</f>
        <v/>
      </c>
      <c r="L12" s="65" t="str">
        <f>CHOOSE(MATCH(LEN('8コース'!L12),{0,1,2,3,4},0),"","","0'"&amp;'8コース'!L12,LEFT('8コース'!L12,1)&amp;"'"&amp;RIGHT('8コース'!L12,2),LEFT('8コース'!L12,2)&amp;"'"&amp;RIGHT('8コース'!L12,2))</f>
        <v/>
      </c>
      <c r="M12" s="83" t="str">
        <f>IF('8コース'!M12&lt;&gt;0,'8コース'!M12,"")</f>
        <v>かっつぁんに教えを乞う</v>
      </c>
      <c r="N12" s="86" t="str">
        <f>IF('8コース'!N12&lt;&gt;0,'8コース'!N12,"")</f>
        <v/>
      </c>
      <c r="O12" s="86">
        <f>IF('8コース'!O12&lt;&gt;0,'8コース'!O12,"")</f>
        <v>30</v>
      </c>
    </row>
    <row r="13" spans="2:16" ht="41" x14ac:dyDescent="0.2">
      <c r="B13" s="55" t="str">
        <f>IF('8コース'!B13&lt;&gt;0,'8コース'!B13,"")</f>
        <v>Down</v>
      </c>
      <c r="C13" s="62" t="str">
        <f>IF('8コース'!C13&lt;&gt;0,'8コース'!C13,"")</f>
        <v>Cho</v>
      </c>
      <c r="D13" s="62" t="str">
        <f>IF('8コース'!D13&lt;&gt;0,'8コース'!D13,"")</f>
        <v>1-8</v>
      </c>
      <c r="E13" s="103" t="str">
        <f>IF('8コース'!E13&lt;&gt;0,'8コース'!E13,"")&amp;IF('8コース'!G13&lt;&gt;0,"×"&amp;'8コース'!G13,"")&amp;IF('8コース'!I13&lt;&gt;0,"×"&amp;'8コース'!I13,"")</f>
        <v>300×1</v>
      </c>
      <c r="F13" s="104"/>
      <c r="G13" s="104"/>
      <c r="H13" s="104"/>
      <c r="I13" s="105"/>
      <c r="J13" s="63" t="str">
        <f>CHOOSE(MATCH(LEN('8コース'!J13),{0,1,2,3,4},0),"","","0'"&amp;'8コース'!J13,LEFT('8コース'!J13,1)&amp;"'"&amp;RIGHT('8コース'!J13,2),LEFT('8コース'!J13,2)&amp;"'"&amp;RIGHT('8コース'!J13,2))</f>
        <v>10'00</v>
      </c>
      <c r="K13" s="64" t="str">
        <f>CHOOSE(MATCH(LEN('8コース'!K13),{0,1,2,3,4},0),"","0","0'"&amp;'8コース'!K13,LEFT('8コース'!K13,1)&amp;"'"&amp;RIGHT('8コース'!K13,2),LEFT('8コース'!K13,2)&amp;"'"&amp;RIGHT('8コース'!K13,2))</f>
        <v/>
      </c>
      <c r="L13" s="65" t="str">
        <f>CHOOSE(MATCH(LEN('8コース'!L13),{0,1,2,3,4},0),"","","0'"&amp;'8コース'!L13,LEFT('8コース'!L13,1)&amp;"'"&amp;RIGHT('8コース'!L13,2),LEFT('8コース'!L13,2)&amp;"'"&amp;RIGHT('8コース'!L13,2))</f>
        <v/>
      </c>
      <c r="M13" s="83" t="str">
        <f>IF('8コース'!M13&lt;&gt;0,'8コース'!M13,"")</f>
        <v/>
      </c>
      <c r="N13" s="86" t="str">
        <f>IF('8コース'!N13&lt;&gt;0,'8コース'!N13,"")</f>
        <v/>
      </c>
      <c r="O13" s="86">
        <f>IF('8コース'!O13&lt;&gt;0,'8コース'!O13,"")</f>
        <v>10</v>
      </c>
    </row>
    <row r="14" spans="2:16" ht="41" x14ac:dyDescent="0.2">
      <c r="B14" s="55" t="str">
        <f>IF('8コース'!B14&lt;&gt;0,'8コース'!B14,"")</f>
        <v/>
      </c>
      <c r="C14" s="62" t="str">
        <f>IF('8コース'!C14&lt;&gt;0,'8コース'!C14,"")</f>
        <v/>
      </c>
      <c r="D14" s="62" t="str">
        <f>IF('8コース'!D14&lt;&gt;0,'8コース'!D14,"")</f>
        <v/>
      </c>
      <c r="E14" s="103" t="str">
        <f>IF('8コース'!E14&lt;&gt;0,'8コース'!E14,"")&amp;IF('8コース'!G14&lt;&gt;0,"×"&amp;'8コース'!G14,"")&amp;IF('8コース'!I14&lt;&gt;0,"×"&amp;'8コース'!I14,"")</f>
        <v/>
      </c>
      <c r="F14" s="104"/>
      <c r="G14" s="104"/>
      <c r="H14" s="104"/>
      <c r="I14" s="105"/>
      <c r="J14" s="63" t="str">
        <f>CHOOSE(MATCH(LEN('8コース'!J14),{0,1,2,3,4},0),"","","0'"&amp;'8コース'!J14,LEFT('8コース'!J14,1)&amp;"'"&amp;RIGHT('8コース'!J14,2),LEFT('8コース'!J14,2)&amp;"'"&amp;RIGHT('8コース'!J14,2))</f>
        <v/>
      </c>
      <c r="K14" s="64" t="str">
        <f>CHOOSE(MATCH(LEN('8コース'!K14),{0,1,2,3,4},0),"","0","0'"&amp;'8コース'!K14,LEFT('8コース'!K14,1)&amp;"'"&amp;RIGHT('8コース'!K14,2),LEFT('8コース'!K14,2)&amp;"'"&amp;RIGHT('8コース'!K14,2))</f>
        <v/>
      </c>
      <c r="L14" s="65" t="str">
        <f>CHOOSE(MATCH(LEN('8コース'!L14),{0,1,2,3,4},0),"","","0'"&amp;'8コース'!L14,LEFT('8コース'!L14,1)&amp;"'"&amp;RIGHT('8コース'!L14,2),LEFT('8コース'!L14,2)&amp;"'"&amp;RIGHT('8コース'!L14,2))</f>
        <v/>
      </c>
      <c r="M14" s="83" t="str">
        <f>IF('8コース'!M14&lt;&gt;0,'8コース'!M14,"")</f>
        <v/>
      </c>
      <c r="N14" s="86" t="str">
        <f>IF('8コース'!N14&lt;&gt;0,'8コース'!N14,"")</f>
        <v/>
      </c>
      <c r="O14" s="86" t="str">
        <f>IF('8コース'!O14&lt;&gt;0,'8コース'!O14,"")</f>
        <v/>
      </c>
    </row>
    <row r="15" spans="2:16" ht="41" x14ac:dyDescent="0.2">
      <c r="B15" s="55" t="str">
        <f>IF('8コース'!B15&lt;&gt;0,'8コース'!B15,"")</f>
        <v/>
      </c>
      <c r="C15" s="62" t="str">
        <f>IF('8コース'!C15&lt;&gt;0,'8コース'!C15,"")</f>
        <v/>
      </c>
      <c r="D15" s="62" t="str">
        <f>IF('8コース'!D15&lt;&gt;0,'8コース'!D15,"")</f>
        <v/>
      </c>
      <c r="E15" s="103" t="str">
        <f>IF('8コース'!E15&lt;&gt;0,'8コース'!E15,"")&amp;IF('8コース'!G15&lt;&gt;0,"×"&amp;'8コース'!G15,"")&amp;IF('8コース'!I15&lt;&gt;0,"×"&amp;'8コース'!I15,"")</f>
        <v/>
      </c>
      <c r="F15" s="104"/>
      <c r="G15" s="104"/>
      <c r="H15" s="104"/>
      <c r="I15" s="105"/>
      <c r="J15" s="63" t="str">
        <f>CHOOSE(MATCH(LEN('8コース'!J15),{0,1,2,3,4},0),"","","0'"&amp;'8コース'!J15,LEFT('8コース'!J15,1)&amp;"'"&amp;RIGHT('8コース'!J15,2),LEFT('8コース'!J15,2)&amp;"'"&amp;RIGHT('8コース'!J15,2))</f>
        <v/>
      </c>
      <c r="K15" s="64" t="str">
        <f>CHOOSE(MATCH(LEN('8コース'!K15),{0,1,2,3,4},0),"","0","0'"&amp;'8コース'!K15,LEFT('8コース'!K15,1)&amp;"'"&amp;RIGHT('8コース'!K15,2),LEFT('8コース'!K15,2)&amp;"'"&amp;RIGHT('8コース'!K15,2))</f>
        <v/>
      </c>
      <c r="L15" s="65" t="str">
        <f>CHOOSE(MATCH(LEN('8コース'!L15),{0,1,2,3,4},0),"","","0'"&amp;'8コース'!L15,LEFT('8コース'!L15,1)&amp;"'"&amp;RIGHT('8コース'!L15,2),LEFT('8コース'!L15,2)&amp;"'"&amp;RIGHT('8コース'!L15,2))</f>
        <v/>
      </c>
      <c r="M15" s="83" t="str">
        <f>IF('8コース'!M15&lt;&gt;0,'8コース'!M15,"")</f>
        <v/>
      </c>
      <c r="N15" s="86" t="str">
        <f>IF('8コース'!N15&lt;&gt;0,'8コース'!N15,"")</f>
        <v/>
      </c>
      <c r="O15" s="86" t="str">
        <f>IF('8コース'!O15&lt;&gt;0,'8コース'!O15,"")</f>
        <v/>
      </c>
    </row>
    <row r="16" spans="2:16" ht="41" x14ac:dyDescent="0.2">
      <c r="B16" s="55" t="str">
        <f>IF('8コース'!B16&lt;&gt;0,'8コース'!B16,"")</f>
        <v/>
      </c>
      <c r="C16" s="62" t="str">
        <f>IF('8コース'!C16&lt;&gt;0,'8コース'!C16,"")</f>
        <v/>
      </c>
      <c r="D16" s="62" t="str">
        <f>IF('8コース'!D16&lt;&gt;0,'8コース'!D16,"")</f>
        <v/>
      </c>
      <c r="E16" s="103" t="str">
        <f>IF('8コース'!E16&lt;&gt;0,'8コース'!E16,"")&amp;IF('8コース'!G16&lt;&gt;0,"×"&amp;'8コース'!G16,"")&amp;IF('8コース'!I16&lt;&gt;0,"×"&amp;'8コース'!I16,"")</f>
        <v/>
      </c>
      <c r="F16" s="104"/>
      <c r="G16" s="104"/>
      <c r="H16" s="104"/>
      <c r="I16" s="105"/>
      <c r="J16" s="63" t="str">
        <f>CHOOSE(MATCH(LEN('8コース'!J16),{0,1,2,3,4},0),"","","0'"&amp;'8コース'!J16,LEFT('8コース'!J16,1)&amp;"'"&amp;RIGHT('8コース'!J16,2),LEFT('8コース'!J16,2)&amp;"'"&amp;RIGHT('8コース'!J16,2))</f>
        <v/>
      </c>
      <c r="K16" s="64" t="str">
        <f>CHOOSE(MATCH(LEN('8コース'!K16),{0,1,2,3,4},0),"","0","0'"&amp;'8コース'!K16,LEFT('8コース'!K16,1)&amp;"'"&amp;RIGHT('8コース'!K16,2),LEFT('8コース'!K16,2)&amp;"'"&amp;RIGHT('8コース'!K16,2))</f>
        <v/>
      </c>
      <c r="L16" s="65" t="str">
        <f>CHOOSE(MATCH(LEN('8コース'!L16),{0,1,2,3,4},0),"","","0'"&amp;'8コース'!L16,LEFT('8コース'!L16,1)&amp;"'"&amp;RIGHT('8コース'!L16,2),LEFT('8コース'!L16,2)&amp;"'"&amp;RIGHT('8コース'!L16,2))</f>
        <v/>
      </c>
      <c r="M16" s="83" t="str">
        <f>IF('8コース'!M16&lt;&gt;0,'8コース'!M16,"")</f>
        <v/>
      </c>
      <c r="N16" s="86" t="str">
        <f>IF('8コース'!N16&lt;&gt;0,'8コース'!N16,"")</f>
        <v/>
      </c>
      <c r="O16" s="86" t="str">
        <f>IF('8コース'!O16&lt;&gt;0,'8コース'!O16,"")</f>
        <v/>
      </c>
    </row>
    <row r="17" spans="2:15" ht="41" x14ac:dyDescent="0.2">
      <c r="B17" s="55" t="str">
        <f>IF('8コース'!B17&lt;&gt;0,'8コース'!B17,"")</f>
        <v/>
      </c>
      <c r="C17" s="62" t="str">
        <f>IF('8コース'!C17&lt;&gt;0,'8コース'!C17,"")</f>
        <v/>
      </c>
      <c r="D17" s="62" t="str">
        <f>IF('8コース'!D17&lt;&gt;0,'8コース'!D17,"")</f>
        <v/>
      </c>
      <c r="E17" s="103" t="str">
        <f>IF('8コース'!E17&lt;&gt;0,'8コース'!E17,"")&amp;IF('8コース'!G17&lt;&gt;0,"×"&amp;'8コース'!G17,"")&amp;IF('8コース'!I17&lt;&gt;0,"×"&amp;'8コース'!I17,"")</f>
        <v/>
      </c>
      <c r="F17" s="104"/>
      <c r="G17" s="104"/>
      <c r="H17" s="104"/>
      <c r="I17" s="105"/>
      <c r="J17" s="63" t="str">
        <f>CHOOSE(MATCH(LEN('8コース'!J17),{0,1,2,3,4},0),"","","0'"&amp;'8コース'!J17,LEFT('8コース'!J17,1)&amp;"'"&amp;RIGHT('8コース'!J17,2),LEFT('8コース'!J17,2)&amp;"'"&amp;RIGHT('8コース'!J17,2))</f>
        <v/>
      </c>
      <c r="K17" s="64" t="str">
        <f>CHOOSE(MATCH(LEN('8コース'!K17),{0,1,2,3,4},0),"","0","0'"&amp;'8コース'!K17,LEFT('8コース'!K17,1)&amp;"'"&amp;RIGHT('8コース'!K17,2),LEFT('8コース'!K17,2)&amp;"'"&amp;RIGHT('8コース'!K17,2))</f>
        <v/>
      </c>
      <c r="L17" s="65" t="str">
        <f>CHOOSE(MATCH(LEN('8コース'!L17),{0,1,2,3,4},0),"","","0'"&amp;'8コース'!L17,LEFT('8コース'!L17,1)&amp;"'"&amp;RIGHT('8コース'!L17,2),LEFT('8コース'!L17,2)&amp;"'"&amp;RIGHT('8コース'!L17,2))</f>
        <v/>
      </c>
      <c r="M17" s="83" t="str">
        <f>IF('8コース'!M17&lt;&gt;0,'8コース'!M17,"")</f>
        <v/>
      </c>
      <c r="N17" s="86" t="str">
        <f>IF('8コース'!N17&lt;&gt;0,'8コース'!N17,"")</f>
        <v/>
      </c>
      <c r="O17" s="86" t="str">
        <f>IF('8コース'!O17&lt;&gt;0,'8コース'!O17,"")</f>
        <v/>
      </c>
    </row>
    <row r="18" spans="2:15" ht="41" x14ac:dyDescent="0.2">
      <c r="B18" s="55" t="str">
        <f>IF('8コース'!B18&lt;&gt;0,'8コース'!B18,"")</f>
        <v/>
      </c>
      <c r="C18" s="62" t="str">
        <f>IF('8コース'!C18&lt;&gt;0,'8コース'!C18,"")</f>
        <v/>
      </c>
      <c r="D18" s="62" t="str">
        <f>IF('8コース'!D18&lt;&gt;0,'8コース'!D18,"")</f>
        <v/>
      </c>
      <c r="E18" s="103" t="str">
        <f>IF('8コース'!E18&lt;&gt;0,'8コース'!E18,"")&amp;IF('8コース'!G18&lt;&gt;0,"×"&amp;'8コース'!G18,"")&amp;IF('8コース'!I18&lt;&gt;0,"×"&amp;'8コース'!I18,"")</f>
        <v/>
      </c>
      <c r="F18" s="104"/>
      <c r="G18" s="104"/>
      <c r="H18" s="104"/>
      <c r="I18" s="105"/>
      <c r="J18" s="63" t="str">
        <f>CHOOSE(MATCH(LEN('8コース'!J18),{0,1,2,3,4},0),"","","0'"&amp;'8コース'!J18,LEFT('8コース'!J18,1)&amp;"'"&amp;RIGHT('8コース'!J18,2),LEFT('8コース'!J18,2)&amp;"'"&amp;RIGHT('8コース'!J18,2))</f>
        <v/>
      </c>
      <c r="K18" s="64" t="str">
        <f>CHOOSE(MATCH(LEN('8コース'!K18),{0,1,2,3,4},0),"","0","0'"&amp;'8コース'!K18,LEFT('8コース'!K18,1)&amp;"'"&amp;RIGHT('8コース'!K18,2),LEFT('8コース'!K18,2)&amp;"'"&amp;RIGHT('8コース'!K18,2))</f>
        <v/>
      </c>
      <c r="L18" s="65" t="str">
        <f>CHOOSE(MATCH(LEN('8コース'!L18),{0,1,2,3,4},0),"","","0'"&amp;'8コース'!L18,LEFT('8コース'!L18,1)&amp;"'"&amp;RIGHT('8コース'!L18,2),LEFT('8コース'!L18,2)&amp;"'"&amp;RIGHT('8コース'!L18,2))</f>
        <v/>
      </c>
      <c r="M18" s="83" t="str">
        <f>IF('8コース'!M18&lt;&gt;0,'8コース'!M18,"")</f>
        <v/>
      </c>
      <c r="N18" s="86" t="str">
        <f>IF('8コース'!N18&lt;&gt;0,'8コース'!N18,"")</f>
        <v/>
      </c>
      <c r="O18" s="86" t="str">
        <f>IF('8コース'!O18&lt;&gt;0,'8コース'!O18,"")</f>
        <v/>
      </c>
    </row>
    <row r="19" spans="2:15" ht="41" x14ac:dyDescent="0.2">
      <c r="B19" s="55" t="str">
        <f>IF('8コース'!B19&lt;&gt;0,'8コース'!B19,"")</f>
        <v/>
      </c>
      <c r="C19" s="62" t="str">
        <f>IF('8コース'!C19&lt;&gt;0,'8コース'!C19,"")</f>
        <v/>
      </c>
      <c r="D19" s="62" t="str">
        <f>IF('8コース'!D19&lt;&gt;0,'8コース'!D19,"")</f>
        <v/>
      </c>
      <c r="E19" s="103" t="str">
        <f>IF('8コース'!E19&lt;&gt;0,'8コース'!E19,"")&amp;IF('8コース'!G19&lt;&gt;0,"×"&amp;'8コース'!G19,"")&amp;IF('8コース'!I19&lt;&gt;0,"×"&amp;'8コース'!I19,"")</f>
        <v/>
      </c>
      <c r="F19" s="104"/>
      <c r="G19" s="104"/>
      <c r="H19" s="104"/>
      <c r="I19" s="105"/>
      <c r="J19" s="63" t="str">
        <f>CHOOSE(MATCH(LEN('8コース'!J19),{0,1,2,3,4},0),"","","0'"&amp;'8コース'!J19,LEFT('8コース'!J19,1)&amp;"'"&amp;RIGHT('8コース'!J19,2),LEFT('8コース'!J19,2)&amp;"'"&amp;RIGHT('8コース'!J19,2))</f>
        <v/>
      </c>
      <c r="K19" s="64" t="str">
        <f>CHOOSE(MATCH(LEN('8コース'!K19),{0,1,2,3,4},0),"","0","0'"&amp;'8コース'!K19,LEFT('8コース'!K19,1)&amp;"'"&amp;RIGHT('8コース'!K19,2),LEFT('8コース'!K19,2)&amp;"'"&amp;RIGHT('8コース'!K19,2))</f>
        <v/>
      </c>
      <c r="L19" s="65" t="str">
        <f>CHOOSE(MATCH(LEN('8コース'!L19),{0,1,2,3,4},0),"","","0'"&amp;'8コース'!L19,LEFT('8コース'!L19,1)&amp;"'"&amp;RIGHT('8コース'!L19,2),LEFT('8コース'!L19,2)&amp;"'"&amp;RIGHT('8コース'!L19,2))</f>
        <v/>
      </c>
      <c r="M19" s="83" t="str">
        <f>IF('8コース'!M19&lt;&gt;0,'8コース'!M19,"")</f>
        <v/>
      </c>
      <c r="N19" s="86" t="str">
        <f>IF('8コース'!N19&lt;&gt;0,'8コース'!N19,"")</f>
        <v/>
      </c>
      <c r="O19" s="86" t="str">
        <f>IF('8コース'!O19&lt;&gt;0,'8コース'!O19,"")</f>
        <v/>
      </c>
    </row>
    <row r="20" spans="2:15" ht="41" x14ac:dyDescent="0.2">
      <c r="B20" s="55" t="str">
        <f>IF('8コース'!B20&lt;&gt;0,'8コース'!B20,"")</f>
        <v/>
      </c>
      <c r="C20" s="62" t="str">
        <f>IF('8コース'!C20&lt;&gt;0,'8コース'!C20,"")</f>
        <v/>
      </c>
      <c r="D20" s="62" t="str">
        <f>IF('8コース'!D20&lt;&gt;0,'8コース'!D20,"")</f>
        <v/>
      </c>
      <c r="E20" s="103" t="str">
        <f>IF('8コース'!E20&lt;&gt;0,'8コース'!E20,"")&amp;IF('8コース'!G20&lt;&gt;0,"×"&amp;'8コース'!G20,"")&amp;IF('8コース'!I20&lt;&gt;0,"×"&amp;'8コース'!I20,"")</f>
        <v/>
      </c>
      <c r="F20" s="104"/>
      <c r="G20" s="104"/>
      <c r="H20" s="104"/>
      <c r="I20" s="105"/>
      <c r="J20" s="63" t="str">
        <f>CHOOSE(MATCH(LEN('8コース'!J20),{0,1,2,3,4},0),"","","0'"&amp;'8コース'!J20,LEFT('8コース'!J20,1)&amp;"'"&amp;RIGHT('8コース'!J20,2),LEFT('8コース'!J20,2)&amp;"'"&amp;RIGHT('8コース'!J20,2))</f>
        <v/>
      </c>
      <c r="K20" s="64" t="str">
        <f>CHOOSE(MATCH(LEN('8コース'!K20),{0,1,2,3,4},0),"","0","0'"&amp;'8コース'!K20,LEFT('8コース'!K20,1)&amp;"'"&amp;RIGHT('8コース'!K20,2),LEFT('8コース'!K20,2)&amp;"'"&amp;RIGHT('8コース'!K20,2))</f>
        <v/>
      </c>
      <c r="L20" s="65" t="str">
        <f>CHOOSE(MATCH(LEN('8コース'!L20),{0,1,2,3,4},0),"","","0'"&amp;'8コース'!L20,LEFT('8コース'!L20,1)&amp;"'"&amp;RIGHT('8コース'!L20,2),LEFT('8コース'!L20,2)&amp;"'"&amp;RIGHT('8コース'!L20,2))</f>
        <v/>
      </c>
      <c r="M20" s="83" t="str">
        <f>IF('8コース'!M20&lt;&gt;0,'8コース'!M20,"")</f>
        <v/>
      </c>
      <c r="N20" s="86" t="str">
        <f>IF('8コース'!N20&lt;&gt;0,'8コース'!N20,"")</f>
        <v/>
      </c>
      <c r="O20" s="86" t="str">
        <f>IF('8コース'!O20&lt;&gt;0,'8コース'!O20,"")</f>
        <v/>
      </c>
    </row>
    <row r="21" spans="2:15" ht="41.5" thickBot="1" x14ac:dyDescent="0.25">
      <c r="B21" s="56" t="str">
        <f>IF('8コース'!B21&lt;&gt;0,'8コース'!B21,"")</f>
        <v/>
      </c>
      <c r="C21" s="66" t="str">
        <f>IF('8コース'!C21&lt;&gt;0,'8コース'!C21,"")</f>
        <v/>
      </c>
      <c r="D21" s="66" t="str">
        <f>IF('8コース'!D21&lt;&gt;0,'8コース'!D21,"")</f>
        <v/>
      </c>
      <c r="E21" s="127" t="str">
        <f>IF('8コース'!E21&lt;&gt;0,'8コース'!E21,"")&amp;IF('8コース'!G21&lt;&gt;0,"×"&amp;'8コース'!G21,"")&amp;IF('8コース'!I21&lt;&gt;0,"×"&amp;'8コース'!I21,"")</f>
        <v/>
      </c>
      <c r="F21" s="128"/>
      <c r="G21" s="128"/>
      <c r="H21" s="128"/>
      <c r="I21" s="129"/>
      <c r="J21" s="67" t="str">
        <f>CHOOSE(MATCH(LEN('8コース'!J21),{0,1,2,3,4},0),"","","0'"&amp;'8コース'!J21,LEFT('8コース'!J21,1)&amp;"'"&amp;RIGHT('8コース'!J21,2),LEFT('8コース'!J21,2)&amp;"'"&amp;RIGHT('8コース'!J21,2))</f>
        <v/>
      </c>
      <c r="K21" s="68" t="str">
        <f>CHOOSE(MATCH(LEN('8コース'!K21),{0,1,2,3,4},0),"","0","0'"&amp;'8コース'!K21,LEFT('8コース'!K21,1)&amp;"'"&amp;RIGHT('8コース'!K21,2),LEFT('8コース'!K21,2)&amp;"'"&amp;RIGHT('8コース'!K21,2))</f>
        <v/>
      </c>
      <c r="L21" s="69" t="str">
        <f>CHOOSE(MATCH(LEN('8コース'!L21),{0,1,2,3,4},0),"","","0'"&amp;'8コース'!L21,LEFT('8コース'!L21,1)&amp;"'"&amp;RIGHT('8コース'!L21,2),LEFT('8コース'!L21,2)&amp;"'"&amp;RIGHT('8コース'!L21,2))</f>
        <v/>
      </c>
      <c r="M21" s="84" t="str">
        <f>IF('8コース'!M21&lt;&gt;0,'8コース'!M21,"")</f>
        <v/>
      </c>
      <c r="N21" s="87" t="str">
        <f>IF('8コース'!N21&lt;&gt;0,'8コース'!N21,"")</f>
        <v/>
      </c>
      <c r="O21" s="87" t="str">
        <f>IF('8コース'!O21&lt;&gt;0,'8コース'!O21,"")</f>
        <v/>
      </c>
    </row>
  </sheetData>
  <mergeCells count="22">
    <mergeCell ref="E11:I11"/>
    <mergeCell ref="B2:O2"/>
    <mergeCell ref="B3:D3"/>
    <mergeCell ref="E3:I3"/>
    <mergeCell ref="J3:L3"/>
    <mergeCell ref="B4:O4"/>
    <mergeCell ref="E5:I5"/>
    <mergeCell ref="E6:I6"/>
    <mergeCell ref="E7:I7"/>
    <mergeCell ref="E8:I8"/>
    <mergeCell ref="E9:I9"/>
    <mergeCell ref="E10:I10"/>
    <mergeCell ref="E18:I18"/>
    <mergeCell ref="E19:I19"/>
    <mergeCell ref="E20:I20"/>
    <mergeCell ref="E21:I21"/>
    <mergeCell ref="E12:I12"/>
    <mergeCell ref="E13:I13"/>
    <mergeCell ref="E14:I14"/>
    <mergeCell ref="E15:I15"/>
    <mergeCell ref="E16:I16"/>
    <mergeCell ref="E17:I17"/>
  </mergeCells>
  <phoneticPr fontId="1"/>
  <pageMargins left="0.23622047244094491" right="0.23622047244094491" top="0.74803149606299213" bottom="0.74803149606299213" header="0.31496062992125984" footer="0.31496062992125984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</sheetPr>
  <dimension ref="B1:R21"/>
  <sheetViews>
    <sheetView zoomScale="62" zoomScaleNormal="62" zoomScaleSheetLayoutView="40" workbookViewId="0">
      <selection activeCell="D12" sqref="D12"/>
    </sheetView>
  </sheetViews>
  <sheetFormatPr defaultColWidth="9" defaultRowHeight="17.5" x14ac:dyDescent="0.2"/>
  <cols>
    <col min="1" max="1" width="1.90625" style="5" customWidth="1"/>
    <col min="2" max="2" width="22.90625" style="5" customWidth="1"/>
    <col min="3" max="3" width="14.90625" style="5" customWidth="1"/>
    <col min="4" max="4" width="7.08984375" style="5" customWidth="1"/>
    <col min="5" max="5" width="7.6328125" style="5" customWidth="1"/>
    <col min="6" max="6" width="2.36328125" style="5" customWidth="1"/>
    <col min="7" max="7" width="10.08984375" style="5" customWidth="1"/>
    <col min="8" max="8" width="2.08984375" style="5" customWidth="1"/>
    <col min="9" max="9" width="6.6328125" style="5" customWidth="1"/>
    <col min="10" max="10" width="9.36328125" style="5" customWidth="1"/>
    <col min="11" max="12" width="8.36328125" style="5" customWidth="1"/>
    <col min="13" max="13" width="94.453125" style="5" customWidth="1"/>
    <col min="14" max="14" width="7.36328125" style="5" customWidth="1"/>
    <col min="15" max="15" width="12.453125" style="5" customWidth="1"/>
    <col min="16" max="17" width="12.08984375" style="5" customWidth="1"/>
    <col min="18" max="16384" width="9" style="5"/>
  </cols>
  <sheetData>
    <row r="1" spans="2:18" ht="18" thickBot="1" x14ac:dyDescent="0.25"/>
    <row r="2" spans="2:18" s="57" customFormat="1" ht="57.75" customHeight="1" thickBot="1" x14ac:dyDescent="0.25">
      <c r="B2" s="91" t="s">
        <v>24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18" ht="29" thickBot="1" x14ac:dyDescent="0.25">
      <c r="B3" s="94" t="str">
        <f>'1コース'!B3:D3</f>
        <v>2017/8/7 Mon PM</v>
      </c>
      <c r="C3" s="95"/>
      <c r="D3" s="96"/>
      <c r="E3" s="7"/>
      <c r="F3" s="97" t="s">
        <v>0</v>
      </c>
      <c r="G3" s="97"/>
      <c r="H3" s="98">
        <f>SUMIF(B6:B21,"&lt;&gt;",R6:R21)</f>
        <v>3601</v>
      </c>
      <c r="I3" s="99"/>
      <c r="J3" s="73" t="s">
        <v>1</v>
      </c>
      <c r="K3" s="100" t="str">
        <f>'1コース'!K3:L3</f>
        <v>小西 健太</v>
      </c>
      <c r="L3" s="100"/>
      <c r="M3" s="101" t="s">
        <v>2</v>
      </c>
      <c r="N3" s="102"/>
      <c r="O3" s="58">
        <f>SUMIF(B6:B21,"&lt;&gt;",O6:O21)</f>
        <v>131.33333333333331</v>
      </c>
      <c r="P3" s="6"/>
      <c r="Q3" s="6"/>
    </row>
    <row r="4" spans="2:18" ht="26" thickBot="1" x14ac:dyDescent="0.25">
      <c r="B4" s="89" t="str">
        <f>'1コース'!B4:M4</f>
        <v>【メニューの意図】かっつぁんに教えを乞おう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77"/>
      <c r="O4" s="8"/>
      <c r="P4" s="6"/>
      <c r="Q4" s="6"/>
    </row>
    <row r="5" spans="2:18" ht="34.5" customHeight="1" thickBot="1" x14ac:dyDescent="0.25">
      <c r="B5" s="43" t="s">
        <v>3</v>
      </c>
      <c r="C5" s="44" t="s">
        <v>4</v>
      </c>
      <c r="D5" s="9" t="s">
        <v>5</v>
      </c>
      <c r="E5" s="10" t="s">
        <v>6</v>
      </c>
      <c r="F5" s="77"/>
      <c r="G5" s="11" t="s">
        <v>7</v>
      </c>
      <c r="H5" s="12"/>
      <c r="I5" s="13" t="s">
        <v>8</v>
      </c>
      <c r="J5" s="14" t="s">
        <v>9</v>
      </c>
      <c r="K5" s="32" t="s">
        <v>10</v>
      </c>
      <c r="L5" s="33" t="s">
        <v>11</v>
      </c>
      <c r="M5" s="15" t="s">
        <v>12</v>
      </c>
      <c r="N5" s="15" t="s">
        <v>13</v>
      </c>
      <c r="O5" s="16" t="s">
        <v>14</v>
      </c>
      <c r="P5" s="17"/>
      <c r="Q5" s="48" t="s">
        <v>15</v>
      </c>
      <c r="R5" s="18" t="s">
        <v>6</v>
      </c>
    </row>
    <row r="6" spans="2:18" ht="28.5" x14ac:dyDescent="0.2">
      <c r="B6" s="35" t="s">
        <v>41</v>
      </c>
      <c r="C6" s="36" t="s">
        <v>29</v>
      </c>
      <c r="D6" s="51" t="s">
        <v>31</v>
      </c>
      <c r="E6" s="19">
        <v>100</v>
      </c>
      <c r="F6" s="20" t="str">
        <f>IF(G6&lt;&gt;0,"×","")</f>
        <v>×</v>
      </c>
      <c r="G6" s="21">
        <v>5</v>
      </c>
      <c r="H6" s="20" t="str">
        <f>IF(I6&lt;&gt;0,"×","")</f>
        <v/>
      </c>
      <c r="I6" s="22"/>
      <c r="J6" s="35">
        <v>230</v>
      </c>
      <c r="K6" s="21"/>
      <c r="L6" s="36">
        <v>200</v>
      </c>
      <c r="M6" s="23"/>
      <c r="N6" s="23"/>
      <c r="O6" s="41">
        <f>IF(J6&lt;&gt;0,(INT(J6/100)+MOD(J6,100)/60)*Q6*IF(I6&lt;&gt;0,I6,1)+IF(I6=0,0,(INT(K6/100)+MOD(K6,100)/60)*(I6-1))+(INT(L6/100)+MOD(L6,100)/60),"")</f>
        <v>14.5</v>
      </c>
      <c r="P6" s="6"/>
      <c r="Q6" s="49">
        <f>IFERROR(RIGHT(G6,LEN(G6)-FIND("~",G6)),G6)</f>
        <v>5</v>
      </c>
      <c r="R6" s="42">
        <f>E6*Q6*IF(I6&lt;&gt;0,I6,1)</f>
        <v>500</v>
      </c>
    </row>
    <row r="7" spans="2:18" ht="28.5" x14ac:dyDescent="0.2">
      <c r="B7" s="45" t="s">
        <v>42</v>
      </c>
      <c r="C7" s="46" t="s">
        <v>43</v>
      </c>
      <c r="D7" s="52" t="s">
        <v>31</v>
      </c>
      <c r="E7" s="24">
        <v>50</v>
      </c>
      <c r="F7" s="25" t="str">
        <f t="shared" ref="F7:F13" si="0">IF(G7&lt;&gt;0,"×","")</f>
        <v>×</v>
      </c>
      <c r="G7" s="26">
        <v>1</v>
      </c>
      <c r="H7" s="25" t="str">
        <f t="shared" ref="H7:H13" si="1">IF(I7&lt;&gt;0,"×","")</f>
        <v/>
      </c>
      <c r="I7" s="27"/>
      <c r="J7" s="28">
        <v>1000</v>
      </c>
      <c r="K7" s="31"/>
      <c r="L7" s="34">
        <v>200</v>
      </c>
      <c r="M7" s="47" t="s">
        <v>44</v>
      </c>
      <c r="N7" s="29"/>
      <c r="O7" s="30">
        <f t="shared" ref="O7:O21" si="2">IF(J7&lt;&gt;0,(INT(J7/100)+MOD(J7,100)/60)*Q7*IF(I7&lt;&gt;0,I7,1)+IF(I7=0,0,(INT(K7/100)+MOD(K7,100)/60)*(I7-1))+(INT(L7/100)+MOD(L7,100)/60),"")</f>
        <v>12</v>
      </c>
      <c r="P7" s="6"/>
      <c r="Q7" s="49">
        <f t="shared" ref="Q7:Q21" si="3">IFERROR(RIGHT(G7,LEN(G7)-FIND("~",G7)),G7)</f>
        <v>1</v>
      </c>
      <c r="R7" s="42">
        <f t="shared" ref="R7:R21" si="4">E7*Q7*IF(I7&lt;&gt;0,I7,1)</f>
        <v>50</v>
      </c>
    </row>
    <row r="8" spans="2:18" ht="28.5" x14ac:dyDescent="0.2">
      <c r="B8" s="45" t="s">
        <v>28</v>
      </c>
      <c r="C8" s="46" t="s">
        <v>30</v>
      </c>
      <c r="D8" s="52" t="s">
        <v>45</v>
      </c>
      <c r="E8" s="24">
        <v>50</v>
      </c>
      <c r="F8" s="25" t="str">
        <f t="shared" si="0"/>
        <v>×</v>
      </c>
      <c r="G8" s="26">
        <v>9</v>
      </c>
      <c r="H8" s="25" t="str">
        <f t="shared" si="1"/>
        <v/>
      </c>
      <c r="I8" s="27"/>
      <c r="J8" s="28">
        <v>100</v>
      </c>
      <c r="K8" s="31"/>
      <c r="L8" s="34">
        <v>200</v>
      </c>
      <c r="M8" s="47"/>
      <c r="N8" s="47"/>
      <c r="O8" s="30">
        <f t="shared" si="2"/>
        <v>11</v>
      </c>
      <c r="P8" s="6"/>
      <c r="Q8" s="49">
        <f t="shared" si="3"/>
        <v>9</v>
      </c>
      <c r="R8" s="42">
        <f t="shared" si="4"/>
        <v>450</v>
      </c>
    </row>
    <row r="9" spans="2:18" ht="28.75" customHeight="1" x14ac:dyDescent="0.2">
      <c r="B9" s="45" t="s">
        <v>32</v>
      </c>
      <c r="C9" s="46" t="s">
        <v>30</v>
      </c>
      <c r="D9" s="52" t="s">
        <v>46</v>
      </c>
      <c r="E9" s="24">
        <v>100</v>
      </c>
      <c r="F9" s="25" t="str">
        <f t="shared" si="0"/>
        <v>×</v>
      </c>
      <c r="G9" s="26">
        <v>8</v>
      </c>
      <c r="H9" s="25" t="str">
        <f t="shared" si="1"/>
        <v/>
      </c>
      <c r="I9" s="27"/>
      <c r="J9" s="28">
        <v>140</v>
      </c>
      <c r="K9" s="31"/>
      <c r="L9" s="34">
        <v>200</v>
      </c>
      <c r="M9" s="47"/>
      <c r="N9" s="29"/>
      <c r="O9" s="30">
        <f t="shared" si="2"/>
        <v>15.333333333333332</v>
      </c>
      <c r="P9" s="6"/>
      <c r="Q9" s="49">
        <f t="shared" si="3"/>
        <v>8</v>
      </c>
      <c r="R9" s="42">
        <f t="shared" si="4"/>
        <v>800</v>
      </c>
    </row>
    <row r="10" spans="2:18" ht="28.5" x14ac:dyDescent="0.2">
      <c r="B10" s="45" t="s">
        <v>35</v>
      </c>
      <c r="C10" s="46" t="s">
        <v>30</v>
      </c>
      <c r="D10" s="52" t="s">
        <v>46</v>
      </c>
      <c r="E10" s="24">
        <v>100</v>
      </c>
      <c r="F10" s="25" t="str">
        <f t="shared" si="0"/>
        <v>×</v>
      </c>
      <c r="G10" s="26">
        <v>9</v>
      </c>
      <c r="H10" s="25" t="str">
        <f t="shared" si="1"/>
        <v/>
      </c>
      <c r="I10" s="27"/>
      <c r="J10" s="28">
        <v>130</v>
      </c>
      <c r="K10" s="31"/>
      <c r="L10" s="34">
        <v>200</v>
      </c>
      <c r="M10" s="47"/>
      <c r="N10" s="29"/>
      <c r="O10" s="30">
        <f t="shared" si="2"/>
        <v>15.5</v>
      </c>
      <c r="P10" s="6"/>
      <c r="Q10" s="49">
        <f t="shared" si="3"/>
        <v>9</v>
      </c>
      <c r="R10" s="42">
        <f t="shared" si="4"/>
        <v>900</v>
      </c>
    </row>
    <row r="11" spans="2:18" ht="28.5" x14ac:dyDescent="0.2">
      <c r="B11" s="45" t="s">
        <v>36</v>
      </c>
      <c r="C11" s="46" t="s">
        <v>30</v>
      </c>
      <c r="D11" s="52" t="s">
        <v>45</v>
      </c>
      <c r="E11" s="24">
        <v>50</v>
      </c>
      <c r="F11" s="25" t="str">
        <f t="shared" si="0"/>
        <v>×</v>
      </c>
      <c r="G11" s="26">
        <v>4</v>
      </c>
      <c r="H11" s="25" t="str">
        <f t="shared" si="1"/>
        <v>×</v>
      </c>
      <c r="I11" s="27">
        <v>3</v>
      </c>
      <c r="J11" s="28">
        <v>130</v>
      </c>
      <c r="K11" s="31">
        <v>130</v>
      </c>
      <c r="L11" s="34">
        <v>200</v>
      </c>
      <c r="M11" s="47"/>
      <c r="N11" s="29"/>
      <c r="O11" s="30">
        <f t="shared" si="2"/>
        <v>23</v>
      </c>
      <c r="P11" s="6"/>
      <c r="Q11" s="49">
        <f t="shared" si="3"/>
        <v>4</v>
      </c>
      <c r="R11" s="42">
        <f t="shared" si="4"/>
        <v>600</v>
      </c>
    </row>
    <row r="12" spans="2:18" ht="28.5" x14ac:dyDescent="0.2">
      <c r="B12" s="45" t="s">
        <v>37</v>
      </c>
      <c r="C12" s="46" t="s">
        <v>30</v>
      </c>
      <c r="D12" s="52" t="s">
        <v>31</v>
      </c>
      <c r="E12" s="24">
        <v>1</v>
      </c>
      <c r="F12" s="25" t="str">
        <f t="shared" si="0"/>
        <v>×</v>
      </c>
      <c r="G12" s="26">
        <v>1</v>
      </c>
      <c r="H12" s="25" t="str">
        <f t="shared" si="1"/>
        <v/>
      </c>
      <c r="I12" s="27"/>
      <c r="J12" s="28">
        <v>3000</v>
      </c>
      <c r="K12" s="31"/>
      <c r="L12" s="34"/>
      <c r="M12" s="29" t="s">
        <v>40</v>
      </c>
      <c r="N12" s="29"/>
      <c r="O12" s="30">
        <f t="shared" si="2"/>
        <v>30</v>
      </c>
      <c r="P12" s="6"/>
      <c r="Q12" s="49">
        <f t="shared" si="3"/>
        <v>1</v>
      </c>
      <c r="R12" s="42">
        <f t="shared" si="4"/>
        <v>1</v>
      </c>
    </row>
    <row r="13" spans="2:18" ht="28.5" x14ac:dyDescent="0.2">
      <c r="B13" s="45" t="s">
        <v>38</v>
      </c>
      <c r="C13" s="46" t="s">
        <v>39</v>
      </c>
      <c r="D13" s="52" t="s">
        <v>31</v>
      </c>
      <c r="E13" s="24">
        <v>300</v>
      </c>
      <c r="F13" s="25" t="str">
        <f t="shared" si="0"/>
        <v>×</v>
      </c>
      <c r="G13" s="26">
        <v>1</v>
      </c>
      <c r="H13" s="25" t="str">
        <f t="shared" si="1"/>
        <v/>
      </c>
      <c r="I13" s="27"/>
      <c r="J13" s="28">
        <v>1000</v>
      </c>
      <c r="K13" s="31"/>
      <c r="L13" s="34"/>
      <c r="M13" s="29"/>
      <c r="N13" s="47"/>
      <c r="O13" s="30">
        <f t="shared" si="2"/>
        <v>10</v>
      </c>
      <c r="P13" s="6"/>
      <c r="Q13" s="49">
        <f t="shared" si="3"/>
        <v>1</v>
      </c>
      <c r="R13" s="42">
        <f t="shared" si="4"/>
        <v>300</v>
      </c>
    </row>
    <row r="14" spans="2:18" ht="28.5" x14ac:dyDescent="0.2">
      <c r="B14" s="45"/>
      <c r="C14" s="46"/>
      <c r="D14" s="52"/>
      <c r="E14" s="24"/>
      <c r="F14" s="25" t="str">
        <f t="shared" ref="F14:F19" si="5">IF(G14&lt;&gt;0,"×","")</f>
        <v/>
      </c>
      <c r="G14" s="26"/>
      <c r="H14" s="25" t="str">
        <f t="shared" ref="H14:H19" si="6">IF(I14&lt;&gt;0,"×","")</f>
        <v/>
      </c>
      <c r="I14" s="27"/>
      <c r="J14" s="28"/>
      <c r="K14" s="31"/>
      <c r="L14" s="34"/>
      <c r="M14" s="29"/>
      <c r="N14" s="29"/>
      <c r="O14" s="30" t="str">
        <f t="shared" si="2"/>
        <v/>
      </c>
      <c r="P14" s="6"/>
      <c r="Q14" s="49">
        <f t="shared" si="3"/>
        <v>0</v>
      </c>
      <c r="R14" s="42">
        <f t="shared" si="4"/>
        <v>0</v>
      </c>
    </row>
    <row r="15" spans="2:18" ht="28.5" x14ac:dyDescent="0.2">
      <c r="B15" s="45"/>
      <c r="C15" s="46"/>
      <c r="D15" s="52"/>
      <c r="E15" s="24"/>
      <c r="F15" s="25" t="str">
        <f t="shared" si="5"/>
        <v/>
      </c>
      <c r="G15" s="26"/>
      <c r="H15" s="25" t="str">
        <f t="shared" si="6"/>
        <v/>
      </c>
      <c r="I15" s="27"/>
      <c r="J15" s="28"/>
      <c r="K15" s="31"/>
      <c r="L15" s="34"/>
      <c r="M15" s="29"/>
      <c r="N15" s="29"/>
      <c r="O15" s="30" t="str">
        <f t="shared" si="2"/>
        <v/>
      </c>
      <c r="P15" s="6"/>
      <c r="Q15" s="49">
        <f t="shared" si="3"/>
        <v>0</v>
      </c>
      <c r="R15" s="42">
        <f t="shared" si="4"/>
        <v>0</v>
      </c>
    </row>
    <row r="16" spans="2:18" ht="28.5" x14ac:dyDescent="0.2">
      <c r="B16" s="45"/>
      <c r="C16" s="46"/>
      <c r="D16" s="52"/>
      <c r="E16" s="24"/>
      <c r="F16" s="25" t="str">
        <f t="shared" si="5"/>
        <v/>
      </c>
      <c r="G16" s="26"/>
      <c r="H16" s="25" t="str">
        <f t="shared" si="6"/>
        <v/>
      </c>
      <c r="I16" s="27"/>
      <c r="J16" s="28"/>
      <c r="K16" s="31"/>
      <c r="L16" s="34"/>
      <c r="M16" s="29"/>
      <c r="N16" s="29"/>
      <c r="O16" s="30" t="str">
        <f t="shared" si="2"/>
        <v/>
      </c>
      <c r="P16" s="6"/>
      <c r="Q16" s="49">
        <f t="shared" si="3"/>
        <v>0</v>
      </c>
      <c r="R16" s="42">
        <f t="shared" si="4"/>
        <v>0</v>
      </c>
    </row>
    <row r="17" spans="2:18" ht="28.5" x14ac:dyDescent="0.2">
      <c r="B17" s="45"/>
      <c r="C17" s="46"/>
      <c r="D17" s="52"/>
      <c r="E17" s="24"/>
      <c r="F17" s="25" t="str">
        <f t="shared" si="5"/>
        <v/>
      </c>
      <c r="G17" s="26"/>
      <c r="H17" s="25" t="str">
        <f t="shared" si="6"/>
        <v/>
      </c>
      <c r="I17" s="27"/>
      <c r="J17" s="28"/>
      <c r="K17" s="31"/>
      <c r="L17" s="34"/>
      <c r="M17" s="29"/>
      <c r="N17" s="29"/>
      <c r="O17" s="30" t="str">
        <f t="shared" si="2"/>
        <v/>
      </c>
      <c r="P17" s="6"/>
      <c r="Q17" s="49">
        <f t="shared" si="3"/>
        <v>0</v>
      </c>
      <c r="R17" s="42">
        <f t="shared" si="4"/>
        <v>0</v>
      </c>
    </row>
    <row r="18" spans="2:18" ht="28.5" x14ac:dyDescent="0.2">
      <c r="B18" s="45"/>
      <c r="C18" s="46"/>
      <c r="D18" s="52"/>
      <c r="E18" s="24"/>
      <c r="F18" s="25" t="str">
        <f t="shared" si="5"/>
        <v/>
      </c>
      <c r="G18" s="26"/>
      <c r="H18" s="25" t="str">
        <f t="shared" si="6"/>
        <v/>
      </c>
      <c r="I18" s="27"/>
      <c r="J18" s="28"/>
      <c r="K18" s="31"/>
      <c r="L18" s="34"/>
      <c r="M18" s="29"/>
      <c r="N18" s="29"/>
      <c r="O18" s="30" t="str">
        <f t="shared" si="2"/>
        <v/>
      </c>
      <c r="P18" s="6"/>
      <c r="Q18" s="49">
        <f t="shared" si="3"/>
        <v>0</v>
      </c>
      <c r="R18" s="42">
        <f t="shared" si="4"/>
        <v>0</v>
      </c>
    </row>
    <row r="19" spans="2:18" ht="28.5" x14ac:dyDescent="0.2">
      <c r="B19" s="45"/>
      <c r="C19" s="46"/>
      <c r="D19" s="52"/>
      <c r="E19" s="24"/>
      <c r="F19" s="25" t="str">
        <f t="shared" si="5"/>
        <v/>
      </c>
      <c r="G19" s="26"/>
      <c r="H19" s="25" t="str">
        <f t="shared" si="6"/>
        <v/>
      </c>
      <c r="I19" s="27"/>
      <c r="J19" s="28"/>
      <c r="K19" s="31"/>
      <c r="L19" s="34"/>
      <c r="M19" s="29"/>
      <c r="N19" s="29"/>
      <c r="O19" s="30" t="str">
        <f t="shared" si="2"/>
        <v/>
      </c>
      <c r="P19" s="6"/>
      <c r="Q19" s="49">
        <f t="shared" si="3"/>
        <v>0</v>
      </c>
      <c r="R19" s="42">
        <f t="shared" si="4"/>
        <v>0</v>
      </c>
    </row>
    <row r="20" spans="2:18" ht="28.5" x14ac:dyDescent="0.2">
      <c r="B20" s="45"/>
      <c r="C20" s="46"/>
      <c r="D20" s="52"/>
      <c r="E20" s="24"/>
      <c r="F20" s="25" t="str">
        <f t="shared" ref="F20:F21" si="7">IF(G20&lt;&gt;0,"×","")</f>
        <v/>
      </c>
      <c r="G20" s="26"/>
      <c r="H20" s="25" t="str">
        <f t="shared" ref="H20:H21" si="8">IF(I20&lt;&gt;0,"×","")</f>
        <v/>
      </c>
      <c r="I20" s="27"/>
      <c r="J20" s="28"/>
      <c r="K20" s="31"/>
      <c r="L20" s="34"/>
      <c r="M20" s="29"/>
      <c r="N20" s="29"/>
      <c r="O20" s="30" t="str">
        <f t="shared" si="2"/>
        <v/>
      </c>
      <c r="P20" s="6"/>
      <c r="Q20" s="49">
        <f t="shared" si="3"/>
        <v>0</v>
      </c>
      <c r="R20" s="42">
        <f t="shared" si="4"/>
        <v>0</v>
      </c>
    </row>
    <row r="21" spans="2:18" ht="28.5" x14ac:dyDescent="0.2">
      <c r="B21" s="45"/>
      <c r="C21" s="46"/>
      <c r="D21" s="52"/>
      <c r="E21" s="24"/>
      <c r="F21" s="25" t="str">
        <f t="shared" si="7"/>
        <v/>
      </c>
      <c r="G21" s="26"/>
      <c r="H21" s="25" t="str">
        <f t="shared" si="8"/>
        <v/>
      </c>
      <c r="I21" s="27"/>
      <c r="J21" s="28"/>
      <c r="K21" s="31"/>
      <c r="L21" s="34"/>
      <c r="M21" s="29"/>
      <c r="N21" s="29"/>
      <c r="O21" s="30" t="str">
        <f t="shared" si="2"/>
        <v/>
      </c>
      <c r="P21" s="6"/>
      <c r="Q21" s="49">
        <f t="shared" si="3"/>
        <v>0</v>
      </c>
      <c r="R21" s="42">
        <f t="shared" si="4"/>
        <v>0</v>
      </c>
    </row>
  </sheetData>
  <mergeCells count="7">
    <mergeCell ref="B4:M4"/>
    <mergeCell ref="B2:O2"/>
    <mergeCell ref="B3:D3"/>
    <mergeCell ref="F3:G3"/>
    <mergeCell ref="H3:I3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B1:R21"/>
  <sheetViews>
    <sheetView zoomScale="58" zoomScaleNormal="58" zoomScaleSheetLayoutView="40" workbookViewId="0">
      <selection activeCell="B6" sqref="B6:M13"/>
    </sheetView>
  </sheetViews>
  <sheetFormatPr defaultColWidth="9" defaultRowHeight="17.5" x14ac:dyDescent="0.2"/>
  <cols>
    <col min="1" max="1" width="1.90625" style="5" customWidth="1"/>
    <col min="2" max="2" width="22.90625" style="5" customWidth="1"/>
    <col min="3" max="3" width="14.90625" style="5" customWidth="1"/>
    <col min="4" max="4" width="7.08984375" style="5" customWidth="1"/>
    <col min="5" max="5" width="7.6328125" style="5" customWidth="1"/>
    <col min="6" max="6" width="2.36328125" style="5" customWidth="1"/>
    <col min="7" max="7" width="10.08984375" style="5" customWidth="1"/>
    <col min="8" max="8" width="2.08984375" style="5" customWidth="1"/>
    <col min="9" max="9" width="6.6328125" style="5" customWidth="1"/>
    <col min="10" max="10" width="9.36328125" style="5" customWidth="1"/>
    <col min="11" max="12" width="8.36328125" style="5" customWidth="1"/>
    <col min="13" max="13" width="94.453125" style="5" customWidth="1"/>
    <col min="14" max="14" width="7.36328125" style="5" customWidth="1"/>
    <col min="15" max="15" width="12.453125" style="5" customWidth="1"/>
    <col min="16" max="17" width="12.08984375" style="5" customWidth="1"/>
    <col min="18" max="16384" width="9" style="5"/>
  </cols>
  <sheetData>
    <row r="1" spans="2:18" ht="18" thickBot="1" x14ac:dyDescent="0.25"/>
    <row r="2" spans="2:18" s="57" customFormat="1" ht="57.75" customHeight="1" thickBot="1" x14ac:dyDescent="0.25">
      <c r="B2" s="91" t="s">
        <v>20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18" ht="29" thickBot="1" x14ac:dyDescent="0.25">
      <c r="B3" s="94" t="str">
        <f>'1コース'!B3:D3</f>
        <v>2017/8/7 Mon PM</v>
      </c>
      <c r="C3" s="95"/>
      <c r="D3" s="96"/>
      <c r="E3" s="7"/>
      <c r="F3" s="97" t="s">
        <v>0</v>
      </c>
      <c r="G3" s="97"/>
      <c r="H3" s="98">
        <f>SUMIF(B6:B21,"&lt;&gt;",R6:R21)</f>
        <v>3351</v>
      </c>
      <c r="I3" s="99"/>
      <c r="J3" s="73" t="s">
        <v>1</v>
      </c>
      <c r="K3" s="100" t="str">
        <f>'1コース'!K3:L3</f>
        <v>小西 健太</v>
      </c>
      <c r="L3" s="100"/>
      <c r="M3" s="101" t="s">
        <v>2</v>
      </c>
      <c r="N3" s="102"/>
      <c r="O3" s="58">
        <f>SUMIF(B6:B21,"&lt;&gt;",O6:O21)</f>
        <v>134</v>
      </c>
      <c r="P3" s="6"/>
      <c r="Q3" s="6"/>
    </row>
    <row r="4" spans="2:18" ht="26" thickBot="1" x14ac:dyDescent="0.25">
      <c r="B4" s="89" t="str">
        <f>'1コース'!B4:M4</f>
        <v>【メニューの意図】かっつぁんに教えを乞おう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77"/>
      <c r="O4" s="8"/>
      <c r="P4" s="6"/>
      <c r="Q4" s="6"/>
    </row>
    <row r="5" spans="2:18" ht="34.5" customHeight="1" thickBot="1" x14ac:dyDescent="0.25">
      <c r="B5" s="43" t="s">
        <v>3</v>
      </c>
      <c r="C5" s="44" t="s">
        <v>4</v>
      </c>
      <c r="D5" s="9" t="s">
        <v>5</v>
      </c>
      <c r="E5" s="10" t="s">
        <v>6</v>
      </c>
      <c r="F5" s="77"/>
      <c r="G5" s="11" t="s">
        <v>7</v>
      </c>
      <c r="H5" s="12"/>
      <c r="I5" s="13" t="s">
        <v>8</v>
      </c>
      <c r="J5" s="14" t="s">
        <v>9</v>
      </c>
      <c r="K5" s="32" t="s">
        <v>10</v>
      </c>
      <c r="L5" s="33" t="s">
        <v>11</v>
      </c>
      <c r="M5" s="15" t="s">
        <v>12</v>
      </c>
      <c r="N5" s="15" t="s">
        <v>13</v>
      </c>
      <c r="O5" s="16" t="s">
        <v>14</v>
      </c>
      <c r="P5" s="17"/>
      <c r="Q5" s="48" t="s">
        <v>15</v>
      </c>
      <c r="R5" s="18" t="s">
        <v>6</v>
      </c>
    </row>
    <row r="6" spans="2:18" ht="28.5" x14ac:dyDescent="0.2">
      <c r="B6" s="35" t="s">
        <v>41</v>
      </c>
      <c r="C6" s="36" t="s">
        <v>29</v>
      </c>
      <c r="D6" s="51" t="s">
        <v>31</v>
      </c>
      <c r="E6" s="19">
        <v>100</v>
      </c>
      <c r="F6" s="20" t="str">
        <f>IF(G6&lt;&gt;0,"×","")</f>
        <v>×</v>
      </c>
      <c r="G6" s="21">
        <v>5</v>
      </c>
      <c r="H6" s="20" t="str">
        <f>IF(I6&lt;&gt;0,"×","")</f>
        <v/>
      </c>
      <c r="I6" s="22"/>
      <c r="J6" s="35">
        <v>230</v>
      </c>
      <c r="K6" s="21"/>
      <c r="L6" s="36">
        <v>200</v>
      </c>
      <c r="M6" s="23"/>
      <c r="N6" s="23"/>
      <c r="O6" s="41">
        <f>IF(J6&lt;&gt;0,(INT(J6/100)+MOD(J6,100)/60)*Q6*IF(I6&lt;&gt;0,I6,1)+IF(I6=0,0,(INT(K6/100)+MOD(K6,100)/60)*(I6-1))+(INT(L6/100)+MOD(L6,100)/60),"")</f>
        <v>14.5</v>
      </c>
      <c r="P6" s="6"/>
      <c r="Q6" s="49">
        <f>IFERROR(RIGHT(G6,LEN(G6)-FIND("~",G6)),G6)</f>
        <v>5</v>
      </c>
      <c r="R6" s="42">
        <f>E6*Q6*IF(I6&lt;&gt;0,I6,1)</f>
        <v>500</v>
      </c>
    </row>
    <row r="7" spans="2:18" ht="28.5" x14ac:dyDescent="0.2">
      <c r="B7" s="45" t="s">
        <v>42</v>
      </c>
      <c r="C7" s="46" t="s">
        <v>43</v>
      </c>
      <c r="D7" s="52" t="s">
        <v>31</v>
      </c>
      <c r="E7" s="24">
        <v>50</v>
      </c>
      <c r="F7" s="25" t="str">
        <f t="shared" ref="F7" si="0">IF(G7&lt;&gt;0,"×","")</f>
        <v>×</v>
      </c>
      <c r="G7" s="26">
        <v>1</v>
      </c>
      <c r="H7" s="25" t="str">
        <f t="shared" ref="H7" si="1">IF(I7&lt;&gt;0,"×","")</f>
        <v/>
      </c>
      <c r="I7" s="27"/>
      <c r="J7" s="28">
        <v>1000</v>
      </c>
      <c r="K7" s="31"/>
      <c r="L7" s="34">
        <v>200</v>
      </c>
      <c r="M7" s="47" t="s">
        <v>44</v>
      </c>
      <c r="N7" s="29"/>
      <c r="O7" s="30">
        <f t="shared" ref="O7:O21" si="2">IF(J7&lt;&gt;0,(INT(J7/100)+MOD(J7,100)/60)*Q7*IF(I7&lt;&gt;0,I7,1)+IF(I7=0,0,(INT(K7/100)+MOD(K7,100)/60)*(I7-1))+(INT(L7/100)+MOD(L7,100)/60),"")</f>
        <v>12</v>
      </c>
      <c r="P7" s="6"/>
      <c r="Q7" s="49">
        <f t="shared" ref="Q7:Q21" si="3">IFERROR(RIGHT(G7,LEN(G7)-FIND("~",G7)),G7)</f>
        <v>1</v>
      </c>
      <c r="R7" s="42">
        <f t="shared" ref="R7:R21" si="4">E7*Q7*IF(I7&lt;&gt;0,I7,1)</f>
        <v>50</v>
      </c>
    </row>
    <row r="8" spans="2:18" ht="28.5" x14ac:dyDescent="0.2">
      <c r="B8" s="45" t="s">
        <v>28</v>
      </c>
      <c r="C8" s="46" t="s">
        <v>30</v>
      </c>
      <c r="D8" s="52" t="s">
        <v>34</v>
      </c>
      <c r="E8" s="24">
        <v>50</v>
      </c>
      <c r="F8" s="25" t="str">
        <f t="shared" ref="F8:F19" si="5">IF(G8&lt;&gt;0,"×","")</f>
        <v>×</v>
      </c>
      <c r="G8" s="26">
        <v>8</v>
      </c>
      <c r="H8" s="25" t="str">
        <f t="shared" ref="H8:H19" si="6">IF(I8&lt;&gt;0,"×","")</f>
        <v/>
      </c>
      <c r="I8" s="27"/>
      <c r="J8" s="28">
        <v>110</v>
      </c>
      <c r="K8" s="31"/>
      <c r="L8" s="34">
        <v>200</v>
      </c>
      <c r="M8" s="47"/>
      <c r="N8" s="29"/>
      <c r="O8" s="30">
        <f t="shared" ref="O8:O13" si="7">IF(J8&lt;&gt;0,(INT(J8/100)+MOD(J8,100)/60)*Q8*IF(I8&lt;&gt;0,I8,1)+IF(I8=0,0,(INT(K8/100)+MOD(K8,100)/60)*(I8-1))+(INT(L8/100)+MOD(L8,100)/60),"")</f>
        <v>11.333333333333334</v>
      </c>
      <c r="P8" s="6"/>
      <c r="Q8" s="49">
        <f t="shared" si="3"/>
        <v>8</v>
      </c>
      <c r="R8" s="42">
        <f t="shared" si="4"/>
        <v>400</v>
      </c>
    </row>
    <row r="9" spans="2:18" ht="28.75" customHeight="1" x14ac:dyDescent="0.2">
      <c r="B9" s="45" t="s">
        <v>32</v>
      </c>
      <c r="C9" s="46" t="s">
        <v>30</v>
      </c>
      <c r="D9" s="52" t="s">
        <v>33</v>
      </c>
      <c r="E9" s="24">
        <v>100</v>
      </c>
      <c r="F9" s="25" t="str">
        <f t="shared" si="5"/>
        <v>×</v>
      </c>
      <c r="G9" s="26">
        <v>7</v>
      </c>
      <c r="H9" s="25" t="str">
        <f t="shared" si="6"/>
        <v/>
      </c>
      <c r="I9" s="27"/>
      <c r="J9" s="28">
        <v>150</v>
      </c>
      <c r="K9" s="31"/>
      <c r="L9" s="34">
        <v>200</v>
      </c>
      <c r="M9" s="47"/>
      <c r="N9" s="47"/>
      <c r="O9" s="30">
        <f t="shared" si="7"/>
        <v>14.833333333333334</v>
      </c>
      <c r="P9" s="6"/>
      <c r="Q9" s="49">
        <f t="shared" si="3"/>
        <v>7</v>
      </c>
      <c r="R9" s="42">
        <f t="shared" si="4"/>
        <v>700</v>
      </c>
    </row>
    <row r="10" spans="2:18" ht="28.5" x14ac:dyDescent="0.2">
      <c r="B10" s="45" t="s">
        <v>35</v>
      </c>
      <c r="C10" s="46" t="s">
        <v>30</v>
      </c>
      <c r="D10" s="52" t="s">
        <v>33</v>
      </c>
      <c r="E10" s="24">
        <v>100</v>
      </c>
      <c r="F10" s="25" t="str">
        <f t="shared" si="5"/>
        <v>×</v>
      </c>
      <c r="G10" s="26">
        <v>8</v>
      </c>
      <c r="H10" s="25" t="str">
        <f t="shared" si="6"/>
        <v/>
      </c>
      <c r="I10" s="27"/>
      <c r="J10" s="28">
        <v>145</v>
      </c>
      <c r="K10" s="31"/>
      <c r="L10" s="34">
        <v>200</v>
      </c>
      <c r="M10" s="47"/>
      <c r="N10" s="29"/>
      <c r="O10" s="30">
        <f t="shared" si="7"/>
        <v>16</v>
      </c>
      <c r="P10" s="6"/>
      <c r="Q10" s="49">
        <f t="shared" si="3"/>
        <v>8</v>
      </c>
      <c r="R10" s="42">
        <f t="shared" si="4"/>
        <v>800</v>
      </c>
    </row>
    <row r="11" spans="2:18" ht="28.5" x14ac:dyDescent="0.2">
      <c r="B11" s="45" t="s">
        <v>36</v>
      </c>
      <c r="C11" s="46" t="s">
        <v>30</v>
      </c>
      <c r="D11" s="52" t="s">
        <v>34</v>
      </c>
      <c r="E11" s="24">
        <v>50</v>
      </c>
      <c r="F11" s="25" t="str">
        <f t="shared" si="5"/>
        <v>×</v>
      </c>
      <c r="G11" s="26">
        <v>4</v>
      </c>
      <c r="H11" s="25" t="str">
        <f t="shared" si="6"/>
        <v>×</v>
      </c>
      <c r="I11" s="27">
        <v>3</v>
      </c>
      <c r="J11" s="28">
        <v>140</v>
      </c>
      <c r="K11" s="31">
        <v>140</v>
      </c>
      <c r="L11" s="34">
        <v>200</v>
      </c>
      <c r="M11" s="47"/>
      <c r="N11" s="29"/>
      <c r="O11" s="30">
        <f t="shared" si="7"/>
        <v>25.333333333333332</v>
      </c>
      <c r="P11" s="6"/>
      <c r="Q11" s="49">
        <f t="shared" si="3"/>
        <v>4</v>
      </c>
      <c r="R11" s="42">
        <f t="shared" si="4"/>
        <v>600</v>
      </c>
    </row>
    <row r="12" spans="2:18" ht="28.5" x14ac:dyDescent="0.2">
      <c r="B12" s="45" t="s">
        <v>37</v>
      </c>
      <c r="C12" s="46" t="s">
        <v>30</v>
      </c>
      <c r="D12" s="52" t="s">
        <v>31</v>
      </c>
      <c r="E12" s="24">
        <v>1</v>
      </c>
      <c r="F12" s="25" t="str">
        <f t="shared" si="5"/>
        <v>×</v>
      </c>
      <c r="G12" s="26">
        <v>1</v>
      </c>
      <c r="H12" s="25" t="str">
        <f t="shared" si="6"/>
        <v/>
      </c>
      <c r="I12" s="27"/>
      <c r="J12" s="28">
        <v>3000</v>
      </c>
      <c r="K12" s="31"/>
      <c r="L12" s="34"/>
      <c r="M12" s="29" t="s">
        <v>40</v>
      </c>
      <c r="N12" s="29"/>
      <c r="O12" s="30">
        <f t="shared" si="7"/>
        <v>30</v>
      </c>
      <c r="P12" s="6"/>
      <c r="Q12" s="49">
        <f t="shared" si="3"/>
        <v>1</v>
      </c>
      <c r="R12" s="42">
        <f t="shared" si="4"/>
        <v>1</v>
      </c>
    </row>
    <row r="13" spans="2:18" ht="28.5" x14ac:dyDescent="0.2">
      <c r="B13" s="45" t="s">
        <v>38</v>
      </c>
      <c r="C13" s="46" t="s">
        <v>39</v>
      </c>
      <c r="D13" s="52" t="s">
        <v>31</v>
      </c>
      <c r="E13" s="24">
        <v>300</v>
      </c>
      <c r="F13" s="25" t="str">
        <f t="shared" si="5"/>
        <v>×</v>
      </c>
      <c r="G13" s="26">
        <v>1</v>
      </c>
      <c r="H13" s="25" t="str">
        <f t="shared" si="6"/>
        <v/>
      </c>
      <c r="I13" s="27"/>
      <c r="J13" s="28">
        <v>1000</v>
      </c>
      <c r="K13" s="31"/>
      <c r="L13" s="34"/>
      <c r="M13" s="29"/>
      <c r="N13" s="29"/>
      <c r="O13" s="30">
        <f t="shared" si="7"/>
        <v>10</v>
      </c>
      <c r="P13" s="6"/>
      <c r="Q13" s="49">
        <f t="shared" si="3"/>
        <v>1</v>
      </c>
      <c r="R13" s="42">
        <f t="shared" si="4"/>
        <v>300</v>
      </c>
    </row>
    <row r="14" spans="2:18" ht="28.5" x14ac:dyDescent="0.2">
      <c r="B14" s="45"/>
      <c r="C14" s="46"/>
      <c r="D14" s="52"/>
      <c r="E14" s="24"/>
      <c r="F14" s="25" t="str">
        <f t="shared" si="5"/>
        <v/>
      </c>
      <c r="G14" s="26"/>
      <c r="H14" s="25" t="str">
        <f t="shared" si="6"/>
        <v/>
      </c>
      <c r="I14" s="27"/>
      <c r="J14" s="28"/>
      <c r="K14" s="31"/>
      <c r="L14" s="34"/>
      <c r="M14" s="29"/>
      <c r="N14" s="29"/>
      <c r="O14" s="30" t="str">
        <f t="shared" si="2"/>
        <v/>
      </c>
      <c r="P14" s="6"/>
      <c r="Q14" s="49">
        <f t="shared" si="3"/>
        <v>0</v>
      </c>
      <c r="R14" s="42">
        <f t="shared" si="4"/>
        <v>0</v>
      </c>
    </row>
    <row r="15" spans="2:18" ht="28.5" x14ac:dyDescent="0.2">
      <c r="B15" s="45"/>
      <c r="C15" s="46"/>
      <c r="D15" s="52"/>
      <c r="E15" s="24"/>
      <c r="F15" s="25" t="str">
        <f t="shared" si="5"/>
        <v/>
      </c>
      <c r="G15" s="26"/>
      <c r="H15" s="25" t="str">
        <f t="shared" si="6"/>
        <v/>
      </c>
      <c r="I15" s="27"/>
      <c r="J15" s="28"/>
      <c r="K15" s="31"/>
      <c r="L15" s="34"/>
      <c r="M15" s="29"/>
      <c r="N15" s="29"/>
      <c r="O15" s="30" t="str">
        <f t="shared" si="2"/>
        <v/>
      </c>
      <c r="P15" s="6"/>
      <c r="Q15" s="49">
        <f t="shared" si="3"/>
        <v>0</v>
      </c>
      <c r="R15" s="42">
        <f t="shared" si="4"/>
        <v>0</v>
      </c>
    </row>
    <row r="16" spans="2:18" ht="28.5" x14ac:dyDescent="0.2">
      <c r="B16" s="45"/>
      <c r="C16" s="46"/>
      <c r="D16" s="52"/>
      <c r="E16" s="24"/>
      <c r="F16" s="25" t="str">
        <f t="shared" si="5"/>
        <v/>
      </c>
      <c r="G16" s="26"/>
      <c r="H16" s="25" t="str">
        <f t="shared" si="6"/>
        <v/>
      </c>
      <c r="I16" s="27"/>
      <c r="J16" s="28"/>
      <c r="K16" s="31"/>
      <c r="L16" s="34"/>
      <c r="M16" s="29"/>
      <c r="N16" s="29"/>
      <c r="O16" s="30" t="str">
        <f t="shared" si="2"/>
        <v/>
      </c>
      <c r="P16" s="6"/>
      <c r="Q16" s="49">
        <f t="shared" si="3"/>
        <v>0</v>
      </c>
      <c r="R16" s="42">
        <f t="shared" si="4"/>
        <v>0</v>
      </c>
    </row>
    <row r="17" spans="2:18" ht="28.5" x14ac:dyDescent="0.2">
      <c r="B17" s="45"/>
      <c r="C17" s="46"/>
      <c r="D17" s="52"/>
      <c r="E17" s="24"/>
      <c r="F17" s="25" t="str">
        <f t="shared" si="5"/>
        <v/>
      </c>
      <c r="G17" s="26"/>
      <c r="H17" s="25" t="str">
        <f t="shared" si="6"/>
        <v/>
      </c>
      <c r="I17" s="27"/>
      <c r="J17" s="28"/>
      <c r="K17" s="31"/>
      <c r="L17" s="34"/>
      <c r="M17" s="29"/>
      <c r="N17" s="29"/>
      <c r="O17" s="30" t="str">
        <f t="shared" si="2"/>
        <v/>
      </c>
      <c r="P17" s="6"/>
      <c r="Q17" s="49">
        <f t="shared" si="3"/>
        <v>0</v>
      </c>
      <c r="R17" s="42">
        <f t="shared" si="4"/>
        <v>0</v>
      </c>
    </row>
    <row r="18" spans="2:18" ht="28.5" x14ac:dyDescent="0.2">
      <c r="B18" s="45"/>
      <c r="C18" s="46"/>
      <c r="D18" s="52"/>
      <c r="E18" s="24"/>
      <c r="F18" s="25" t="str">
        <f t="shared" si="5"/>
        <v/>
      </c>
      <c r="G18" s="26"/>
      <c r="H18" s="25" t="str">
        <f t="shared" si="6"/>
        <v/>
      </c>
      <c r="I18" s="27"/>
      <c r="J18" s="28"/>
      <c r="K18" s="31"/>
      <c r="L18" s="34"/>
      <c r="M18" s="29"/>
      <c r="N18" s="29"/>
      <c r="O18" s="30" t="str">
        <f t="shared" si="2"/>
        <v/>
      </c>
      <c r="P18" s="6"/>
      <c r="Q18" s="49">
        <f t="shared" si="3"/>
        <v>0</v>
      </c>
      <c r="R18" s="42">
        <f t="shared" si="4"/>
        <v>0</v>
      </c>
    </row>
    <row r="19" spans="2:18" ht="28.5" x14ac:dyDescent="0.2">
      <c r="B19" s="45"/>
      <c r="C19" s="46"/>
      <c r="D19" s="52"/>
      <c r="E19" s="24"/>
      <c r="F19" s="25" t="str">
        <f t="shared" si="5"/>
        <v/>
      </c>
      <c r="G19" s="26"/>
      <c r="H19" s="25" t="str">
        <f t="shared" si="6"/>
        <v/>
      </c>
      <c r="I19" s="27"/>
      <c r="J19" s="28"/>
      <c r="K19" s="31"/>
      <c r="L19" s="34"/>
      <c r="M19" s="29"/>
      <c r="N19" s="29"/>
      <c r="O19" s="30" t="str">
        <f t="shared" si="2"/>
        <v/>
      </c>
      <c r="P19" s="6"/>
      <c r="Q19" s="49">
        <f t="shared" si="3"/>
        <v>0</v>
      </c>
      <c r="R19" s="42">
        <f t="shared" si="4"/>
        <v>0</v>
      </c>
    </row>
    <row r="20" spans="2:18" ht="28.5" x14ac:dyDescent="0.2">
      <c r="B20" s="45"/>
      <c r="C20" s="46"/>
      <c r="D20" s="52"/>
      <c r="E20" s="24"/>
      <c r="F20" s="25" t="str">
        <f t="shared" ref="F20:F21" si="8">IF(G20&lt;&gt;0,"×","")</f>
        <v/>
      </c>
      <c r="G20" s="26"/>
      <c r="H20" s="25" t="str">
        <f t="shared" ref="H20:H21" si="9">IF(I20&lt;&gt;0,"×","")</f>
        <v/>
      </c>
      <c r="I20" s="27"/>
      <c r="J20" s="28"/>
      <c r="K20" s="31"/>
      <c r="L20" s="34"/>
      <c r="M20" s="29"/>
      <c r="N20" s="29"/>
      <c r="O20" s="30" t="str">
        <f t="shared" si="2"/>
        <v/>
      </c>
      <c r="P20" s="6"/>
      <c r="Q20" s="49">
        <f t="shared" si="3"/>
        <v>0</v>
      </c>
      <c r="R20" s="42">
        <f t="shared" si="4"/>
        <v>0</v>
      </c>
    </row>
    <row r="21" spans="2:18" ht="28.5" x14ac:dyDescent="0.2">
      <c r="B21" s="45"/>
      <c r="C21" s="46"/>
      <c r="D21" s="52"/>
      <c r="E21" s="24"/>
      <c r="F21" s="25" t="str">
        <f t="shared" si="8"/>
        <v/>
      </c>
      <c r="G21" s="26"/>
      <c r="H21" s="25" t="str">
        <f t="shared" si="9"/>
        <v/>
      </c>
      <c r="I21" s="27"/>
      <c r="J21" s="28"/>
      <c r="K21" s="31"/>
      <c r="L21" s="34"/>
      <c r="M21" s="29"/>
      <c r="N21" s="29"/>
      <c r="O21" s="30" t="str">
        <f t="shared" si="2"/>
        <v/>
      </c>
      <c r="P21" s="6"/>
      <c r="Q21" s="49">
        <f t="shared" si="3"/>
        <v>0</v>
      </c>
      <c r="R21" s="42">
        <f t="shared" si="4"/>
        <v>0</v>
      </c>
    </row>
  </sheetData>
  <mergeCells count="7">
    <mergeCell ref="B4:M4"/>
    <mergeCell ref="B2:O2"/>
    <mergeCell ref="B3:D3"/>
    <mergeCell ref="F3:G3"/>
    <mergeCell ref="H3:I3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0.39997558519241921"/>
  </sheetPr>
  <dimension ref="B1:R21"/>
  <sheetViews>
    <sheetView zoomScale="64" zoomScaleNormal="64" zoomScaleSheetLayoutView="40" workbookViewId="0">
      <selection activeCell="B6" sqref="B6:M13"/>
    </sheetView>
  </sheetViews>
  <sheetFormatPr defaultColWidth="9" defaultRowHeight="17.5" x14ac:dyDescent="0.2"/>
  <cols>
    <col min="1" max="1" width="1.90625" style="5" customWidth="1"/>
    <col min="2" max="2" width="22.90625" style="5" customWidth="1"/>
    <col min="3" max="3" width="14.90625" style="5" customWidth="1"/>
    <col min="4" max="4" width="7.08984375" style="5" customWidth="1"/>
    <col min="5" max="5" width="7.6328125" style="5" customWidth="1"/>
    <col min="6" max="6" width="2.36328125" style="5" customWidth="1"/>
    <col min="7" max="7" width="10.08984375" style="5" customWidth="1"/>
    <col min="8" max="8" width="2.08984375" style="5" customWidth="1"/>
    <col min="9" max="9" width="6.6328125" style="5" customWidth="1"/>
    <col min="10" max="10" width="9.36328125" style="5" customWidth="1"/>
    <col min="11" max="12" width="8.36328125" style="5" customWidth="1"/>
    <col min="13" max="13" width="94.453125" style="5" customWidth="1"/>
    <col min="14" max="14" width="7.36328125" style="5" customWidth="1"/>
    <col min="15" max="15" width="12.453125" style="5" customWidth="1"/>
    <col min="16" max="17" width="12.08984375" style="5" customWidth="1"/>
    <col min="18" max="16384" width="9" style="5"/>
  </cols>
  <sheetData>
    <row r="1" spans="2:18" ht="18" thickBot="1" x14ac:dyDescent="0.25"/>
    <row r="2" spans="2:18" s="57" customFormat="1" ht="57.75" customHeight="1" thickBot="1" x14ac:dyDescent="0.25">
      <c r="B2" s="91" t="s">
        <v>25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18" ht="29" thickBot="1" x14ac:dyDescent="0.25">
      <c r="B3" s="94" t="str">
        <f>'1コース'!B3:D3</f>
        <v>2017/8/7 Mon PM</v>
      </c>
      <c r="C3" s="95"/>
      <c r="D3" s="96"/>
      <c r="E3" s="7"/>
      <c r="F3" s="97" t="s">
        <v>0</v>
      </c>
      <c r="G3" s="97"/>
      <c r="H3" s="98">
        <f>SUMIF(B6:B21,"&lt;&gt;",R6:R21)</f>
        <v>3351</v>
      </c>
      <c r="I3" s="99"/>
      <c r="J3" s="73" t="s">
        <v>1</v>
      </c>
      <c r="K3" s="100" t="str">
        <f>'1コース'!K3:L3</f>
        <v>小西 健太</v>
      </c>
      <c r="L3" s="100"/>
      <c r="M3" s="101" t="s">
        <v>2</v>
      </c>
      <c r="N3" s="102"/>
      <c r="O3" s="58">
        <f>SUMIF(B6:B21,"&lt;&gt;",O6:O21)</f>
        <v>134</v>
      </c>
      <c r="P3" s="6"/>
      <c r="Q3" s="6"/>
    </row>
    <row r="4" spans="2:18" ht="26" thickBot="1" x14ac:dyDescent="0.25">
      <c r="B4" s="89" t="str">
        <f>'1コース'!B4:M4</f>
        <v>【メニューの意図】かっつぁんに教えを乞おう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77"/>
      <c r="O4" s="8"/>
      <c r="P4" s="6"/>
      <c r="Q4" s="6"/>
    </row>
    <row r="5" spans="2:18" ht="34.5" customHeight="1" thickBot="1" x14ac:dyDescent="0.25">
      <c r="B5" s="43" t="s">
        <v>3</v>
      </c>
      <c r="C5" s="44" t="s">
        <v>4</v>
      </c>
      <c r="D5" s="9" t="s">
        <v>5</v>
      </c>
      <c r="E5" s="10" t="s">
        <v>6</v>
      </c>
      <c r="F5" s="77"/>
      <c r="G5" s="11" t="s">
        <v>7</v>
      </c>
      <c r="H5" s="12"/>
      <c r="I5" s="13" t="s">
        <v>8</v>
      </c>
      <c r="J5" s="14" t="s">
        <v>9</v>
      </c>
      <c r="K5" s="32" t="s">
        <v>10</v>
      </c>
      <c r="L5" s="33" t="s">
        <v>11</v>
      </c>
      <c r="M5" s="15" t="s">
        <v>12</v>
      </c>
      <c r="N5" s="15" t="s">
        <v>13</v>
      </c>
      <c r="O5" s="16" t="s">
        <v>14</v>
      </c>
      <c r="P5" s="17"/>
      <c r="Q5" s="48" t="s">
        <v>15</v>
      </c>
      <c r="R5" s="18" t="s">
        <v>6</v>
      </c>
    </row>
    <row r="6" spans="2:18" ht="28.5" x14ac:dyDescent="0.2">
      <c r="B6" s="35" t="s">
        <v>41</v>
      </c>
      <c r="C6" s="36" t="s">
        <v>29</v>
      </c>
      <c r="D6" s="51" t="s">
        <v>31</v>
      </c>
      <c r="E6" s="19">
        <v>100</v>
      </c>
      <c r="F6" s="20" t="str">
        <f>IF(G6&lt;&gt;0,"×","")</f>
        <v>×</v>
      </c>
      <c r="G6" s="21">
        <v>5</v>
      </c>
      <c r="H6" s="20" t="str">
        <f>IF(I6&lt;&gt;0,"×","")</f>
        <v/>
      </c>
      <c r="I6" s="22"/>
      <c r="J6" s="35">
        <v>230</v>
      </c>
      <c r="K6" s="21"/>
      <c r="L6" s="36">
        <v>200</v>
      </c>
      <c r="M6" s="23"/>
      <c r="N6" s="23"/>
      <c r="O6" s="41">
        <f>IF(J6&lt;&gt;0,(INT(J6/100)+MOD(J6,100)/60)*Q6*IF(I6&lt;&gt;0,I6,1)+IF(I6=0,0,(INT(K6/100)+MOD(K6,100)/60)*(I6-1))+(INT(L6/100)+MOD(L6,100)/60),"")</f>
        <v>14.5</v>
      </c>
      <c r="P6" s="6"/>
      <c r="Q6" s="49">
        <f>IFERROR(RIGHT(G6,LEN(G6)-FIND("~",G6)),G6)</f>
        <v>5</v>
      </c>
      <c r="R6" s="42">
        <f>E6*Q6*IF(I6&lt;&gt;0,I6,1)</f>
        <v>500</v>
      </c>
    </row>
    <row r="7" spans="2:18" ht="28.5" x14ac:dyDescent="0.2">
      <c r="B7" s="45" t="s">
        <v>42</v>
      </c>
      <c r="C7" s="46" t="s">
        <v>43</v>
      </c>
      <c r="D7" s="52" t="s">
        <v>31</v>
      </c>
      <c r="E7" s="24">
        <v>50</v>
      </c>
      <c r="F7" s="25" t="str">
        <f t="shared" ref="F7:F13" si="0">IF(G7&lt;&gt;0,"×","")</f>
        <v>×</v>
      </c>
      <c r="G7" s="26">
        <v>1</v>
      </c>
      <c r="H7" s="25" t="str">
        <f t="shared" ref="H7:H13" si="1">IF(I7&lt;&gt;0,"×","")</f>
        <v/>
      </c>
      <c r="I7" s="27"/>
      <c r="J7" s="28">
        <v>1000</v>
      </c>
      <c r="K7" s="31"/>
      <c r="L7" s="34">
        <v>200</v>
      </c>
      <c r="M7" s="47" t="s">
        <v>44</v>
      </c>
      <c r="N7" s="29"/>
      <c r="O7" s="30">
        <f t="shared" ref="O7:O21" si="2">IF(J7&lt;&gt;0,(INT(J7/100)+MOD(J7,100)/60)*Q7*IF(I7&lt;&gt;0,I7,1)+IF(I7=0,0,(INT(K7/100)+MOD(K7,100)/60)*(I7-1))+(INT(L7/100)+MOD(L7,100)/60),"")</f>
        <v>12</v>
      </c>
      <c r="P7" s="6"/>
      <c r="Q7" s="49">
        <f t="shared" ref="Q7:Q21" si="3">IFERROR(RIGHT(G7,LEN(G7)-FIND("~",G7)),G7)</f>
        <v>1</v>
      </c>
      <c r="R7" s="42">
        <f t="shared" ref="R7:R21" si="4">E7*Q7*IF(I7&lt;&gt;0,I7,1)</f>
        <v>50</v>
      </c>
    </row>
    <row r="8" spans="2:18" ht="28.5" x14ac:dyDescent="0.2">
      <c r="B8" s="45" t="s">
        <v>28</v>
      </c>
      <c r="C8" s="46" t="s">
        <v>30</v>
      </c>
      <c r="D8" s="52" t="s">
        <v>34</v>
      </c>
      <c r="E8" s="24">
        <v>50</v>
      </c>
      <c r="F8" s="25" t="str">
        <f t="shared" si="0"/>
        <v>×</v>
      </c>
      <c r="G8" s="26">
        <v>8</v>
      </c>
      <c r="H8" s="25" t="str">
        <f t="shared" si="1"/>
        <v/>
      </c>
      <c r="I8" s="27"/>
      <c r="J8" s="28">
        <v>110</v>
      </c>
      <c r="K8" s="31"/>
      <c r="L8" s="34">
        <v>200</v>
      </c>
      <c r="M8" s="47"/>
      <c r="N8" s="47"/>
      <c r="O8" s="30">
        <f t="shared" si="2"/>
        <v>11.333333333333334</v>
      </c>
      <c r="P8" s="6"/>
      <c r="Q8" s="49">
        <f t="shared" si="3"/>
        <v>8</v>
      </c>
      <c r="R8" s="42">
        <f t="shared" si="4"/>
        <v>400</v>
      </c>
    </row>
    <row r="9" spans="2:18" ht="28.75" customHeight="1" x14ac:dyDescent="0.2">
      <c r="B9" s="45" t="s">
        <v>32</v>
      </c>
      <c r="C9" s="46" t="s">
        <v>30</v>
      </c>
      <c r="D9" s="52" t="s">
        <v>33</v>
      </c>
      <c r="E9" s="24">
        <v>100</v>
      </c>
      <c r="F9" s="25" t="str">
        <f t="shared" si="0"/>
        <v>×</v>
      </c>
      <c r="G9" s="26">
        <v>7</v>
      </c>
      <c r="H9" s="25" t="str">
        <f t="shared" si="1"/>
        <v/>
      </c>
      <c r="I9" s="27"/>
      <c r="J9" s="28">
        <v>150</v>
      </c>
      <c r="K9" s="31"/>
      <c r="L9" s="34">
        <v>200</v>
      </c>
      <c r="M9" s="47"/>
      <c r="N9" s="29"/>
      <c r="O9" s="30">
        <f t="shared" si="2"/>
        <v>14.833333333333334</v>
      </c>
      <c r="P9" s="6"/>
      <c r="Q9" s="49">
        <f t="shared" si="3"/>
        <v>7</v>
      </c>
      <c r="R9" s="42">
        <f t="shared" si="4"/>
        <v>700</v>
      </c>
    </row>
    <row r="10" spans="2:18" ht="28.5" x14ac:dyDescent="0.2">
      <c r="B10" s="45" t="s">
        <v>35</v>
      </c>
      <c r="C10" s="46" t="s">
        <v>30</v>
      </c>
      <c r="D10" s="52" t="s">
        <v>33</v>
      </c>
      <c r="E10" s="24">
        <v>100</v>
      </c>
      <c r="F10" s="25" t="str">
        <f t="shared" si="0"/>
        <v>×</v>
      </c>
      <c r="G10" s="26">
        <v>8</v>
      </c>
      <c r="H10" s="25" t="str">
        <f t="shared" si="1"/>
        <v/>
      </c>
      <c r="I10" s="27"/>
      <c r="J10" s="28">
        <v>145</v>
      </c>
      <c r="K10" s="31"/>
      <c r="L10" s="34">
        <v>200</v>
      </c>
      <c r="M10" s="47"/>
      <c r="N10" s="29"/>
      <c r="O10" s="30">
        <f t="shared" si="2"/>
        <v>16</v>
      </c>
      <c r="P10" s="6"/>
      <c r="Q10" s="49">
        <f t="shared" si="3"/>
        <v>8</v>
      </c>
      <c r="R10" s="42">
        <f t="shared" si="4"/>
        <v>800</v>
      </c>
    </row>
    <row r="11" spans="2:18" ht="28.5" x14ac:dyDescent="0.2">
      <c r="B11" s="45" t="s">
        <v>36</v>
      </c>
      <c r="C11" s="46" t="s">
        <v>30</v>
      </c>
      <c r="D11" s="52" t="s">
        <v>34</v>
      </c>
      <c r="E11" s="24">
        <v>50</v>
      </c>
      <c r="F11" s="25" t="str">
        <f t="shared" si="0"/>
        <v>×</v>
      </c>
      <c r="G11" s="26">
        <v>4</v>
      </c>
      <c r="H11" s="25" t="str">
        <f t="shared" si="1"/>
        <v>×</v>
      </c>
      <c r="I11" s="27">
        <v>3</v>
      </c>
      <c r="J11" s="28">
        <v>140</v>
      </c>
      <c r="K11" s="31">
        <v>140</v>
      </c>
      <c r="L11" s="34">
        <v>200</v>
      </c>
      <c r="M11" s="47"/>
      <c r="N11" s="29"/>
      <c r="O11" s="30">
        <f t="shared" si="2"/>
        <v>25.333333333333332</v>
      </c>
      <c r="P11" s="6"/>
      <c r="Q11" s="49">
        <f t="shared" si="3"/>
        <v>4</v>
      </c>
      <c r="R11" s="42">
        <f t="shared" si="4"/>
        <v>600</v>
      </c>
    </row>
    <row r="12" spans="2:18" ht="28.5" x14ac:dyDescent="0.2">
      <c r="B12" s="45" t="s">
        <v>37</v>
      </c>
      <c r="C12" s="46" t="s">
        <v>30</v>
      </c>
      <c r="D12" s="52" t="s">
        <v>31</v>
      </c>
      <c r="E12" s="24">
        <v>1</v>
      </c>
      <c r="F12" s="25" t="str">
        <f t="shared" si="0"/>
        <v>×</v>
      </c>
      <c r="G12" s="26">
        <v>1</v>
      </c>
      <c r="H12" s="25" t="str">
        <f t="shared" si="1"/>
        <v/>
      </c>
      <c r="I12" s="27"/>
      <c r="J12" s="28">
        <v>3000</v>
      </c>
      <c r="K12" s="31"/>
      <c r="L12" s="34"/>
      <c r="M12" s="29" t="s">
        <v>40</v>
      </c>
      <c r="N12" s="29"/>
      <c r="O12" s="30">
        <f t="shared" si="2"/>
        <v>30</v>
      </c>
      <c r="P12" s="6"/>
      <c r="Q12" s="49">
        <f t="shared" si="3"/>
        <v>1</v>
      </c>
      <c r="R12" s="42">
        <f t="shared" si="4"/>
        <v>1</v>
      </c>
    </row>
    <row r="13" spans="2:18" ht="28.5" x14ac:dyDescent="0.2">
      <c r="B13" s="45" t="s">
        <v>38</v>
      </c>
      <c r="C13" s="46" t="s">
        <v>39</v>
      </c>
      <c r="D13" s="52" t="s">
        <v>31</v>
      </c>
      <c r="E13" s="24">
        <v>300</v>
      </c>
      <c r="F13" s="25" t="str">
        <f t="shared" si="0"/>
        <v>×</v>
      </c>
      <c r="G13" s="26">
        <v>1</v>
      </c>
      <c r="H13" s="25" t="str">
        <f t="shared" si="1"/>
        <v/>
      </c>
      <c r="I13" s="27"/>
      <c r="J13" s="28">
        <v>1000</v>
      </c>
      <c r="K13" s="31"/>
      <c r="L13" s="34"/>
      <c r="M13" s="29"/>
      <c r="N13" s="47"/>
      <c r="O13" s="30">
        <f t="shared" si="2"/>
        <v>10</v>
      </c>
      <c r="P13" s="6"/>
      <c r="Q13" s="49">
        <f t="shared" si="3"/>
        <v>1</v>
      </c>
      <c r="R13" s="42">
        <f t="shared" si="4"/>
        <v>300</v>
      </c>
    </row>
    <row r="14" spans="2:18" ht="28.5" x14ac:dyDescent="0.2">
      <c r="B14" s="45"/>
      <c r="C14" s="46"/>
      <c r="D14" s="52"/>
      <c r="E14" s="24"/>
      <c r="F14" s="25" t="str">
        <f t="shared" ref="F14" si="5">IF(G14&lt;&gt;0,"×","")</f>
        <v/>
      </c>
      <c r="G14" s="26"/>
      <c r="H14" s="25" t="str">
        <f t="shared" ref="H14" si="6">IF(I14&lt;&gt;0,"×","")</f>
        <v/>
      </c>
      <c r="I14" s="27"/>
      <c r="J14" s="28"/>
      <c r="K14" s="31"/>
      <c r="L14" s="34"/>
      <c r="M14" s="29"/>
      <c r="N14" s="29"/>
      <c r="O14" s="30" t="str">
        <f t="shared" si="2"/>
        <v/>
      </c>
      <c r="P14" s="6"/>
      <c r="Q14" s="49">
        <f t="shared" si="3"/>
        <v>0</v>
      </c>
      <c r="R14" s="42">
        <f t="shared" si="4"/>
        <v>0</v>
      </c>
    </row>
    <row r="15" spans="2:18" ht="28.5" x14ac:dyDescent="0.2">
      <c r="B15" s="45"/>
      <c r="C15" s="46"/>
      <c r="D15" s="52"/>
      <c r="E15" s="24"/>
      <c r="F15" s="25" t="str">
        <f t="shared" ref="F15:F19" si="7">IF(G15&lt;&gt;0,"×","")</f>
        <v/>
      </c>
      <c r="G15" s="26"/>
      <c r="H15" s="25" t="str">
        <f t="shared" ref="H15:H19" si="8">IF(I15&lt;&gt;0,"×","")</f>
        <v/>
      </c>
      <c r="I15" s="27"/>
      <c r="J15" s="28"/>
      <c r="K15" s="31"/>
      <c r="L15" s="34"/>
      <c r="M15" s="29"/>
      <c r="N15" s="29"/>
      <c r="O15" s="30" t="str">
        <f t="shared" si="2"/>
        <v/>
      </c>
      <c r="P15" s="6"/>
      <c r="Q15" s="49">
        <f t="shared" si="3"/>
        <v>0</v>
      </c>
      <c r="R15" s="42">
        <f t="shared" si="4"/>
        <v>0</v>
      </c>
    </row>
    <row r="16" spans="2:18" ht="28.5" x14ac:dyDescent="0.2">
      <c r="B16" s="45"/>
      <c r="C16" s="46"/>
      <c r="D16" s="52"/>
      <c r="E16" s="24"/>
      <c r="F16" s="25" t="str">
        <f t="shared" si="7"/>
        <v/>
      </c>
      <c r="G16" s="26"/>
      <c r="H16" s="25" t="str">
        <f t="shared" si="8"/>
        <v/>
      </c>
      <c r="I16" s="27"/>
      <c r="J16" s="28"/>
      <c r="K16" s="31"/>
      <c r="L16" s="34"/>
      <c r="M16" s="29"/>
      <c r="N16" s="29"/>
      <c r="O16" s="30" t="str">
        <f t="shared" si="2"/>
        <v/>
      </c>
      <c r="P16" s="6"/>
      <c r="Q16" s="49">
        <f t="shared" si="3"/>
        <v>0</v>
      </c>
      <c r="R16" s="42">
        <f t="shared" si="4"/>
        <v>0</v>
      </c>
    </row>
    <row r="17" spans="2:18" ht="28.5" x14ac:dyDescent="0.2">
      <c r="B17" s="45"/>
      <c r="C17" s="46"/>
      <c r="D17" s="52"/>
      <c r="E17" s="24"/>
      <c r="F17" s="25" t="str">
        <f t="shared" si="7"/>
        <v/>
      </c>
      <c r="G17" s="26"/>
      <c r="H17" s="25" t="str">
        <f t="shared" si="8"/>
        <v/>
      </c>
      <c r="I17" s="27"/>
      <c r="J17" s="28"/>
      <c r="K17" s="31"/>
      <c r="L17" s="34"/>
      <c r="M17" s="29"/>
      <c r="N17" s="29"/>
      <c r="O17" s="30" t="str">
        <f t="shared" si="2"/>
        <v/>
      </c>
      <c r="P17" s="6"/>
      <c r="Q17" s="49">
        <f t="shared" si="3"/>
        <v>0</v>
      </c>
      <c r="R17" s="42">
        <f t="shared" si="4"/>
        <v>0</v>
      </c>
    </row>
    <row r="18" spans="2:18" ht="28.5" x14ac:dyDescent="0.2">
      <c r="B18" s="45"/>
      <c r="C18" s="46"/>
      <c r="D18" s="52"/>
      <c r="E18" s="24"/>
      <c r="F18" s="25" t="str">
        <f t="shared" si="7"/>
        <v/>
      </c>
      <c r="G18" s="26"/>
      <c r="H18" s="25" t="str">
        <f t="shared" si="8"/>
        <v/>
      </c>
      <c r="I18" s="27"/>
      <c r="J18" s="28"/>
      <c r="K18" s="31"/>
      <c r="L18" s="34"/>
      <c r="M18" s="29"/>
      <c r="N18" s="29"/>
      <c r="O18" s="30" t="str">
        <f t="shared" si="2"/>
        <v/>
      </c>
      <c r="P18" s="6"/>
      <c r="Q18" s="49">
        <f t="shared" si="3"/>
        <v>0</v>
      </c>
      <c r="R18" s="42">
        <f t="shared" si="4"/>
        <v>0</v>
      </c>
    </row>
    <row r="19" spans="2:18" ht="28.5" x14ac:dyDescent="0.2">
      <c r="B19" s="45"/>
      <c r="C19" s="46"/>
      <c r="D19" s="52"/>
      <c r="E19" s="24"/>
      <c r="F19" s="25" t="str">
        <f t="shared" si="7"/>
        <v/>
      </c>
      <c r="G19" s="26"/>
      <c r="H19" s="25" t="str">
        <f t="shared" si="8"/>
        <v/>
      </c>
      <c r="I19" s="27"/>
      <c r="J19" s="28"/>
      <c r="K19" s="31"/>
      <c r="L19" s="34"/>
      <c r="M19" s="29"/>
      <c r="N19" s="29"/>
      <c r="O19" s="30" t="str">
        <f t="shared" si="2"/>
        <v/>
      </c>
      <c r="P19" s="6"/>
      <c r="Q19" s="49">
        <f t="shared" si="3"/>
        <v>0</v>
      </c>
      <c r="R19" s="42">
        <f t="shared" si="4"/>
        <v>0</v>
      </c>
    </row>
    <row r="20" spans="2:18" ht="28.5" x14ac:dyDescent="0.2">
      <c r="B20" s="45"/>
      <c r="C20" s="46"/>
      <c r="D20" s="52"/>
      <c r="E20" s="24"/>
      <c r="F20" s="25" t="str">
        <f t="shared" ref="F20:F21" si="9">IF(G20&lt;&gt;0,"×","")</f>
        <v/>
      </c>
      <c r="G20" s="26"/>
      <c r="H20" s="25" t="str">
        <f t="shared" ref="H20:H21" si="10">IF(I20&lt;&gt;0,"×","")</f>
        <v/>
      </c>
      <c r="I20" s="27"/>
      <c r="J20" s="28"/>
      <c r="K20" s="31"/>
      <c r="L20" s="34"/>
      <c r="M20" s="29"/>
      <c r="N20" s="29"/>
      <c r="O20" s="30" t="str">
        <f t="shared" si="2"/>
        <v/>
      </c>
      <c r="P20" s="6"/>
      <c r="Q20" s="49">
        <f t="shared" si="3"/>
        <v>0</v>
      </c>
      <c r="R20" s="42">
        <f t="shared" si="4"/>
        <v>0</v>
      </c>
    </row>
    <row r="21" spans="2:18" ht="28.5" x14ac:dyDescent="0.2">
      <c r="B21" s="45"/>
      <c r="C21" s="46"/>
      <c r="D21" s="52"/>
      <c r="E21" s="24"/>
      <c r="F21" s="25" t="str">
        <f t="shared" si="9"/>
        <v/>
      </c>
      <c r="G21" s="26"/>
      <c r="H21" s="25" t="str">
        <f t="shared" si="10"/>
        <v/>
      </c>
      <c r="I21" s="27"/>
      <c r="J21" s="28"/>
      <c r="K21" s="31"/>
      <c r="L21" s="34"/>
      <c r="M21" s="29"/>
      <c r="N21" s="29"/>
      <c r="O21" s="30" t="str">
        <f t="shared" si="2"/>
        <v/>
      </c>
      <c r="P21" s="6"/>
      <c r="Q21" s="49">
        <f t="shared" si="3"/>
        <v>0</v>
      </c>
      <c r="R21" s="42">
        <f t="shared" si="4"/>
        <v>0</v>
      </c>
    </row>
  </sheetData>
  <mergeCells count="7">
    <mergeCell ref="B4:M4"/>
    <mergeCell ref="B2:O2"/>
    <mergeCell ref="B3:D3"/>
    <mergeCell ref="F3:G3"/>
    <mergeCell ref="H3:I3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39997558519241921"/>
  </sheetPr>
  <dimension ref="B1:R21"/>
  <sheetViews>
    <sheetView zoomScale="54" zoomScaleNormal="54" zoomScaleSheetLayoutView="40" workbookViewId="0">
      <selection activeCell="D10" sqref="D10"/>
    </sheetView>
  </sheetViews>
  <sheetFormatPr defaultColWidth="9" defaultRowHeight="17.5" x14ac:dyDescent="0.2"/>
  <cols>
    <col min="1" max="1" width="1.90625" style="5" customWidth="1"/>
    <col min="2" max="2" width="22.90625" style="5" customWidth="1"/>
    <col min="3" max="3" width="14.90625" style="5" customWidth="1"/>
    <col min="4" max="4" width="7.08984375" style="5" customWidth="1"/>
    <col min="5" max="5" width="7.6328125" style="5" customWidth="1"/>
    <col min="6" max="6" width="2.36328125" style="5" customWidth="1"/>
    <col min="7" max="7" width="10.08984375" style="5" customWidth="1"/>
    <col min="8" max="8" width="2.08984375" style="5" customWidth="1"/>
    <col min="9" max="9" width="6.6328125" style="5" customWidth="1"/>
    <col min="10" max="10" width="9.36328125" style="5" customWidth="1"/>
    <col min="11" max="12" width="8.36328125" style="5" customWidth="1"/>
    <col min="13" max="13" width="94.453125" style="5" customWidth="1"/>
    <col min="14" max="14" width="7.36328125" style="5" customWidth="1"/>
    <col min="15" max="15" width="12.453125" style="5" customWidth="1"/>
    <col min="16" max="17" width="12.08984375" style="5" customWidth="1"/>
    <col min="18" max="16384" width="9" style="5"/>
  </cols>
  <sheetData>
    <row r="1" spans="2:18" ht="18" thickBot="1" x14ac:dyDescent="0.25"/>
    <row r="2" spans="2:18" s="57" customFormat="1" ht="57.75" customHeight="1" thickBot="1" x14ac:dyDescent="0.25">
      <c r="B2" s="91" t="s">
        <v>21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18" ht="29" thickBot="1" x14ac:dyDescent="0.25">
      <c r="B3" s="94" t="str">
        <f>'1コース'!B3:D3</f>
        <v>2017/8/7 Mon PM</v>
      </c>
      <c r="C3" s="95"/>
      <c r="D3" s="96"/>
      <c r="E3" s="7"/>
      <c r="F3" s="97" t="s">
        <v>0</v>
      </c>
      <c r="G3" s="97"/>
      <c r="H3" s="98">
        <f>SUMIF(B6:B21,"&lt;&gt;",R6:R21)</f>
        <v>3351</v>
      </c>
      <c r="I3" s="99"/>
      <c r="J3" s="73" t="s">
        <v>1</v>
      </c>
      <c r="K3" s="100" t="str">
        <f>'1コース'!K3:L3</f>
        <v>小西 健太</v>
      </c>
      <c r="L3" s="100"/>
      <c r="M3" s="101" t="s">
        <v>2</v>
      </c>
      <c r="N3" s="102"/>
      <c r="O3" s="58">
        <f>SUMIF(B6:B21,"&lt;&gt;",O6:O21)</f>
        <v>135.83333333333331</v>
      </c>
      <c r="P3" s="6"/>
      <c r="Q3" s="6"/>
    </row>
    <row r="4" spans="2:18" ht="26" thickBot="1" x14ac:dyDescent="0.25">
      <c r="B4" s="89" t="str">
        <f>'1コース'!B4:M4</f>
        <v>【メニューの意図】かっつぁんに教えを乞おう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77"/>
      <c r="O4" s="8"/>
      <c r="P4" s="6"/>
      <c r="Q4" s="6"/>
    </row>
    <row r="5" spans="2:18" ht="34.5" customHeight="1" thickBot="1" x14ac:dyDescent="0.25">
      <c r="B5" s="43" t="s">
        <v>3</v>
      </c>
      <c r="C5" s="44" t="s">
        <v>4</v>
      </c>
      <c r="D5" s="9" t="s">
        <v>5</v>
      </c>
      <c r="E5" s="10" t="s">
        <v>6</v>
      </c>
      <c r="F5" s="77"/>
      <c r="G5" s="11" t="s">
        <v>7</v>
      </c>
      <c r="H5" s="12"/>
      <c r="I5" s="13" t="s">
        <v>8</v>
      </c>
      <c r="J5" s="14" t="s">
        <v>9</v>
      </c>
      <c r="K5" s="32" t="s">
        <v>10</v>
      </c>
      <c r="L5" s="33" t="s">
        <v>11</v>
      </c>
      <c r="M5" s="15" t="s">
        <v>12</v>
      </c>
      <c r="N5" s="15" t="s">
        <v>13</v>
      </c>
      <c r="O5" s="16" t="s">
        <v>14</v>
      </c>
      <c r="P5" s="17"/>
      <c r="Q5" s="48" t="s">
        <v>15</v>
      </c>
      <c r="R5" s="18" t="s">
        <v>6</v>
      </c>
    </row>
    <row r="6" spans="2:18" ht="28.5" x14ac:dyDescent="0.2">
      <c r="B6" s="35" t="s">
        <v>41</v>
      </c>
      <c r="C6" s="36" t="s">
        <v>29</v>
      </c>
      <c r="D6" s="51" t="s">
        <v>31</v>
      </c>
      <c r="E6" s="19">
        <v>100</v>
      </c>
      <c r="F6" s="20" t="str">
        <f>IF(G6&lt;&gt;0,"×","")</f>
        <v>×</v>
      </c>
      <c r="G6" s="21">
        <v>5</v>
      </c>
      <c r="H6" s="20" t="str">
        <f>IF(I6&lt;&gt;0,"×","")</f>
        <v/>
      </c>
      <c r="I6" s="22"/>
      <c r="J6" s="35">
        <v>230</v>
      </c>
      <c r="K6" s="21"/>
      <c r="L6" s="36">
        <v>200</v>
      </c>
      <c r="M6" s="23"/>
      <c r="N6" s="23"/>
      <c r="O6" s="41">
        <f>IF(J6&lt;&gt;0,(INT(J6/100)+MOD(J6,100)/60)*Q6*IF(I6&lt;&gt;0,I6,1)+IF(I6=0,0,(INT(K6/100)+MOD(K6,100)/60)*(I6-1))+(INT(L6/100)+MOD(L6,100)/60),"")</f>
        <v>14.5</v>
      </c>
      <c r="P6" s="6"/>
      <c r="Q6" s="49">
        <f>IFERROR(RIGHT(G6,LEN(G6)-FIND("~",G6)),G6)</f>
        <v>5</v>
      </c>
      <c r="R6" s="42">
        <f>E6*Q6*IF(I6&lt;&gt;0,I6,1)</f>
        <v>500</v>
      </c>
    </row>
    <row r="7" spans="2:18" ht="28.5" x14ac:dyDescent="0.2">
      <c r="B7" s="45" t="s">
        <v>42</v>
      </c>
      <c r="C7" s="46" t="s">
        <v>43</v>
      </c>
      <c r="D7" s="52" t="s">
        <v>31</v>
      </c>
      <c r="E7" s="24">
        <v>50</v>
      </c>
      <c r="F7" s="25" t="str">
        <f t="shared" ref="F7:F13" si="0">IF(G7&lt;&gt;0,"×","")</f>
        <v>×</v>
      </c>
      <c r="G7" s="26">
        <v>1</v>
      </c>
      <c r="H7" s="25" t="str">
        <f t="shared" ref="H7:H13" si="1">IF(I7&lt;&gt;0,"×","")</f>
        <v/>
      </c>
      <c r="I7" s="27"/>
      <c r="J7" s="28">
        <v>1000</v>
      </c>
      <c r="K7" s="31"/>
      <c r="L7" s="34">
        <v>200</v>
      </c>
      <c r="M7" s="47" t="s">
        <v>44</v>
      </c>
      <c r="N7" s="29"/>
      <c r="O7" s="30">
        <f t="shared" ref="O7:O21" si="2">IF(J7&lt;&gt;0,(INT(J7/100)+MOD(J7,100)/60)*Q7*IF(I7&lt;&gt;0,I7,1)+IF(I7=0,0,(INT(K7/100)+MOD(K7,100)/60)*(I7-1))+(INT(L7/100)+MOD(L7,100)/60),"")</f>
        <v>12</v>
      </c>
      <c r="P7" s="6"/>
      <c r="Q7" s="49">
        <f t="shared" ref="Q7:Q21" si="3">IFERROR(RIGHT(G7,LEN(G7)-FIND("~",G7)),G7)</f>
        <v>1</v>
      </c>
      <c r="R7" s="42">
        <f t="shared" ref="R7:R21" si="4">E7*Q7*IF(I7&lt;&gt;0,I7,1)</f>
        <v>50</v>
      </c>
    </row>
    <row r="8" spans="2:18" ht="28.5" x14ac:dyDescent="0.2">
      <c r="B8" s="45" t="s">
        <v>28</v>
      </c>
      <c r="C8" s="46" t="s">
        <v>30</v>
      </c>
      <c r="D8" s="52" t="s">
        <v>34</v>
      </c>
      <c r="E8" s="24">
        <v>50</v>
      </c>
      <c r="F8" s="25" t="str">
        <f t="shared" si="0"/>
        <v>×</v>
      </c>
      <c r="G8" s="26">
        <v>8</v>
      </c>
      <c r="H8" s="25" t="str">
        <f t="shared" si="1"/>
        <v/>
      </c>
      <c r="I8" s="27"/>
      <c r="J8" s="28">
        <v>110</v>
      </c>
      <c r="K8" s="31"/>
      <c r="L8" s="34">
        <v>200</v>
      </c>
      <c r="M8" s="47"/>
      <c r="N8" s="47"/>
      <c r="O8" s="30">
        <f t="shared" si="2"/>
        <v>11.333333333333334</v>
      </c>
      <c r="P8" s="6"/>
      <c r="Q8" s="49">
        <f t="shared" si="3"/>
        <v>8</v>
      </c>
      <c r="R8" s="42">
        <f t="shared" si="4"/>
        <v>400</v>
      </c>
    </row>
    <row r="9" spans="2:18" ht="28.75" customHeight="1" x14ac:dyDescent="0.2">
      <c r="B9" s="45" t="s">
        <v>32</v>
      </c>
      <c r="C9" s="46" t="s">
        <v>30</v>
      </c>
      <c r="D9" s="52" t="s">
        <v>47</v>
      </c>
      <c r="E9" s="24">
        <v>100</v>
      </c>
      <c r="F9" s="25" t="str">
        <f t="shared" si="0"/>
        <v>×</v>
      </c>
      <c r="G9" s="26">
        <v>7</v>
      </c>
      <c r="H9" s="25" t="str">
        <f t="shared" si="1"/>
        <v/>
      </c>
      <c r="I9" s="27"/>
      <c r="J9" s="28">
        <v>200</v>
      </c>
      <c r="K9" s="31"/>
      <c r="L9" s="34">
        <v>200</v>
      </c>
      <c r="M9" s="47"/>
      <c r="N9" s="29"/>
      <c r="O9" s="30">
        <f t="shared" si="2"/>
        <v>16</v>
      </c>
      <c r="P9" s="6"/>
      <c r="Q9" s="49">
        <f t="shared" si="3"/>
        <v>7</v>
      </c>
      <c r="R9" s="42">
        <f t="shared" si="4"/>
        <v>700</v>
      </c>
    </row>
    <row r="10" spans="2:18" ht="28.5" x14ac:dyDescent="0.2">
      <c r="B10" s="45" t="s">
        <v>35</v>
      </c>
      <c r="C10" s="46" t="s">
        <v>30</v>
      </c>
      <c r="D10" s="52" t="s">
        <v>52</v>
      </c>
      <c r="E10" s="24">
        <v>100</v>
      </c>
      <c r="F10" s="25" t="str">
        <f t="shared" si="0"/>
        <v>×</v>
      </c>
      <c r="G10" s="26">
        <v>8</v>
      </c>
      <c r="H10" s="25" t="str">
        <f t="shared" si="1"/>
        <v/>
      </c>
      <c r="I10" s="27"/>
      <c r="J10" s="28">
        <v>150</v>
      </c>
      <c r="K10" s="31"/>
      <c r="L10" s="34">
        <v>200</v>
      </c>
      <c r="M10" s="47"/>
      <c r="N10" s="29"/>
      <c r="O10" s="30">
        <f t="shared" si="2"/>
        <v>16.666666666666668</v>
      </c>
      <c r="P10" s="6"/>
      <c r="Q10" s="49">
        <f t="shared" si="3"/>
        <v>8</v>
      </c>
      <c r="R10" s="42">
        <f t="shared" si="4"/>
        <v>800</v>
      </c>
    </row>
    <row r="11" spans="2:18" ht="28.5" x14ac:dyDescent="0.2">
      <c r="B11" s="45" t="s">
        <v>36</v>
      </c>
      <c r="C11" s="46" t="s">
        <v>30</v>
      </c>
      <c r="D11" s="52" t="s">
        <v>34</v>
      </c>
      <c r="E11" s="24">
        <v>50</v>
      </c>
      <c r="F11" s="25" t="str">
        <f t="shared" si="0"/>
        <v>×</v>
      </c>
      <c r="G11" s="26">
        <v>4</v>
      </c>
      <c r="H11" s="25" t="str">
        <f t="shared" si="1"/>
        <v>×</v>
      </c>
      <c r="I11" s="27">
        <v>3</v>
      </c>
      <c r="J11" s="28">
        <v>140</v>
      </c>
      <c r="K11" s="31">
        <v>140</v>
      </c>
      <c r="L11" s="34">
        <v>200</v>
      </c>
      <c r="M11" s="47"/>
      <c r="N11" s="29"/>
      <c r="O11" s="30">
        <f t="shared" si="2"/>
        <v>25.333333333333332</v>
      </c>
      <c r="P11" s="6"/>
      <c r="Q11" s="49">
        <f t="shared" si="3"/>
        <v>4</v>
      </c>
      <c r="R11" s="42">
        <f t="shared" si="4"/>
        <v>600</v>
      </c>
    </row>
    <row r="12" spans="2:18" ht="28.5" x14ac:dyDescent="0.2">
      <c r="B12" s="45" t="s">
        <v>37</v>
      </c>
      <c r="C12" s="46" t="s">
        <v>30</v>
      </c>
      <c r="D12" s="52" t="s">
        <v>31</v>
      </c>
      <c r="E12" s="24">
        <v>1</v>
      </c>
      <c r="F12" s="25" t="str">
        <f t="shared" si="0"/>
        <v>×</v>
      </c>
      <c r="G12" s="26">
        <v>1</v>
      </c>
      <c r="H12" s="25" t="str">
        <f t="shared" si="1"/>
        <v/>
      </c>
      <c r="I12" s="27"/>
      <c r="J12" s="28">
        <v>3000</v>
      </c>
      <c r="K12" s="31"/>
      <c r="L12" s="34"/>
      <c r="M12" s="29" t="s">
        <v>40</v>
      </c>
      <c r="N12" s="29"/>
      <c r="O12" s="30">
        <f t="shared" si="2"/>
        <v>30</v>
      </c>
      <c r="P12" s="6"/>
      <c r="Q12" s="49">
        <f t="shared" si="3"/>
        <v>1</v>
      </c>
      <c r="R12" s="42">
        <f t="shared" si="4"/>
        <v>1</v>
      </c>
    </row>
    <row r="13" spans="2:18" ht="28.5" x14ac:dyDescent="0.2">
      <c r="B13" s="45" t="s">
        <v>38</v>
      </c>
      <c r="C13" s="46" t="s">
        <v>39</v>
      </c>
      <c r="D13" s="52" t="s">
        <v>31</v>
      </c>
      <c r="E13" s="24">
        <v>300</v>
      </c>
      <c r="F13" s="25" t="str">
        <f t="shared" si="0"/>
        <v>×</v>
      </c>
      <c r="G13" s="26">
        <v>1</v>
      </c>
      <c r="H13" s="25" t="str">
        <f t="shared" si="1"/>
        <v/>
      </c>
      <c r="I13" s="27"/>
      <c r="J13" s="28">
        <v>1000</v>
      </c>
      <c r="K13" s="31"/>
      <c r="L13" s="34"/>
      <c r="M13" s="29"/>
      <c r="N13" s="47"/>
      <c r="O13" s="30">
        <f t="shared" si="2"/>
        <v>10</v>
      </c>
      <c r="P13" s="6"/>
      <c r="Q13" s="49">
        <f t="shared" si="3"/>
        <v>1</v>
      </c>
      <c r="R13" s="42">
        <f t="shared" si="4"/>
        <v>300</v>
      </c>
    </row>
    <row r="14" spans="2:18" ht="28.5" x14ac:dyDescent="0.2">
      <c r="B14" s="45"/>
      <c r="C14" s="46"/>
      <c r="D14" s="52"/>
      <c r="E14" s="24"/>
      <c r="F14" s="25" t="str">
        <f t="shared" ref="F14:F19" si="5">IF(G14&lt;&gt;0,"×","")</f>
        <v/>
      </c>
      <c r="G14" s="26"/>
      <c r="H14" s="25" t="str">
        <f t="shared" ref="H14:H19" si="6">IF(I14&lt;&gt;0,"×","")</f>
        <v/>
      </c>
      <c r="I14" s="27"/>
      <c r="J14" s="28"/>
      <c r="K14" s="31"/>
      <c r="L14" s="34"/>
      <c r="M14" s="29"/>
      <c r="N14" s="29"/>
      <c r="O14" s="30" t="str">
        <f t="shared" si="2"/>
        <v/>
      </c>
      <c r="P14" s="6"/>
      <c r="Q14" s="49">
        <f t="shared" si="3"/>
        <v>0</v>
      </c>
      <c r="R14" s="42">
        <f t="shared" si="4"/>
        <v>0</v>
      </c>
    </row>
    <row r="15" spans="2:18" ht="28.5" x14ac:dyDescent="0.2">
      <c r="B15" s="45"/>
      <c r="C15" s="46"/>
      <c r="D15" s="52"/>
      <c r="E15" s="24"/>
      <c r="F15" s="25" t="str">
        <f t="shared" si="5"/>
        <v/>
      </c>
      <c r="G15" s="26"/>
      <c r="H15" s="25" t="str">
        <f t="shared" si="6"/>
        <v/>
      </c>
      <c r="I15" s="27"/>
      <c r="J15" s="28"/>
      <c r="K15" s="31"/>
      <c r="L15" s="34"/>
      <c r="M15" s="29"/>
      <c r="N15" s="29"/>
      <c r="O15" s="30" t="str">
        <f t="shared" si="2"/>
        <v/>
      </c>
      <c r="P15" s="6"/>
      <c r="Q15" s="49">
        <f t="shared" si="3"/>
        <v>0</v>
      </c>
      <c r="R15" s="42">
        <f t="shared" si="4"/>
        <v>0</v>
      </c>
    </row>
    <row r="16" spans="2:18" ht="28.5" x14ac:dyDescent="0.2">
      <c r="B16" s="45"/>
      <c r="C16" s="46"/>
      <c r="D16" s="52"/>
      <c r="E16" s="24"/>
      <c r="F16" s="25" t="str">
        <f t="shared" si="5"/>
        <v/>
      </c>
      <c r="G16" s="26"/>
      <c r="H16" s="25" t="str">
        <f t="shared" si="6"/>
        <v/>
      </c>
      <c r="I16" s="27"/>
      <c r="J16" s="28"/>
      <c r="K16" s="31"/>
      <c r="L16" s="34"/>
      <c r="M16" s="29"/>
      <c r="N16" s="29"/>
      <c r="O16" s="30" t="str">
        <f t="shared" si="2"/>
        <v/>
      </c>
      <c r="P16" s="6"/>
      <c r="Q16" s="49">
        <f t="shared" si="3"/>
        <v>0</v>
      </c>
      <c r="R16" s="42">
        <f t="shared" si="4"/>
        <v>0</v>
      </c>
    </row>
    <row r="17" spans="2:18" ht="28.5" x14ac:dyDescent="0.2">
      <c r="B17" s="45"/>
      <c r="C17" s="46"/>
      <c r="D17" s="52"/>
      <c r="E17" s="24"/>
      <c r="F17" s="25" t="str">
        <f t="shared" si="5"/>
        <v/>
      </c>
      <c r="G17" s="26"/>
      <c r="H17" s="25" t="str">
        <f t="shared" si="6"/>
        <v/>
      </c>
      <c r="I17" s="27"/>
      <c r="J17" s="28"/>
      <c r="K17" s="31"/>
      <c r="L17" s="34"/>
      <c r="M17" s="29"/>
      <c r="N17" s="29"/>
      <c r="O17" s="30" t="str">
        <f t="shared" si="2"/>
        <v/>
      </c>
      <c r="P17" s="6"/>
      <c r="Q17" s="49">
        <f t="shared" si="3"/>
        <v>0</v>
      </c>
      <c r="R17" s="42">
        <f t="shared" si="4"/>
        <v>0</v>
      </c>
    </row>
    <row r="18" spans="2:18" ht="28.5" x14ac:dyDescent="0.2">
      <c r="B18" s="45"/>
      <c r="C18" s="46"/>
      <c r="D18" s="52"/>
      <c r="E18" s="24"/>
      <c r="F18" s="25" t="str">
        <f t="shared" si="5"/>
        <v/>
      </c>
      <c r="G18" s="26"/>
      <c r="H18" s="25" t="str">
        <f t="shared" si="6"/>
        <v/>
      </c>
      <c r="I18" s="27"/>
      <c r="J18" s="28"/>
      <c r="K18" s="31"/>
      <c r="L18" s="34"/>
      <c r="M18" s="29"/>
      <c r="N18" s="29"/>
      <c r="O18" s="30" t="str">
        <f t="shared" si="2"/>
        <v/>
      </c>
      <c r="P18" s="6"/>
      <c r="Q18" s="49">
        <f t="shared" si="3"/>
        <v>0</v>
      </c>
      <c r="R18" s="42">
        <f t="shared" si="4"/>
        <v>0</v>
      </c>
    </row>
    <row r="19" spans="2:18" ht="28.5" x14ac:dyDescent="0.2">
      <c r="B19" s="45"/>
      <c r="C19" s="46"/>
      <c r="D19" s="52"/>
      <c r="E19" s="24"/>
      <c r="F19" s="25" t="str">
        <f t="shared" si="5"/>
        <v/>
      </c>
      <c r="G19" s="26"/>
      <c r="H19" s="25" t="str">
        <f t="shared" si="6"/>
        <v/>
      </c>
      <c r="I19" s="27"/>
      <c r="J19" s="28"/>
      <c r="K19" s="31"/>
      <c r="L19" s="34"/>
      <c r="M19" s="29"/>
      <c r="N19" s="29"/>
      <c r="O19" s="30" t="str">
        <f t="shared" si="2"/>
        <v/>
      </c>
      <c r="P19" s="6"/>
      <c r="Q19" s="49">
        <f t="shared" si="3"/>
        <v>0</v>
      </c>
      <c r="R19" s="42">
        <f t="shared" si="4"/>
        <v>0</v>
      </c>
    </row>
    <row r="20" spans="2:18" ht="28.5" x14ac:dyDescent="0.2">
      <c r="B20" s="45"/>
      <c r="C20" s="46"/>
      <c r="D20" s="52"/>
      <c r="E20" s="24"/>
      <c r="F20" s="25" t="str">
        <f t="shared" ref="F20:F21" si="7">IF(G20&lt;&gt;0,"×","")</f>
        <v/>
      </c>
      <c r="G20" s="26"/>
      <c r="H20" s="25" t="str">
        <f t="shared" ref="H20:H21" si="8">IF(I20&lt;&gt;0,"×","")</f>
        <v/>
      </c>
      <c r="I20" s="27"/>
      <c r="J20" s="28"/>
      <c r="K20" s="31"/>
      <c r="L20" s="34"/>
      <c r="M20" s="29"/>
      <c r="N20" s="29"/>
      <c r="O20" s="30" t="str">
        <f t="shared" si="2"/>
        <v/>
      </c>
      <c r="P20" s="6"/>
      <c r="Q20" s="49">
        <f t="shared" si="3"/>
        <v>0</v>
      </c>
      <c r="R20" s="42">
        <f t="shared" si="4"/>
        <v>0</v>
      </c>
    </row>
    <row r="21" spans="2:18" ht="28.5" x14ac:dyDescent="0.2">
      <c r="B21" s="45"/>
      <c r="C21" s="46"/>
      <c r="D21" s="52"/>
      <c r="E21" s="24"/>
      <c r="F21" s="25" t="str">
        <f t="shared" si="7"/>
        <v/>
      </c>
      <c r="G21" s="26"/>
      <c r="H21" s="25" t="str">
        <f t="shared" si="8"/>
        <v/>
      </c>
      <c r="I21" s="27"/>
      <c r="J21" s="28"/>
      <c r="K21" s="31"/>
      <c r="L21" s="34"/>
      <c r="M21" s="29"/>
      <c r="N21" s="29"/>
      <c r="O21" s="30" t="str">
        <f t="shared" si="2"/>
        <v/>
      </c>
      <c r="P21" s="6"/>
      <c r="Q21" s="49">
        <f t="shared" si="3"/>
        <v>0</v>
      </c>
      <c r="R21" s="42">
        <f t="shared" si="4"/>
        <v>0</v>
      </c>
    </row>
  </sheetData>
  <mergeCells count="7">
    <mergeCell ref="B4:M4"/>
    <mergeCell ref="B2:O2"/>
    <mergeCell ref="B3:D3"/>
    <mergeCell ref="F3:G3"/>
    <mergeCell ref="H3:I3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0.39997558519241921"/>
  </sheetPr>
  <dimension ref="B1:R21"/>
  <sheetViews>
    <sheetView zoomScale="59" zoomScaleNormal="59" zoomScaleSheetLayoutView="40" workbookViewId="0">
      <selection activeCell="G8" sqref="G8"/>
    </sheetView>
  </sheetViews>
  <sheetFormatPr defaultColWidth="9" defaultRowHeight="17.5" x14ac:dyDescent="0.2"/>
  <cols>
    <col min="1" max="1" width="1.90625" style="5" customWidth="1"/>
    <col min="2" max="2" width="22.90625" style="5" customWidth="1"/>
    <col min="3" max="3" width="14.90625" style="5" customWidth="1"/>
    <col min="4" max="4" width="7.08984375" style="5" customWidth="1"/>
    <col min="5" max="5" width="7.6328125" style="5" customWidth="1"/>
    <col min="6" max="6" width="2.36328125" style="5" customWidth="1"/>
    <col min="7" max="7" width="10.08984375" style="5" customWidth="1"/>
    <col min="8" max="8" width="2.08984375" style="5" customWidth="1"/>
    <col min="9" max="9" width="6.6328125" style="5" customWidth="1"/>
    <col min="10" max="10" width="9.36328125" style="5" customWidth="1"/>
    <col min="11" max="12" width="8.36328125" style="5" customWidth="1"/>
    <col min="13" max="13" width="94.453125" style="5" customWidth="1"/>
    <col min="14" max="14" width="7.36328125" style="5" customWidth="1"/>
    <col min="15" max="15" width="12.453125" style="5" customWidth="1"/>
    <col min="16" max="17" width="12.08984375" style="5" customWidth="1"/>
    <col min="18" max="16384" width="9" style="5"/>
  </cols>
  <sheetData>
    <row r="1" spans="2:18" ht="18" thickBot="1" x14ac:dyDescent="0.25"/>
    <row r="2" spans="2:18" s="57" customFormat="1" ht="57.75" customHeight="1" thickBot="1" x14ac:dyDescent="0.25">
      <c r="B2" s="91" t="s">
        <v>22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18" ht="29" thickBot="1" x14ac:dyDescent="0.25">
      <c r="B3" s="94" t="str">
        <f>'1コース'!B3:D3</f>
        <v>2017/8/7 Mon PM</v>
      </c>
      <c r="C3" s="95"/>
      <c r="D3" s="96"/>
      <c r="E3" s="7"/>
      <c r="F3" s="97" t="s">
        <v>0</v>
      </c>
      <c r="G3" s="97"/>
      <c r="H3" s="98">
        <f>SUMIF(B6:B21,"&lt;&gt;",R6:R21)</f>
        <v>3201</v>
      </c>
      <c r="I3" s="99"/>
      <c r="J3" s="73" t="s">
        <v>1</v>
      </c>
      <c r="K3" s="100" t="str">
        <f>'1コース'!K3:L3</f>
        <v>小西 健太</v>
      </c>
      <c r="L3" s="100"/>
      <c r="M3" s="101" t="s">
        <v>2</v>
      </c>
      <c r="N3" s="102"/>
      <c r="O3" s="58">
        <f>SUMIF(B6:B21,"&lt;&gt;",O6:O21)</f>
        <v>137.5</v>
      </c>
      <c r="P3" s="6"/>
      <c r="Q3" s="6"/>
    </row>
    <row r="4" spans="2:18" ht="26" thickBot="1" x14ac:dyDescent="0.25">
      <c r="B4" s="89" t="str">
        <f>'1コース'!B4:M4</f>
        <v>【メニューの意図】かっつぁんに教えを乞おう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77"/>
      <c r="O4" s="8"/>
      <c r="P4" s="6"/>
      <c r="Q4" s="6"/>
    </row>
    <row r="5" spans="2:18" ht="34.5" customHeight="1" thickBot="1" x14ac:dyDescent="0.25">
      <c r="B5" s="43" t="s">
        <v>3</v>
      </c>
      <c r="C5" s="44" t="s">
        <v>4</v>
      </c>
      <c r="D5" s="9" t="s">
        <v>5</v>
      </c>
      <c r="E5" s="10" t="s">
        <v>6</v>
      </c>
      <c r="F5" s="77"/>
      <c r="G5" s="11" t="s">
        <v>7</v>
      </c>
      <c r="H5" s="12"/>
      <c r="I5" s="13" t="s">
        <v>8</v>
      </c>
      <c r="J5" s="14" t="s">
        <v>9</v>
      </c>
      <c r="K5" s="32" t="s">
        <v>10</v>
      </c>
      <c r="L5" s="33" t="s">
        <v>11</v>
      </c>
      <c r="M5" s="15" t="s">
        <v>12</v>
      </c>
      <c r="N5" s="15" t="s">
        <v>13</v>
      </c>
      <c r="O5" s="16" t="s">
        <v>14</v>
      </c>
      <c r="P5" s="17"/>
      <c r="Q5" s="48" t="s">
        <v>15</v>
      </c>
      <c r="R5" s="18" t="s">
        <v>6</v>
      </c>
    </row>
    <row r="6" spans="2:18" ht="28.5" x14ac:dyDescent="0.2">
      <c r="B6" s="35" t="s">
        <v>41</v>
      </c>
      <c r="C6" s="36" t="s">
        <v>29</v>
      </c>
      <c r="D6" s="51" t="s">
        <v>31</v>
      </c>
      <c r="E6" s="19">
        <v>100</v>
      </c>
      <c r="F6" s="20" t="str">
        <f>IF(G6&lt;&gt;0,"×","")</f>
        <v>×</v>
      </c>
      <c r="G6" s="21">
        <v>5</v>
      </c>
      <c r="H6" s="20" t="str">
        <f>IF(I6&lt;&gt;0,"×","")</f>
        <v/>
      </c>
      <c r="I6" s="22"/>
      <c r="J6" s="35">
        <v>230</v>
      </c>
      <c r="K6" s="21"/>
      <c r="L6" s="36">
        <v>200</v>
      </c>
      <c r="M6" s="23"/>
      <c r="N6" s="23"/>
      <c r="O6" s="41">
        <f>IF(J6&lt;&gt;0,(INT(J6/100)+MOD(J6,100)/60)*Q6*IF(I6&lt;&gt;0,I6,1)+IF(I6=0,0,(INT(K6/100)+MOD(K6,100)/60)*(I6-1))+(INT(L6/100)+MOD(L6,100)/60),"")</f>
        <v>14.5</v>
      </c>
      <c r="P6" s="6"/>
      <c r="Q6" s="49">
        <f>IFERROR(RIGHT(G6,LEN(G6)-FIND("~",G6)),G6)</f>
        <v>5</v>
      </c>
      <c r="R6" s="42">
        <f>E6*Q6*IF(I6&lt;&gt;0,I6,1)</f>
        <v>500</v>
      </c>
    </row>
    <row r="7" spans="2:18" ht="28.5" x14ac:dyDescent="0.2">
      <c r="B7" s="45" t="s">
        <v>42</v>
      </c>
      <c r="C7" s="46" t="s">
        <v>43</v>
      </c>
      <c r="D7" s="52" t="s">
        <v>31</v>
      </c>
      <c r="E7" s="24">
        <v>50</v>
      </c>
      <c r="F7" s="25" t="str">
        <f t="shared" ref="F7:F13" si="0">IF(G7&lt;&gt;0,"×","")</f>
        <v>×</v>
      </c>
      <c r="G7" s="26">
        <v>1</v>
      </c>
      <c r="H7" s="25" t="str">
        <f t="shared" ref="H7:H13" si="1">IF(I7&lt;&gt;0,"×","")</f>
        <v/>
      </c>
      <c r="I7" s="27"/>
      <c r="J7" s="28">
        <v>1000</v>
      </c>
      <c r="K7" s="31"/>
      <c r="L7" s="34">
        <v>200</v>
      </c>
      <c r="M7" s="47" t="s">
        <v>44</v>
      </c>
      <c r="N7" s="29"/>
      <c r="O7" s="30">
        <f t="shared" ref="O7:O21" si="2">IF(J7&lt;&gt;0,(INT(J7/100)+MOD(J7,100)/60)*Q7*IF(I7&lt;&gt;0,I7,1)+IF(I7=0,0,(INT(K7/100)+MOD(K7,100)/60)*(I7-1))+(INT(L7/100)+MOD(L7,100)/60),"")</f>
        <v>12</v>
      </c>
      <c r="P7" s="6"/>
      <c r="Q7" s="49">
        <f t="shared" ref="Q7:Q21" si="3">IFERROR(RIGHT(G7,LEN(G7)-FIND("~",G7)),G7)</f>
        <v>1</v>
      </c>
      <c r="R7" s="42">
        <f t="shared" ref="R7:R21" si="4">E7*Q7*IF(I7&lt;&gt;0,I7,1)</f>
        <v>50</v>
      </c>
    </row>
    <row r="8" spans="2:18" ht="28.5" x14ac:dyDescent="0.2">
      <c r="B8" s="45" t="s">
        <v>28</v>
      </c>
      <c r="C8" s="46" t="s">
        <v>30</v>
      </c>
      <c r="D8" s="52" t="s">
        <v>48</v>
      </c>
      <c r="E8" s="24">
        <v>50</v>
      </c>
      <c r="F8" s="25" t="str">
        <f t="shared" si="0"/>
        <v>×</v>
      </c>
      <c r="G8" s="26">
        <v>7</v>
      </c>
      <c r="H8" s="25" t="str">
        <f t="shared" si="1"/>
        <v/>
      </c>
      <c r="I8" s="27"/>
      <c r="J8" s="28">
        <v>120</v>
      </c>
      <c r="K8" s="31"/>
      <c r="L8" s="34">
        <v>200</v>
      </c>
      <c r="M8" s="47"/>
      <c r="N8" s="47"/>
      <c r="O8" s="30">
        <f t="shared" si="2"/>
        <v>11.333333333333332</v>
      </c>
      <c r="P8" s="6"/>
      <c r="Q8" s="49">
        <f t="shared" si="3"/>
        <v>7</v>
      </c>
      <c r="R8" s="42">
        <f t="shared" si="4"/>
        <v>350</v>
      </c>
    </row>
    <row r="9" spans="2:18" ht="28.75" customHeight="1" x14ac:dyDescent="0.2">
      <c r="B9" s="45" t="s">
        <v>32</v>
      </c>
      <c r="C9" s="46" t="s">
        <v>30</v>
      </c>
      <c r="D9" s="52" t="s">
        <v>49</v>
      </c>
      <c r="E9" s="24">
        <v>100</v>
      </c>
      <c r="F9" s="25" t="str">
        <f t="shared" si="0"/>
        <v>×</v>
      </c>
      <c r="G9" s="26">
        <v>7</v>
      </c>
      <c r="H9" s="25" t="str">
        <f t="shared" si="1"/>
        <v/>
      </c>
      <c r="I9" s="27"/>
      <c r="J9" s="28">
        <v>200</v>
      </c>
      <c r="K9" s="31"/>
      <c r="L9" s="34">
        <v>200</v>
      </c>
      <c r="M9" s="47"/>
      <c r="N9" s="29"/>
      <c r="O9" s="30">
        <f t="shared" si="2"/>
        <v>16</v>
      </c>
      <c r="P9" s="6"/>
      <c r="Q9" s="49">
        <f t="shared" si="3"/>
        <v>7</v>
      </c>
      <c r="R9" s="42">
        <f t="shared" si="4"/>
        <v>700</v>
      </c>
    </row>
    <row r="10" spans="2:18" ht="28.5" x14ac:dyDescent="0.2">
      <c r="B10" s="45" t="s">
        <v>35</v>
      </c>
      <c r="C10" s="46" t="s">
        <v>30</v>
      </c>
      <c r="D10" s="52" t="s">
        <v>53</v>
      </c>
      <c r="E10" s="24">
        <v>100</v>
      </c>
      <c r="F10" s="25" t="str">
        <f t="shared" si="0"/>
        <v>×</v>
      </c>
      <c r="G10" s="26">
        <v>7</v>
      </c>
      <c r="H10" s="25" t="str">
        <f t="shared" si="1"/>
        <v/>
      </c>
      <c r="I10" s="27"/>
      <c r="J10" s="28">
        <v>200</v>
      </c>
      <c r="K10" s="31"/>
      <c r="L10" s="34">
        <v>200</v>
      </c>
      <c r="M10" s="47"/>
      <c r="N10" s="29"/>
      <c r="O10" s="30">
        <f t="shared" si="2"/>
        <v>16</v>
      </c>
      <c r="P10" s="6"/>
      <c r="Q10" s="49">
        <f t="shared" si="3"/>
        <v>7</v>
      </c>
      <c r="R10" s="42">
        <f t="shared" si="4"/>
        <v>700</v>
      </c>
    </row>
    <row r="11" spans="2:18" ht="28.5" x14ac:dyDescent="0.2">
      <c r="B11" s="45" t="s">
        <v>36</v>
      </c>
      <c r="C11" s="46" t="s">
        <v>30</v>
      </c>
      <c r="D11" s="52" t="s">
        <v>50</v>
      </c>
      <c r="E11" s="24">
        <v>50</v>
      </c>
      <c r="F11" s="25" t="str">
        <f t="shared" si="0"/>
        <v>×</v>
      </c>
      <c r="G11" s="26">
        <v>4</v>
      </c>
      <c r="H11" s="25" t="str">
        <f t="shared" si="1"/>
        <v>×</v>
      </c>
      <c r="I11" s="27">
        <v>3</v>
      </c>
      <c r="J11" s="28">
        <v>150</v>
      </c>
      <c r="K11" s="31">
        <v>150</v>
      </c>
      <c r="L11" s="34">
        <v>200</v>
      </c>
      <c r="M11" s="47"/>
      <c r="N11" s="29"/>
      <c r="O11" s="30">
        <f t="shared" si="2"/>
        <v>27.666666666666668</v>
      </c>
      <c r="P11" s="6"/>
      <c r="Q11" s="49">
        <f t="shared" si="3"/>
        <v>4</v>
      </c>
      <c r="R11" s="42">
        <f t="shared" si="4"/>
        <v>600</v>
      </c>
    </row>
    <row r="12" spans="2:18" ht="28.5" x14ac:dyDescent="0.2">
      <c r="B12" s="45" t="s">
        <v>37</v>
      </c>
      <c r="C12" s="46" t="s">
        <v>30</v>
      </c>
      <c r="D12" s="52" t="s">
        <v>31</v>
      </c>
      <c r="E12" s="24">
        <v>1</v>
      </c>
      <c r="F12" s="25" t="str">
        <f t="shared" si="0"/>
        <v>×</v>
      </c>
      <c r="G12" s="26">
        <v>1</v>
      </c>
      <c r="H12" s="25" t="str">
        <f t="shared" si="1"/>
        <v/>
      </c>
      <c r="I12" s="27"/>
      <c r="J12" s="28">
        <v>3000</v>
      </c>
      <c r="K12" s="31"/>
      <c r="L12" s="34"/>
      <c r="M12" s="29" t="s">
        <v>40</v>
      </c>
      <c r="N12" s="29"/>
      <c r="O12" s="30">
        <f t="shared" si="2"/>
        <v>30</v>
      </c>
      <c r="P12" s="6"/>
      <c r="Q12" s="49">
        <f t="shared" si="3"/>
        <v>1</v>
      </c>
      <c r="R12" s="42">
        <f t="shared" si="4"/>
        <v>1</v>
      </c>
    </row>
    <row r="13" spans="2:18" ht="28.5" x14ac:dyDescent="0.2">
      <c r="B13" s="45" t="s">
        <v>38</v>
      </c>
      <c r="C13" s="46" t="s">
        <v>39</v>
      </c>
      <c r="D13" s="52" t="s">
        <v>31</v>
      </c>
      <c r="E13" s="24">
        <v>300</v>
      </c>
      <c r="F13" s="25" t="str">
        <f t="shared" si="0"/>
        <v>×</v>
      </c>
      <c r="G13" s="26">
        <v>1</v>
      </c>
      <c r="H13" s="25" t="str">
        <f t="shared" si="1"/>
        <v/>
      </c>
      <c r="I13" s="27"/>
      <c r="J13" s="28">
        <v>1000</v>
      </c>
      <c r="K13" s="31"/>
      <c r="L13" s="34"/>
      <c r="M13" s="29"/>
      <c r="N13" s="47"/>
      <c r="O13" s="30">
        <f t="shared" si="2"/>
        <v>10</v>
      </c>
      <c r="P13" s="6"/>
      <c r="Q13" s="49">
        <f t="shared" si="3"/>
        <v>1</v>
      </c>
      <c r="R13" s="42">
        <f t="shared" si="4"/>
        <v>300</v>
      </c>
    </row>
    <row r="14" spans="2:18" ht="28.5" x14ac:dyDescent="0.2">
      <c r="B14" s="45"/>
      <c r="C14" s="46"/>
      <c r="D14" s="52"/>
      <c r="E14" s="24"/>
      <c r="F14" s="25" t="str">
        <f t="shared" ref="F14:F19" si="5">IF(G14&lt;&gt;0,"×","")</f>
        <v/>
      </c>
      <c r="G14" s="26"/>
      <c r="H14" s="25" t="str">
        <f t="shared" ref="H14:H19" si="6">IF(I14&lt;&gt;0,"×","")</f>
        <v/>
      </c>
      <c r="I14" s="27"/>
      <c r="J14" s="28"/>
      <c r="K14" s="31"/>
      <c r="L14" s="34"/>
      <c r="M14" s="29"/>
      <c r="N14" s="29"/>
      <c r="O14" s="30" t="str">
        <f t="shared" si="2"/>
        <v/>
      </c>
      <c r="P14" s="6"/>
      <c r="Q14" s="49">
        <f t="shared" si="3"/>
        <v>0</v>
      </c>
      <c r="R14" s="42">
        <f t="shared" si="4"/>
        <v>0</v>
      </c>
    </row>
    <row r="15" spans="2:18" ht="28.5" x14ac:dyDescent="0.2">
      <c r="B15" s="45"/>
      <c r="C15" s="46"/>
      <c r="D15" s="52"/>
      <c r="E15" s="24"/>
      <c r="F15" s="25" t="str">
        <f t="shared" si="5"/>
        <v/>
      </c>
      <c r="G15" s="26"/>
      <c r="H15" s="25" t="str">
        <f t="shared" si="6"/>
        <v/>
      </c>
      <c r="I15" s="27"/>
      <c r="J15" s="28"/>
      <c r="K15" s="31"/>
      <c r="L15" s="34"/>
      <c r="M15" s="29"/>
      <c r="N15" s="29"/>
      <c r="O15" s="30" t="str">
        <f t="shared" si="2"/>
        <v/>
      </c>
      <c r="P15" s="6"/>
      <c r="Q15" s="49">
        <f t="shared" si="3"/>
        <v>0</v>
      </c>
      <c r="R15" s="42">
        <f t="shared" si="4"/>
        <v>0</v>
      </c>
    </row>
    <row r="16" spans="2:18" ht="28.5" x14ac:dyDescent="0.2">
      <c r="B16" s="45"/>
      <c r="C16" s="46"/>
      <c r="D16" s="52"/>
      <c r="E16" s="24"/>
      <c r="F16" s="25" t="str">
        <f t="shared" si="5"/>
        <v/>
      </c>
      <c r="G16" s="26"/>
      <c r="H16" s="25" t="str">
        <f t="shared" si="6"/>
        <v/>
      </c>
      <c r="I16" s="27"/>
      <c r="J16" s="28"/>
      <c r="K16" s="31"/>
      <c r="L16" s="34"/>
      <c r="M16" s="29"/>
      <c r="N16" s="29"/>
      <c r="O16" s="30" t="str">
        <f t="shared" si="2"/>
        <v/>
      </c>
      <c r="P16" s="6"/>
      <c r="Q16" s="49">
        <f t="shared" si="3"/>
        <v>0</v>
      </c>
      <c r="R16" s="42">
        <f t="shared" si="4"/>
        <v>0</v>
      </c>
    </row>
    <row r="17" spans="2:18" ht="28.5" x14ac:dyDescent="0.2">
      <c r="B17" s="45"/>
      <c r="C17" s="46"/>
      <c r="D17" s="52"/>
      <c r="E17" s="24"/>
      <c r="F17" s="25" t="str">
        <f t="shared" si="5"/>
        <v/>
      </c>
      <c r="G17" s="26"/>
      <c r="H17" s="25" t="str">
        <f t="shared" si="6"/>
        <v/>
      </c>
      <c r="I17" s="27"/>
      <c r="J17" s="28"/>
      <c r="K17" s="31"/>
      <c r="L17" s="34"/>
      <c r="M17" s="29"/>
      <c r="N17" s="29"/>
      <c r="O17" s="30" t="str">
        <f t="shared" si="2"/>
        <v/>
      </c>
      <c r="P17" s="6"/>
      <c r="Q17" s="49">
        <f t="shared" si="3"/>
        <v>0</v>
      </c>
      <c r="R17" s="42">
        <f t="shared" si="4"/>
        <v>0</v>
      </c>
    </row>
    <row r="18" spans="2:18" ht="28.5" x14ac:dyDescent="0.2">
      <c r="B18" s="45"/>
      <c r="C18" s="46"/>
      <c r="D18" s="52"/>
      <c r="E18" s="24"/>
      <c r="F18" s="25" t="str">
        <f t="shared" si="5"/>
        <v/>
      </c>
      <c r="G18" s="26"/>
      <c r="H18" s="25" t="str">
        <f t="shared" si="6"/>
        <v/>
      </c>
      <c r="I18" s="27"/>
      <c r="J18" s="28"/>
      <c r="K18" s="31"/>
      <c r="L18" s="34"/>
      <c r="M18" s="29"/>
      <c r="N18" s="29"/>
      <c r="O18" s="30" t="str">
        <f t="shared" si="2"/>
        <v/>
      </c>
      <c r="P18" s="6"/>
      <c r="Q18" s="49">
        <f t="shared" si="3"/>
        <v>0</v>
      </c>
      <c r="R18" s="42">
        <f t="shared" si="4"/>
        <v>0</v>
      </c>
    </row>
    <row r="19" spans="2:18" ht="28.5" x14ac:dyDescent="0.2">
      <c r="B19" s="45"/>
      <c r="C19" s="46"/>
      <c r="D19" s="52"/>
      <c r="E19" s="24"/>
      <c r="F19" s="25" t="str">
        <f t="shared" si="5"/>
        <v/>
      </c>
      <c r="G19" s="26"/>
      <c r="H19" s="25" t="str">
        <f t="shared" si="6"/>
        <v/>
      </c>
      <c r="I19" s="27"/>
      <c r="J19" s="28"/>
      <c r="K19" s="31"/>
      <c r="L19" s="34"/>
      <c r="M19" s="29"/>
      <c r="N19" s="29"/>
      <c r="O19" s="30" t="str">
        <f t="shared" si="2"/>
        <v/>
      </c>
      <c r="P19" s="6"/>
      <c r="Q19" s="49">
        <f t="shared" si="3"/>
        <v>0</v>
      </c>
      <c r="R19" s="42">
        <f t="shared" si="4"/>
        <v>0</v>
      </c>
    </row>
    <row r="20" spans="2:18" ht="28.5" x14ac:dyDescent="0.2">
      <c r="B20" s="45"/>
      <c r="C20" s="46"/>
      <c r="D20" s="52"/>
      <c r="E20" s="24"/>
      <c r="F20" s="25" t="str">
        <f t="shared" ref="F20:F21" si="7">IF(G20&lt;&gt;0,"×","")</f>
        <v/>
      </c>
      <c r="G20" s="26"/>
      <c r="H20" s="25" t="str">
        <f t="shared" ref="H20:H21" si="8">IF(I20&lt;&gt;0,"×","")</f>
        <v/>
      </c>
      <c r="I20" s="27"/>
      <c r="J20" s="28"/>
      <c r="K20" s="31"/>
      <c r="L20" s="34"/>
      <c r="M20" s="29"/>
      <c r="N20" s="29"/>
      <c r="O20" s="30" t="str">
        <f t="shared" si="2"/>
        <v/>
      </c>
      <c r="P20" s="6"/>
      <c r="Q20" s="49">
        <f t="shared" si="3"/>
        <v>0</v>
      </c>
      <c r="R20" s="42">
        <f t="shared" si="4"/>
        <v>0</v>
      </c>
    </row>
    <row r="21" spans="2:18" ht="28.5" x14ac:dyDescent="0.2">
      <c r="B21" s="45"/>
      <c r="C21" s="46"/>
      <c r="D21" s="52"/>
      <c r="E21" s="24"/>
      <c r="F21" s="25" t="str">
        <f t="shared" si="7"/>
        <v/>
      </c>
      <c r="G21" s="26"/>
      <c r="H21" s="25" t="str">
        <f t="shared" si="8"/>
        <v/>
      </c>
      <c r="I21" s="27"/>
      <c r="J21" s="28"/>
      <c r="K21" s="31"/>
      <c r="L21" s="34"/>
      <c r="M21" s="29"/>
      <c r="N21" s="29"/>
      <c r="O21" s="30" t="str">
        <f t="shared" si="2"/>
        <v/>
      </c>
      <c r="P21" s="6"/>
      <c r="Q21" s="49">
        <f t="shared" si="3"/>
        <v>0</v>
      </c>
      <c r="R21" s="42">
        <f t="shared" si="4"/>
        <v>0</v>
      </c>
    </row>
  </sheetData>
  <mergeCells count="7">
    <mergeCell ref="B4:M4"/>
    <mergeCell ref="B2:O2"/>
    <mergeCell ref="B3:D3"/>
    <mergeCell ref="F3:G3"/>
    <mergeCell ref="H3:I3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2" tint="-0.499984740745262"/>
  </sheetPr>
  <dimension ref="B1:R21"/>
  <sheetViews>
    <sheetView zoomScale="59" zoomScaleNormal="59" zoomScaleSheetLayoutView="40" workbookViewId="0">
      <selection activeCell="M10" sqref="M10"/>
    </sheetView>
  </sheetViews>
  <sheetFormatPr defaultColWidth="9" defaultRowHeight="17.5" x14ac:dyDescent="0.2"/>
  <cols>
    <col min="1" max="1" width="1.90625" style="5" customWidth="1"/>
    <col min="2" max="2" width="22.90625" style="5" customWidth="1"/>
    <col min="3" max="3" width="14.90625" style="5" customWidth="1"/>
    <col min="4" max="4" width="7.08984375" style="5" customWidth="1"/>
    <col min="5" max="5" width="7.6328125" style="5" customWidth="1"/>
    <col min="6" max="6" width="2.36328125" style="5" customWidth="1"/>
    <col min="7" max="7" width="10.08984375" style="5" customWidth="1"/>
    <col min="8" max="8" width="2.08984375" style="5" customWidth="1"/>
    <col min="9" max="9" width="6.6328125" style="5" customWidth="1"/>
    <col min="10" max="10" width="9.36328125" style="5" customWidth="1"/>
    <col min="11" max="12" width="8.36328125" style="5" customWidth="1"/>
    <col min="13" max="13" width="94.453125" style="5" customWidth="1"/>
    <col min="14" max="14" width="7.36328125" style="5" customWidth="1"/>
    <col min="15" max="15" width="12.453125" style="5" customWidth="1"/>
    <col min="16" max="17" width="12.08984375" style="5" customWidth="1"/>
    <col min="18" max="16384" width="9" style="5"/>
  </cols>
  <sheetData>
    <row r="1" spans="2:18" ht="18" thickBot="1" x14ac:dyDescent="0.25"/>
    <row r="2" spans="2:18" s="57" customFormat="1" ht="57.75" customHeight="1" thickBot="1" x14ac:dyDescent="0.25">
      <c r="B2" s="91" t="s">
        <v>26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18" ht="29" thickBot="1" x14ac:dyDescent="0.25">
      <c r="B3" s="94" t="str">
        <f>'1コース'!B3:D3</f>
        <v>2017/8/7 Mon PM</v>
      </c>
      <c r="C3" s="95"/>
      <c r="D3" s="96"/>
      <c r="E3" s="7"/>
      <c r="F3" s="97" t="s">
        <v>0</v>
      </c>
      <c r="G3" s="97"/>
      <c r="H3" s="98">
        <f>SUMIF(B6:B21,"&lt;&gt;",R6:R21)</f>
        <v>3101</v>
      </c>
      <c r="I3" s="99"/>
      <c r="J3" s="73" t="s">
        <v>1</v>
      </c>
      <c r="K3" s="100" t="str">
        <f>'1コース'!K3:L3</f>
        <v>小西 健太</v>
      </c>
      <c r="L3" s="100"/>
      <c r="M3" s="101" t="s">
        <v>2</v>
      </c>
      <c r="N3" s="102"/>
      <c r="O3" s="58">
        <f>SUMIF(B6:B21,"&lt;&gt;",O6:O21)</f>
        <v>138.83333333333331</v>
      </c>
      <c r="P3" s="6"/>
      <c r="Q3" s="6"/>
    </row>
    <row r="4" spans="2:18" ht="26" thickBot="1" x14ac:dyDescent="0.25">
      <c r="B4" s="89" t="str">
        <f>'1コース'!B4:M4</f>
        <v>【メニューの意図】かっつぁんに教えを乞おう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77"/>
      <c r="O4" s="8"/>
      <c r="P4" s="6"/>
      <c r="Q4" s="6"/>
    </row>
    <row r="5" spans="2:18" ht="34.5" customHeight="1" thickBot="1" x14ac:dyDescent="0.25">
      <c r="B5" s="43" t="s">
        <v>3</v>
      </c>
      <c r="C5" s="44" t="s">
        <v>4</v>
      </c>
      <c r="D5" s="9" t="s">
        <v>5</v>
      </c>
      <c r="E5" s="10" t="s">
        <v>6</v>
      </c>
      <c r="F5" s="77"/>
      <c r="G5" s="11" t="s">
        <v>7</v>
      </c>
      <c r="H5" s="12"/>
      <c r="I5" s="13" t="s">
        <v>8</v>
      </c>
      <c r="J5" s="14" t="s">
        <v>9</v>
      </c>
      <c r="K5" s="32" t="s">
        <v>10</v>
      </c>
      <c r="L5" s="33" t="s">
        <v>11</v>
      </c>
      <c r="M5" s="15" t="s">
        <v>12</v>
      </c>
      <c r="N5" s="15" t="s">
        <v>13</v>
      </c>
      <c r="O5" s="16" t="s">
        <v>14</v>
      </c>
      <c r="P5" s="17"/>
      <c r="Q5" s="48" t="s">
        <v>15</v>
      </c>
      <c r="R5" s="18" t="s">
        <v>6</v>
      </c>
    </row>
    <row r="6" spans="2:18" ht="28.5" x14ac:dyDescent="0.2">
      <c r="B6" s="35" t="s">
        <v>41</v>
      </c>
      <c r="C6" s="36" t="s">
        <v>29</v>
      </c>
      <c r="D6" s="51" t="s">
        <v>31</v>
      </c>
      <c r="E6" s="19">
        <v>100</v>
      </c>
      <c r="F6" s="20" t="str">
        <f>IF(G6&lt;&gt;0,"×","")</f>
        <v>×</v>
      </c>
      <c r="G6" s="21">
        <v>5</v>
      </c>
      <c r="H6" s="20" t="str">
        <f>IF(I6&lt;&gt;0,"×","")</f>
        <v/>
      </c>
      <c r="I6" s="22"/>
      <c r="J6" s="35">
        <v>230</v>
      </c>
      <c r="K6" s="21"/>
      <c r="L6" s="36">
        <v>200</v>
      </c>
      <c r="M6" s="23"/>
      <c r="N6" s="23"/>
      <c r="O6" s="41">
        <f>IF(J6&lt;&gt;0,(INT(J6/100)+MOD(J6,100)/60)*Q6*IF(I6&lt;&gt;0,I6,1)+IF(I6=0,0,(INT(K6/100)+MOD(K6,100)/60)*(I6-1))+(INT(L6/100)+MOD(L6,100)/60),"")</f>
        <v>14.5</v>
      </c>
      <c r="P6" s="6"/>
      <c r="Q6" s="49">
        <f>IFERROR(RIGHT(G6,LEN(G6)-FIND("~",G6)),G6)</f>
        <v>5</v>
      </c>
      <c r="R6" s="42">
        <f>E6*Q6*IF(I6&lt;&gt;0,I6,1)</f>
        <v>500</v>
      </c>
    </row>
    <row r="7" spans="2:18" ht="28.5" x14ac:dyDescent="0.2">
      <c r="B7" s="45" t="s">
        <v>42</v>
      </c>
      <c r="C7" s="46" t="s">
        <v>43</v>
      </c>
      <c r="D7" s="52" t="s">
        <v>31</v>
      </c>
      <c r="E7" s="24">
        <v>50</v>
      </c>
      <c r="F7" s="25" t="str">
        <f t="shared" ref="F7:F13" si="0">IF(G7&lt;&gt;0,"×","")</f>
        <v>×</v>
      </c>
      <c r="G7" s="26">
        <v>1</v>
      </c>
      <c r="H7" s="25" t="str">
        <f t="shared" ref="H7:H13" si="1">IF(I7&lt;&gt;0,"×","")</f>
        <v/>
      </c>
      <c r="I7" s="27"/>
      <c r="J7" s="28">
        <v>1000</v>
      </c>
      <c r="K7" s="31"/>
      <c r="L7" s="34">
        <v>200</v>
      </c>
      <c r="M7" s="47" t="s">
        <v>44</v>
      </c>
      <c r="N7" s="29"/>
      <c r="O7" s="30">
        <f t="shared" ref="O7:O21" si="2">IF(J7&lt;&gt;0,(INT(J7/100)+MOD(J7,100)/60)*Q7*IF(I7&lt;&gt;0,I7,1)+IF(I7=0,0,(INT(K7/100)+MOD(K7,100)/60)*(I7-1))+(INT(L7/100)+MOD(L7,100)/60),"")</f>
        <v>12</v>
      </c>
      <c r="P7" s="6"/>
      <c r="Q7" s="49">
        <f t="shared" ref="Q7:Q21" si="3">IFERROR(RIGHT(G7,LEN(G7)-FIND("~",G7)),G7)</f>
        <v>1</v>
      </c>
      <c r="R7" s="42">
        <f t="shared" ref="R7:R21" si="4">E7*Q7*IF(I7&lt;&gt;0,I7,1)</f>
        <v>50</v>
      </c>
    </row>
    <row r="8" spans="2:18" ht="28.5" x14ac:dyDescent="0.2">
      <c r="B8" s="45" t="s">
        <v>28</v>
      </c>
      <c r="C8" s="46" t="s">
        <v>30</v>
      </c>
      <c r="D8" s="52" t="s">
        <v>48</v>
      </c>
      <c r="E8" s="24">
        <v>50</v>
      </c>
      <c r="F8" s="25" t="str">
        <f t="shared" si="0"/>
        <v>×</v>
      </c>
      <c r="G8" s="26">
        <v>7</v>
      </c>
      <c r="H8" s="25" t="str">
        <f t="shared" si="1"/>
        <v/>
      </c>
      <c r="I8" s="27"/>
      <c r="J8" s="28">
        <v>120</v>
      </c>
      <c r="K8" s="31"/>
      <c r="L8" s="34">
        <v>200</v>
      </c>
      <c r="M8" s="47"/>
      <c r="N8" s="47"/>
      <c r="O8" s="30">
        <f t="shared" si="2"/>
        <v>11.333333333333332</v>
      </c>
      <c r="P8" s="6"/>
      <c r="Q8" s="49">
        <f t="shared" si="3"/>
        <v>7</v>
      </c>
      <c r="R8" s="42">
        <f t="shared" si="4"/>
        <v>350</v>
      </c>
    </row>
    <row r="9" spans="2:18" ht="28.75" customHeight="1" x14ac:dyDescent="0.2">
      <c r="B9" s="45" t="s">
        <v>32</v>
      </c>
      <c r="C9" s="46" t="s">
        <v>30</v>
      </c>
      <c r="D9" s="52" t="s">
        <v>51</v>
      </c>
      <c r="E9" s="24">
        <v>100</v>
      </c>
      <c r="F9" s="25" t="str">
        <f t="shared" si="0"/>
        <v>×</v>
      </c>
      <c r="G9" s="26">
        <v>7</v>
      </c>
      <c r="H9" s="25" t="str">
        <f t="shared" si="1"/>
        <v/>
      </c>
      <c r="I9" s="27"/>
      <c r="J9" s="28">
        <v>220</v>
      </c>
      <c r="K9" s="31"/>
      <c r="L9" s="34">
        <v>200</v>
      </c>
      <c r="M9" s="47"/>
      <c r="N9" s="29"/>
      <c r="O9" s="30">
        <f t="shared" si="2"/>
        <v>18.333333333333336</v>
      </c>
      <c r="P9" s="6"/>
      <c r="Q9" s="49">
        <f t="shared" si="3"/>
        <v>7</v>
      </c>
      <c r="R9" s="42">
        <f t="shared" si="4"/>
        <v>700</v>
      </c>
    </row>
    <row r="10" spans="2:18" ht="28.5" x14ac:dyDescent="0.2">
      <c r="B10" s="45" t="s">
        <v>35</v>
      </c>
      <c r="C10" s="46" t="s">
        <v>30</v>
      </c>
      <c r="D10" s="52" t="s">
        <v>54</v>
      </c>
      <c r="E10" s="24">
        <v>100</v>
      </c>
      <c r="F10" s="25" t="str">
        <f t="shared" si="0"/>
        <v>×</v>
      </c>
      <c r="G10" s="26">
        <v>6</v>
      </c>
      <c r="H10" s="25" t="str">
        <f t="shared" si="1"/>
        <v/>
      </c>
      <c r="I10" s="27"/>
      <c r="J10" s="28">
        <v>210</v>
      </c>
      <c r="K10" s="31"/>
      <c r="L10" s="34">
        <v>200</v>
      </c>
      <c r="M10" s="47"/>
      <c r="N10" s="29"/>
      <c r="O10" s="30">
        <f t="shared" si="2"/>
        <v>15</v>
      </c>
      <c r="P10" s="6"/>
      <c r="Q10" s="49">
        <f t="shared" si="3"/>
        <v>6</v>
      </c>
      <c r="R10" s="42">
        <f t="shared" si="4"/>
        <v>600</v>
      </c>
    </row>
    <row r="11" spans="2:18" ht="28.5" x14ac:dyDescent="0.2">
      <c r="B11" s="45" t="s">
        <v>36</v>
      </c>
      <c r="C11" s="46" t="s">
        <v>30</v>
      </c>
      <c r="D11" s="52" t="s">
        <v>50</v>
      </c>
      <c r="E11" s="24">
        <v>50</v>
      </c>
      <c r="F11" s="25" t="str">
        <f t="shared" si="0"/>
        <v>×</v>
      </c>
      <c r="G11" s="26">
        <v>4</v>
      </c>
      <c r="H11" s="25" t="str">
        <f t="shared" si="1"/>
        <v>×</v>
      </c>
      <c r="I11" s="27">
        <v>3</v>
      </c>
      <c r="J11" s="28">
        <v>150</v>
      </c>
      <c r="K11" s="31">
        <v>150</v>
      </c>
      <c r="L11" s="34">
        <v>200</v>
      </c>
      <c r="M11" s="47"/>
      <c r="N11" s="29"/>
      <c r="O11" s="30">
        <f t="shared" si="2"/>
        <v>27.666666666666668</v>
      </c>
      <c r="P11" s="6"/>
      <c r="Q11" s="49">
        <f t="shared" si="3"/>
        <v>4</v>
      </c>
      <c r="R11" s="42">
        <f t="shared" si="4"/>
        <v>600</v>
      </c>
    </row>
    <row r="12" spans="2:18" ht="28.5" x14ac:dyDescent="0.2">
      <c r="B12" s="45" t="s">
        <v>37</v>
      </c>
      <c r="C12" s="46" t="s">
        <v>30</v>
      </c>
      <c r="D12" s="52" t="s">
        <v>31</v>
      </c>
      <c r="E12" s="24">
        <v>1</v>
      </c>
      <c r="F12" s="25" t="str">
        <f t="shared" si="0"/>
        <v>×</v>
      </c>
      <c r="G12" s="26">
        <v>1</v>
      </c>
      <c r="H12" s="25" t="str">
        <f t="shared" si="1"/>
        <v/>
      </c>
      <c r="I12" s="27"/>
      <c r="J12" s="28">
        <v>3000</v>
      </c>
      <c r="K12" s="31"/>
      <c r="L12" s="34"/>
      <c r="M12" s="29" t="s">
        <v>40</v>
      </c>
      <c r="N12" s="29"/>
      <c r="O12" s="30">
        <f t="shared" si="2"/>
        <v>30</v>
      </c>
      <c r="P12" s="6"/>
      <c r="Q12" s="49">
        <f t="shared" si="3"/>
        <v>1</v>
      </c>
      <c r="R12" s="42">
        <f t="shared" si="4"/>
        <v>1</v>
      </c>
    </row>
    <row r="13" spans="2:18" ht="28.5" x14ac:dyDescent="0.2">
      <c r="B13" s="45" t="s">
        <v>38</v>
      </c>
      <c r="C13" s="46" t="s">
        <v>39</v>
      </c>
      <c r="D13" s="52" t="s">
        <v>31</v>
      </c>
      <c r="E13" s="24">
        <v>300</v>
      </c>
      <c r="F13" s="25" t="str">
        <f t="shared" si="0"/>
        <v>×</v>
      </c>
      <c r="G13" s="26">
        <v>1</v>
      </c>
      <c r="H13" s="25" t="str">
        <f t="shared" si="1"/>
        <v/>
      </c>
      <c r="I13" s="27"/>
      <c r="J13" s="28">
        <v>1000</v>
      </c>
      <c r="K13" s="31"/>
      <c r="L13" s="34"/>
      <c r="M13" s="29"/>
      <c r="N13" s="47"/>
      <c r="O13" s="30">
        <f t="shared" si="2"/>
        <v>10</v>
      </c>
      <c r="P13" s="6"/>
      <c r="Q13" s="49">
        <f t="shared" si="3"/>
        <v>1</v>
      </c>
      <c r="R13" s="42">
        <f t="shared" si="4"/>
        <v>300</v>
      </c>
    </row>
    <row r="14" spans="2:18" ht="28.5" x14ac:dyDescent="0.2">
      <c r="B14" s="45"/>
      <c r="C14" s="46"/>
      <c r="D14" s="52"/>
      <c r="E14" s="24"/>
      <c r="F14" s="25" t="str">
        <f t="shared" ref="F14:F19" si="5">IF(G14&lt;&gt;0,"×","")</f>
        <v/>
      </c>
      <c r="G14" s="26"/>
      <c r="H14" s="25" t="str">
        <f t="shared" ref="H14:H19" si="6">IF(I14&lt;&gt;0,"×","")</f>
        <v/>
      </c>
      <c r="I14" s="27"/>
      <c r="J14" s="28"/>
      <c r="K14" s="31"/>
      <c r="L14" s="34"/>
      <c r="M14" s="29"/>
      <c r="N14" s="29"/>
      <c r="O14" s="30" t="str">
        <f t="shared" si="2"/>
        <v/>
      </c>
      <c r="P14" s="6"/>
      <c r="Q14" s="49">
        <f t="shared" si="3"/>
        <v>0</v>
      </c>
      <c r="R14" s="42">
        <f t="shared" si="4"/>
        <v>0</v>
      </c>
    </row>
    <row r="15" spans="2:18" ht="28.5" x14ac:dyDescent="0.2">
      <c r="B15" s="45"/>
      <c r="C15" s="46"/>
      <c r="D15" s="52"/>
      <c r="E15" s="24"/>
      <c r="F15" s="25" t="str">
        <f t="shared" si="5"/>
        <v/>
      </c>
      <c r="G15" s="26"/>
      <c r="H15" s="25" t="str">
        <f t="shared" si="6"/>
        <v/>
      </c>
      <c r="I15" s="27"/>
      <c r="J15" s="28"/>
      <c r="K15" s="31"/>
      <c r="L15" s="34"/>
      <c r="M15" s="29"/>
      <c r="N15" s="29"/>
      <c r="O15" s="30" t="str">
        <f t="shared" si="2"/>
        <v/>
      </c>
      <c r="P15" s="6"/>
      <c r="Q15" s="49">
        <f t="shared" si="3"/>
        <v>0</v>
      </c>
      <c r="R15" s="42">
        <f t="shared" si="4"/>
        <v>0</v>
      </c>
    </row>
    <row r="16" spans="2:18" ht="28.5" x14ac:dyDescent="0.2">
      <c r="B16" s="45"/>
      <c r="C16" s="46"/>
      <c r="D16" s="52"/>
      <c r="E16" s="24"/>
      <c r="F16" s="25" t="str">
        <f t="shared" si="5"/>
        <v/>
      </c>
      <c r="G16" s="26"/>
      <c r="H16" s="25" t="str">
        <f t="shared" si="6"/>
        <v/>
      </c>
      <c r="I16" s="27"/>
      <c r="J16" s="28"/>
      <c r="K16" s="31"/>
      <c r="L16" s="34"/>
      <c r="M16" s="29"/>
      <c r="N16" s="29"/>
      <c r="O16" s="30" t="str">
        <f t="shared" si="2"/>
        <v/>
      </c>
      <c r="P16" s="6"/>
      <c r="Q16" s="49">
        <f t="shared" si="3"/>
        <v>0</v>
      </c>
      <c r="R16" s="42">
        <f t="shared" si="4"/>
        <v>0</v>
      </c>
    </row>
    <row r="17" spans="2:18" ht="28.5" x14ac:dyDescent="0.2">
      <c r="B17" s="45"/>
      <c r="C17" s="46"/>
      <c r="D17" s="52"/>
      <c r="E17" s="24"/>
      <c r="F17" s="25" t="str">
        <f t="shared" si="5"/>
        <v/>
      </c>
      <c r="G17" s="26"/>
      <c r="H17" s="25" t="str">
        <f t="shared" si="6"/>
        <v/>
      </c>
      <c r="I17" s="27"/>
      <c r="J17" s="28"/>
      <c r="K17" s="31"/>
      <c r="L17" s="34"/>
      <c r="M17" s="29"/>
      <c r="N17" s="29"/>
      <c r="O17" s="30" t="str">
        <f t="shared" si="2"/>
        <v/>
      </c>
      <c r="P17" s="6"/>
      <c r="Q17" s="49">
        <f t="shared" si="3"/>
        <v>0</v>
      </c>
      <c r="R17" s="42">
        <f t="shared" si="4"/>
        <v>0</v>
      </c>
    </row>
    <row r="18" spans="2:18" ht="28.5" x14ac:dyDescent="0.2">
      <c r="B18" s="45"/>
      <c r="C18" s="46"/>
      <c r="D18" s="52"/>
      <c r="E18" s="24"/>
      <c r="F18" s="25" t="str">
        <f t="shared" si="5"/>
        <v/>
      </c>
      <c r="G18" s="26"/>
      <c r="H18" s="25" t="str">
        <f t="shared" si="6"/>
        <v/>
      </c>
      <c r="I18" s="27"/>
      <c r="J18" s="28"/>
      <c r="K18" s="31"/>
      <c r="L18" s="34"/>
      <c r="M18" s="29"/>
      <c r="N18" s="29"/>
      <c r="O18" s="30" t="str">
        <f t="shared" si="2"/>
        <v/>
      </c>
      <c r="P18" s="6"/>
      <c r="Q18" s="49">
        <f t="shared" si="3"/>
        <v>0</v>
      </c>
      <c r="R18" s="42">
        <f t="shared" si="4"/>
        <v>0</v>
      </c>
    </row>
    <row r="19" spans="2:18" ht="28.5" x14ac:dyDescent="0.2">
      <c r="B19" s="45"/>
      <c r="C19" s="46"/>
      <c r="D19" s="52"/>
      <c r="E19" s="24"/>
      <c r="F19" s="25" t="str">
        <f t="shared" si="5"/>
        <v/>
      </c>
      <c r="G19" s="26"/>
      <c r="H19" s="25" t="str">
        <f t="shared" si="6"/>
        <v/>
      </c>
      <c r="I19" s="27"/>
      <c r="J19" s="28"/>
      <c r="K19" s="31"/>
      <c r="L19" s="34"/>
      <c r="M19" s="29"/>
      <c r="N19" s="29"/>
      <c r="O19" s="30" t="str">
        <f t="shared" si="2"/>
        <v/>
      </c>
      <c r="P19" s="6"/>
      <c r="Q19" s="49">
        <f t="shared" si="3"/>
        <v>0</v>
      </c>
      <c r="R19" s="42">
        <f t="shared" si="4"/>
        <v>0</v>
      </c>
    </row>
    <row r="20" spans="2:18" ht="28.5" x14ac:dyDescent="0.2">
      <c r="B20" s="45"/>
      <c r="C20" s="46"/>
      <c r="D20" s="52"/>
      <c r="E20" s="24"/>
      <c r="F20" s="25" t="str">
        <f t="shared" ref="F20:F21" si="7">IF(G20&lt;&gt;0,"×","")</f>
        <v/>
      </c>
      <c r="G20" s="26"/>
      <c r="H20" s="25" t="str">
        <f t="shared" ref="H20:H21" si="8">IF(I20&lt;&gt;0,"×","")</f>
        <v/>
      </c>
      <c r="I20" s="27"/>
      <c r="J20" s="28"/>
      <c r="K20" s="31"/>
      <c r="L20" s="34"/>
      <c r="M20" s="29"/>
      <c r="N20" s="29"/>
      <c r="O20" s="30" t="str">
        <f t="shared" si="2"/>
        <v/>
      </c>
      <c r="P20" s="6"/>
      <c r="Q20" s="49">
        <f t="shared" si="3"/>
        <v>0</v>
      </c>
      <c r="R20" s="42">
        <f t="shared" si="4"/>
        <v>0</v>
      </c>
    </row>
    <row r="21" spans="2:18" ht="28.5" x14ac:dyDescent="0.2">
      <c r="B21" s="45"/>
      <c r="C21" s="46"/>
      <c r="D21" s="52"/>
      <c r="E21" s="24"/>
      <c r="F21" s="25" t="str">
        <f t="shared" si="7"/>
        <v/>
      </c>
      <c r="G21" s="26"/>
      <c r="H21" s="25" t="str">
        <f t="shared" si="8"/>
        <v/>
      </c>
      <c r="I21" s="27"/>
      <c r="J21" s="28"/>
      <c r="K21" s="31"/>
      <c r="L21" s="34"/>
      <c r="M21" s="29"/>
      <c r="N21" s="29"/>
      <c r="O21" s="30" t="str">
        <f t="shared" si="2"/>
        <v/>
      </c>
      <c r="P21" s="6"/>
      <c r="Q21" s="49">
        <f t="shared" si="3"/>
        <v>0</v>
      </c>
      <c r="R21" s="42">
        <f t="shared" si="4"/>
        <v>0</v>
      </c>
    </row>
  </sheetData>
  <mergeCells count="7">
    <mergeCell ref="B4:M4"/>
    <mergeCell ref="B2:O2"/>
    <mergeCell ref="B3:D3"/>
    <mergeCell ref="F3:G3"/>
    <mergeCell ref="H3:I3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1" tint="0.14999847407452621"/>
  </sheetPr>
  <dimension ref="B1:R21"/>
  <sheetViews>
    <sheetView tabSelected="1" zoomScale="70" zoomScaleNormal="70" zoomScaleSheetLayoutView="40" workbookViewId="0">
      <selection activeCell="B2" sqref="B2:O2"/>
    </sheetView>
  </sheetViews>
  <sheetFormatPr defaultColWidth="9" defaultRowHeight="17.5" x14ac:dyDescent="0.2"/>
  <cols>
    <col min="1" max="1" width="1.90625" style="5" customWidth="1"/>
    <col min="2" max="2" width="22.90625" style="5" customWidth="1"/>
    <col min="3" max="3" width="14.90625" style="5" customWidth="1"/>
    <col min="4" max="4" width="7.08984375" style="5" customWidth="1"/>
    <col min="5" max="5" width="7.6328125" style="5" customWidth="1"/>
    <col min="6" max="6" width="2.36328125" style="5" customWidth="1"/>
    <col min="7" max="7" width="10.08984375" style="5" customWidth="1"/>
    <col min="8" max="8" width="2.08984375" style="5" customWidth="1"/>
    <col min="9" max="9" width="6.6328125" style="5" customWidth="1"/>
    <col min="10" max="10" width="9.36328125" style="5" customWidth="1"/>
    <col min="11" max="12" width="8.36328125" style="5" customWidth="1"/>
    <col min="13" max="13" width="94.453125" style="5" customWidth="1"/>
    <col min="14" max="14" width="7.36328125" style="5" customWidth="1"/>
    <col min="15" max="15" width="12.453125" style="5" customWidth="1"/>
    <col min="16" max="17" width="12.08984375" style="5" customWidth="1"/>
    <col min="18" max="16384" width="9" style="5"/>
  </cols>
  <sheetData>
    <row r="1" spans="2:18" ht="18" thickBot="1" x14ac:dyDescent="0.25"/>
    <row r="2" spans="2:18" s="57" customFormat="1" ht="57.75" customHeight="1" thickBot="1" x14ac:dyDescent="0.25">
      <c r="B2" s="91" t="s">
        <v>57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18" ht="29" thickBot="1" x14ac:dyDescent="0.25">
      <c r="B3" s="94" t="str">
        <f>'1コース'!B3:D3</f>
        <v>2017/8/7 Mon PM</v>
      </c>
      <c r="C3" s="95"/>
      <c r="D3" s="96"/>
      <c r="E3" s="7"/>
      <c r="F3" s="97" t="s">
        <v>0</v>
      </c>
      <c r="G3" s="97"/>
      <c r="H3" s="98">
        <f>SUMIF(B6:B21,"&lt;&gt;",R6:R21)</f>
        <v>3101</v>
      </c>
      <c r="I3" s="99"/>
      <c r="J3" s="73" t="s">
        <v>1</v>
      </c>
      <c r="K3" s="100" t="str">
        <f>'1コース'!K3:L3</f>
        <v>小西 健太</v>
      </c>
      <c r="L3" s="100"/>
      <c r="M3" s="101" t="s">
        <v>2</v>
      </c>
      <c r="N3" s="102"/>
      <c r="O3" s="58">
        <f>SUMIF(B6:B21,"&lt;&gt;",O6:O21)</f>
        <v>139.83333333333331</v>
      </c>
      <c r="P3" s="6"/>
      <c r="Q3" s="6"/>
    </row>
    <row r="4" spans="2:18" ht="26" thickBot="1" x14ac:dyDescent="0.25">
      <c r="B4" s="89" t="str">
        <f>'1コース'!B4:M4</f>
        <v>【メニューの意図】かっつぁんに教えを乞おう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77"/>
      <c r="O4" s="8"/>
      <c r="P4" s="6"/>
      <c r="Q4" s="6"/>
    </row>
    <row r="5" spans="2:18" ht="34.5" customHeight="1" thickBot="1" x14ac:dyDescent="0.25">
      <c r="B5" s="43" t="s">
        <v>3</v>
      </c>
      <c r="C5" s="44" t="s">
        <v>4</v>
      </c>
      <c r="D5" s="9" t="s">
        <v>5</v>
      </c>
      <c r="E5" s="10" t="s">
        <v>6</v>
      </c>
      <c r="F5" s="77"/>
      <c r="G5" s="11" t="s">
        <v>7</v>
      </c>
      <c r="H5" s="12"/>
      <c r="I5" s="13" t="s">
        <v>8</v>
      </c>
      <c r="J5" s="14" t="s">
        <v>9</v>
      </c>
      <c r="K5" s="32" t="s">
        <v>10</v>
      </c>
      <c r="L5" s="33" t="s">
        <v>11</v>
      </c>
      <c r="M5" s="15" t="s">
        <v>12</v>
      </c>
      <c r="N5" s="15" t="s">
        <v>13</v>
      </c>
      <c r="O5" s="16" t="s">
        <v>14</v>
      </c>
      <c r="P5" s="17"/>
      <c r="Q5" s="48" t="s">
        <v>15</v>
      </c>
      <c r="R5" s="18" t="s">
        <v>6</v>
      </c>
    </row>
    <row r="6" spans="2:18" ht="28.5" x14ac:dyDescent="0.2">
      <c r="B6" s="35" t="s">
        <v>41</v>
      </c>
      <c r="C6" s="36" t="s">
        <v>29</v>
      </c>
      <c r="D6" s="51" t="s">
        <v>31</v>
      </c>
      <c r="E6" s="19">
        <v>100</v>
      </c>
      <c r="F6" s="20" t="str">
        <f>IF(G6&lt;&gt;0,"×","")</f>
        <v>×</v>
      </c>
      <c r="G6" s="21">
        <v>5</v>
      </c>
      <c r="H6" s="20" t="str">
        <f>IF(I6&lt;&gt;0,"×","")</f>
        <v/>
      </c>
      <c r="I6" s="22"/>
      <c r="J6" s="35">
        <v>230</v>
      </c>
      <c r="K6" s="21"/>
      <c r="L6" s="36">
        <v>200</v>
      </c>
      <c r="M6" s="23"/>
      <c r="N6" s="23"/>
      <c r="O6" s="41">
        <f>IF(J6&lt;&gt;0,(INT(J6/100)+MOD(J6,100)/60)*Q6*IF(I6&lt;&gt;0,I6,1)+IF(I6=0,0,(INT(K6/100)+MOD(K6,100)/60)*(I6-1))+(INT(L6/100)+MOD(L6,100)/60),"")</f>
        <v>14.5</v>
      </c>
      <c r="P6" s="6"/>
      <c r="Q6" s="49">
        <f>IFERROR(RIGHT(G6,LEN(G6)-FIND("~",G6)),G6)</f>
        <v>5</v>
      </c>
      <c r="R6" s="42">
        <f>E6*Q6*IF(I6&lt;&gt;0,I6,1)</f>
        <v>500</v>
      </c>
    </row>
    <row r="7" spans="2:18" ht="28.5" x14ac:dyDescent="0.2">
      <c r="B7" s="45" t="s">
        <v>42</v>
      </c>
      <c r="C7" s="46" t="s">
        <v>43</v>
      </c>
      <c r="D7" s="52" t="s">
        <v>31</v>
      </c>
      <c r="E7" s="24">
        <v>50</v>
      </c>
      <c r="F7" s="25" t="str">
        <f t="shared" ref="F7:F13" si="0">IF(G7&lt;&gt;0,"×","")</f>
        <v>×</v>
      </c>
      <c r="G7" s="26">
        <v>1</v>
      </c>
      <c r="H7" s="25" t="str">
        <f t="shared" ref="H7:H13" si="1">IF(I7&lt;&gt;0,"×","")</f>
        <v/>
      </c>
      <c r="I7" s="27"/>
      <c r="J7" s="28">
        <v>1000</v>
      </c>
      <c r="K7" s="31"/>
      <c r="L7" s="34">
        <v>200</v>
      </c>
      <c r="M7" s="47" t="s">
        <v>44</v>
      </c>
      <c r="N7" s="47"/>
      <c r="O7" s="30">
        <f t="shared" ref="O7:O19" si="2">IF(J7&lt;&gt;0,(INT(J7/100)+MOD(J7,100)/60)*Q7*IF(I7&lt;&gt;0,I7,1)+IF(I7=0,0,(INT(K7/100)+MOD(K7,100)/60)*(I7-1))+(INT(L7/100)+MOD(L7,100)/60),"")</f>
        <v>12</v>
      </c>
      <c r="P7" s="6"/>
      <c r="Q7" s="49">
        <f t="shared" ref="Q7:Q21" si="3">IFERROR(RIGHT(G7,LEN(G7)-FIND("~",G7)),G7)</f>
        <v>1</v>
      </c>
      <c r="R7" s="42">
        <f t="shared" ref="R7:R21" si="4">E7*Q7*IF(I7&lt;&gt;0,I7,1)</f>
        <v>50</v>
      </c>
    </row>
    <row r="8" spans="2:18" ht="28.5" x14ac:dyDescent="0.2">
      <c r="B8" s="45" t="s">
        <v>28</v>
      </c>
      <c r="C8" s="46" t="s">
        <v>30</v>
      </c>
      <c r="D8" s="52" t="s">
        <v>48</v>
      </c>
      <c r="E8" s="24">
        <v>50</v>
      </c>
      <c r="F8" s="25" t="str">
        <f t="shared" si="0"/>
        <v>×</v>
      </c>
      <c r="G8" s="26">
        <v>7</v>
      </c>
      <c r="H8" s="25" t="str">
        <f t="shared" si="1"/>
        <v/>
      </c>
      <c r="I8" s="27"/>
      <c r="J8" s="28">
        <v>120</v>
      </c>
      <c r="K8" s="31"/>
      <c r="L8" s="34">
        <v>200</v>
      </c>
      <c r="M8" s="47"/>
      <c r="N8" s="29"/>
      <c r="O8" s="30">
        <f t="shared" si="2"/>
        <v>11.333333333333332</v>
      </c>
      <c r="P8" s="6"/>
      <c r="Q8" s="49">
        <f t="shared" si="3"/>
        <v>7</v>
      </c>
      <c r="R8" s="42">
        <f t="shared" si="4"/>
        <v>350</v>
      </c>
    </row>
    <row r="9" spans="2:18" ht="28.75" customHeight="1" x14ac:dyDescent="0.2">
      <c r="B9" s="45" t="s">
        <v>32</v>
      </c>
      <c r="C9" s="46" t="s">
        <v>30</v>
      </c>
      <c r="D9" s="52" t="s">
        <v>51</v>
      </c>
      <c r="E9" s="24">
        <v>100</v>
      </c>
      <c r="F9" s="25" t="str">
        <f t="shared" si="0"/>
        <v>×</v>
      </c>
      <c r="G9" s="26">
        <v>7</v>
      </c>
      <c r="H9" s="25" t="str">
        <f t="shared" si="1"/>
        <v/>
      </c>
      <c r="I9" s="27"/>
      <c r="J9" s="28">
        <v>220</v>
      </c>
      <c r="K9" s="31"/>
      <c r="L9" s="34">
        <v>200</v>
      </c>
      <c r="M9" s="47"/>
      <c r="N9" s="29"/>
      <c r="O9" s="30">
        <f t="shared" si="2"/>
        <v>18.333333333333336</v>
      </c>
      <c r="P9" s="6"/>
      <c r="Q9" s="49">
        <f t="shared" si="3"/>
        <v>7</v>
      </c>
      <c r="R9" s="42">
        <f t="shared" si="4"/>
        <v>700</v>
      </c>
    </row>
    <row r="10" spans="2:18" ht="28.5" x14ac:dyDescent="0.2">
      <c r="B10" s="45" t="s">
        <v>35</v>
      </c>
      <c r="C10" s="46" t="s">
        <v>30</v>
      </c>
      <c r="D10" s="52" t="s">
        <v>55</v>
      </c>
      <c r="E10" s="24">
        <v>100</v>
      </c>
      <c r="F10" s="25" t="str">
        <f t="shared" si="0"/>
        <v>×</v>
      </c>
      <c r="G10" s="26">
        <v>6</v>
      </c>
      <c r="H10" s="25" t="str">
        <f t="shared" si="1"/>
        <v/>
      </c>
      <c r="I10" s="27"/>
      <c r="J10" s="28">
        <v>220</v>
      </c>
      <c r="K10" s="31"/>
      <c r="L10" s="34">
        <v>200</v>
      </c>
      <c r="M10" s="47"/>
      <c r="N10" s="29"/>
      <c r="O10" s="30">
        <f t="shared" si="2"/>
        <v>16</v>
      </c>
      <c r="P10" s="6"/>
      <c r="Q10" s="49">
        <f t="shared" si="3"/>
        <v>6</v>
      </c>
      <c r="R10" s="42">
        <f t="shared" si="4"/>
        <v>600</v>
      </c>
    </row>
    <row r="11" spans="2:18" ht="28.5" x14ac:dyDescent="0.2">
      <c r="B11" s="45" t="s">
        <v>36</v>
      </c>
      <c r="C11" s="46" t="s">
        <v>30</v>
      </c>
      <c r="D11" s="52" t="s">
        <v>50</v>
      </c>
      <c r="E11" s="24">
        <v>50</v>
      </c>
      <c r="F11" s="25" t="str">
        <f t="shared" si="0"/>
        <v>×</v>
      </c>
      <c r="G11" s="26">
        <v>4</v>
      </c>
      <c r="H11" s="25" t="str">
        <f t="shared" si="1"/>
        <v>×</v>
      </c>
      <c r="I11" s="27">
        <v>3</v>
      </c>
      <c r="J11" s="28">
        <v>150</v>
      </c>
      <c r="K11" s="31">
        <v>150</v>
      </c>
      <c r="L11" s="34">
        <v>200</v>
      </c>
      <c r="M11" s="47"/>
      <c r="N11" s="29"/>
      <c r="O11" s="30">
        <f t="shared" si="2"/>
        <v>27.666666666666668</v>
      </c>
      <c r="P11" s="6"/>
      <c r="Q11" s="49">
        <f t="shared" si="3"/>
        <v>4</v>
      </c>
      <c r="R11" s="42">
        <f t="shared" si="4"/>
        <v>600</v>
      </c>
    </row>
    <row r="12" spans="2:18" ht="28.5" x14ac:dyDescent="0.2">
      <c r="B12" s="45" t="s">
        <v>37</v>
      </c>
      <c r="C12" s="46" t="s">
        <v>30</v>
      </c>
      <c r="D12" s="52" t="s">
        <v>31</v>
      </c>
      <c r="E12" s="24">
        <v>1</v>
      </c>
      <c r="F12" s="25" t="str">
        <f t="shared" si="0"/>
        <v>×</v>
      </c>
      <c r="G12" s="26">
        <v>1</v>
      </c>
      <c r="H12" s="25" t="str">
        <f t="shared" si="1"/>
        <v/>
      </c>
      <c r="I12" s="27"/>
      <c r="J12" s="28">
        <v>3000</v>
      </c>
      <c r="K12" s="31"/>
      <c r="L12" s="34"/>
      <c r="M12" s="29" t="s">
        <v>40</v>
      </c>
      <c r="N12" s="47"/>
      <c r="O12" s="30">
        <f t="shared" si="2"/>
        <v>30</v>
      </c>
      <c r="P12" s="6"/>
      <c r="Q12" s="49">
        <f t="shared" si="3"/>
        <v>1</v>
      </c>
      <c r="R12" s="42">
        <f t="shared" si="4"/>
        <v>1</v>
      </c>
    </row>
    <row r="13" spans="2:18" ht="28.5" x14ac:dyDescent="0.2">
      <c r="B13" s="45" t="s">
        <v>38</v>
      </c>
      <c r="C13" s="46" t="s">
        <v>39</v>
      </c>
      <c r="D13" s="52" t="s">
        <v>31</v>
      </c>
      <c r="E13" s="24">
        <v>300</v>
      </c>
      <c r="F13" s="25" t="str">
        <f t="shared" si="0"/>
        <v>×</v>
      </c>
      <c r="G13" s="26">
        <v>1</v>
      </c>
      <c r="H13" s="25" t="str">
        <f t="shared" si="1"/>
        <v/>
      </c>
      <c r="I13" s="27"/>
      <c r="J13" s="28">
        <v>1000</v>
      </c>
      <c r="K13" s="31"/>
      <c r="L13" s="34"/>
      <c r="M13" s="29"/>
      <c r="N13" s="29"/>
      <c r="O13" s="30">
        <f t="shared" si="2"/>
        <v>10</v>
      </c>
      <c r="P13" s="6"/>
      <c r="Q13" s="49">
        <f t="shared" si="3"/>
        <v>1</v>
      </c>
      <c r="R13" s="42">
        <f t="shared" si="4"/>
        <v>300</v>
      </c>
    </row>
    <row r="14" spans="2:18" ht="28.5" x14ac:dyDescent="0.2">
      <c r="B14" s="45"/>
      <c r="C14" s="46"/>
      <c r="D14" s="52"/>
      <c r="E14" s="24"/>
      <c r="F14" s="25" t="str">
        <f t="shared" ref="F14:F19" si="5">IF(G14&lt;&gt;0,"×","")</f>
        <v/>
      </c>
      <c r="G14" s="26"/>
      <c r="H14" s="25" t="str">
        <f t="shared" ref="H14:H19" si="6">IF(I14&lt;&gt;0,"×","")</f>
        <v/>
      </c>
      <c r="I14" s="27"/>
      <c r="J14" s="28"/>
      <c r="K14" s="31"/>
      <c r="L14" s="34"/>
      <c r="M14" s="29"/>
      <c r="N14" s="29"/>
      <c r="O14" s="30" t="str">
        <f t="shared" si="2"/>
        <v/>
      </c>
      <c r="P14" s="6"/>
      <c r="Q14" s="49">
        <f t="shared" si="3"/>
        <v>0</v>
      </c>
      <c r="R14" s="42">
        <f t="shared" si="4"/>
        <v>0</v>
      </c>
    </row>
    <row r="15" spans="2:18" ht="28.5" x14ac:dyDescent="0.2">
      <c r="B15" s="45"/>
      <c r="C15" s="46"/>
      <c r="D15" s="52"/>
      <c r="E15" s="24"/>
      <c r="F15" s="25" t="str">
        <f t="shared" si="5"/>
        <v/>
      </c>
      <c r="G15" s="26"/>
      <c r="H15" s="25" t="str">
        <f t="shared" si="6"/>
        <v/>
      </c>
      <c r="I15" s="27"/>
      <c r="J15" s="28"/>
      <c r="K15" s="31"/>
      <c r="L15" s="34"/>
      <c r="M15" s="29"/>
      <c r="N15" s="29"/>
      <c r="O15" s="30" t="str">
        <f t="shared" si="2"/>
        <v/>
      </c>
      <c r="P15" s="6"/>
      <c r="Q15" s="49">
        <f t="shared" si="3"/>
        <v>0</v>
      </c>
      <c r="R15" s="42">
        <f t="shared" si="4"/>
        <v>0</v>
      </c>
    </row>
    <row r="16" spans="2:18" ht="28.5" x14ac:dyDescent="0.2">
      <c r="B16" s="45"/>
      <c r="C16" s="46"/>
      <c r="D16" s="52"/>
      <c r="E16" s="24"/>
      <c r="F16" s="25" t="str">
        <f t="shared" si="5"/>
        <v/>
      </c>
      <c r="G16" s="26"/>
      <c r="H16" s="25" t="str">
        <f t="shared" si="6"/>
        <v/>
      </c>
      <c r="I16" s="27"/>
      <c r="J16" s="28"/>
      <c r="K16" s="31"/>
      <c r="L16" s="34"/>
      <c r="M16" s="29"/>
      <c r="N16" s="29"/>
      <c r="O16" s="30" t="str">
        <f t="shared" si="2"/>
        <v/>
      </c>
      <c r="P16" s="6"/>
      <c r="Q16" s="49">
        <f t="shared" si="3"/>
        <v>0</v>
      </c>
      <c r="R16" s="42">
        <f t="shared" si="4"/>
        <v>0</v>
      </c>
    </row>
    <row r="17" spans="2:18" ht="28.5" x14ac:dyDescent="0.2">
      <c r="B17" s="45"/>
      <c r="C17" s="46"/>
      <c r="D17" s="52"/>
      <c r="E17" s="24"/>
      <c r="F17" s="25" t="str">
        <f t="shared" si="5"/>
        <v/>
      </c>
      <c r="G17" s="26"/>
      <c r="H17" s="25" t="str">
        <f t="shared" si="6"/>
        <v/>
      </c>
      <c r="I17" s="27"/>
      <c r="J17" s="28"/>
      <c r="K17" s="31"/>
      <c r="L17" s="34"/>
      <c r="M17" s="29"/>
      <c r="N17" s="29"/>
      <c r="O17" s="30" t="str">
        <f t="shared" si="2"/>
        <v/>
      </c>
      <c r="P17" s="6"/>
      <c r="Q17" s="49">
        <f t="shared" si="3"/>
        <v>0</v>
      </c>
      <c r="R17" s="42">
        <f t="shared" si="4"/>
        <v>0</v>
      </c>
    </row>
    <row r="18" spans="2:18" ht="28.5" x14ac:dyDescent="0.2">
      <c r="B18" s="45"/>
      <c r="C18" s="46"/>
      <c r="D18" s="52"/>
      <c r="E18" s="24"/>
      <c r="F18" s="25" t="str">
        <f t="shared" si="5"/>
        <v/>
      </c>
      <c r="G18" s="26"/>
      <c r="H18" s="25" t="str">
        <f t="shared" si="6"/>
        <v/>
      </c>
      <c r="I18" s="27"/>
      <c r="J18" s="28"/>
      <c r="K18" s="31"/>
      <c r="L18" s="34"/>
      <c r="M18" s="29"/>
      <c r="N18" s="29"/>
      <c r="O18" s="30" t="str">
        <f t="shared" si="2"/>
        <v/>
      </c>
      <c r="P18" s="6"/>
      <c r="Q18" s="49">
        <f t="shared" si="3"/>
        <v>0</v>
      </c>
      <c r="R18" s="42">
        <f t="shared" si="4"/>
        <v>0</v>
      </c>
    </row>
    <row r="19" spans="2:18" ht="28.5" x14ac:dyDescent="0.2">
      <c r="B19" s="45"/>
      <c r="C19" s="46"/>
      <c r="D19" s="52"/>
      <c r="E19" s="24"/>
      <c r="F19" s="25" t="str">
        <f t="shared" si="5"/>
        <v/>
      </c>
      <c r="G19" s="26"/>
      <c r="H19" s="25" t="str">
        <f t="shared" si="6"/>
        <v/>
      </c>
      <c r="I19" s="27"/>
      <c r="J19" s="28"/>
      <c r="K19" s="31"/>
      <c r="L19" s="34"/>
      <c r="M19" s="29"/>
      <c r="N19" s="29"/>
      <c r="O19" s="30" t="str">
        <f t="shared" si="2"/>
        <v/>
      </c>
      <c r="P19" s="6"/>
      <c r="Q19" s="49">
        <f t="shared" si="3"/>
        <v>0</v>
      </c>
      <c r="R19" s="42">
        <f t="shared" si="4"/>
        <v>0</v>
      </c>
    </row>
    <row r="20" spans="2:18" ht="28.5" x14ac:dyDescent="0.2">
      <c r="B20" s="45"/>
      <c r="C20" s="46"/>
      <c r="D20" s="52"/>
      <c r="E20" s="24"/>
      <c r="F20" s="25" t="str">
        <f t="shared" ref="F20:F21" si="7">IF(G20&lt;&gt;0,"×","")</f>
        <v/>
      </c>
      <c r="G20" s="26"/>
      <c r="H20" s="25" t="str">
        <f t="shared" ref="H20:H21" si="8">IF(I20&lt;&gt;0,"×","")</f>
        <v/>
      </c>
      <c r="I20" s="27"/>
      <c r="J20" s="28"/>
      <c r="K20" s="31"/>
      <c r="L20" s="34"/>
      <c r="M20" s="29"/>
      <c r="N20" s="29"/>
      <c r="O20" s="30" t="str">
        <f t="shared" ref="O20:O21" si="9">IF(J20&lt;&gt;0,(INT(J20/100)+MOD(J20,100)/60)*Q20*IF(I20&lt;&gt;0,I20,1)+IF(I20=0,0,(INT(K20/100)+MOD(K20,100)/60)*(I20-1))+(INT(L20/100)+MOD(L20,100)/60),"")</f>
        <v/>
      </c>
      <c r="P20" s="6"/>
      <c r="Q20" s="49">
        <f t="shared" si="3"/>
        <v>0</v>
      </c>
      <c r="R20" s="42">
        <f t="shared" si="4"/>
        <v>0</v>
      </c>
    </row>
    <row r="21" spans="2:18" ht="28.5" x14ac:dyDescent="0.2">
      <c r="B21" s="45"/>
      <c r="C21" s="46"/>
      <c r="D21" s="52"/>
      <c r="E21" s="24"/>
      <c r="F21" s="25" t="str">
        <f t="shared" si="7"/>
        <v/>
      </c>
      <c r="G21" s="26"/>
      <c r="H21" s="25" t="str">
        <f t="shared" si="8"/>
        <v/>
      </c>
      <c r="I21" s="27"/>
      <c r="J21" s="28"/>
      <c r="K21" s="31"/>
      <c r="L21" s="34"/>
      <c r="M21" s="29"/>
      <c r="N21" s="29"/>
      <c r="O21" s="30" t="str">
        <f t="shared" si="9"/>
        <v/>
      </c>
      <c r="P21" s="6"/>
      <c r="Q21" s="49">
        <f t="shared" si="3"/>
        <v>0</v>
      </c>
      <c r="R21" s="42">
        <f t="shared" si="4"/>
        <v>0</v>
      </c>
    </row>
  </sheetData>
  <mergeCells count="7">
    <mergeCell ref="B4:M4"/>
    <mergeCell ref="B2:O2"/>
    <mergeCell ref="B3:D3"/>
    <mergeCell ref="F3:G3"/>
    <mergeCell ref="H3:I3"/>
    <mergeCell ref="K3:L3"/>
    <mergeCell ref="M3:N3"/>
  </mergeCells>
  <phoneticPr fontId="1"/>
  <pageMargins left="0.25" right="0.25" top="0.75" bottom="0.75" header="0.3" footer="0.3"/>
  <pageSetup paperSize="9" scale="51" orientation="portrait" r:id="rId1"/>
  <colBreaks count="1" manualBreakCount="1">
    <brk id="1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39997558519241921"/>
  </sheetPr>
  <dimension ref="B1:P21"/>
  <sheetViews>
    <sheetView showGridLines="0" view="pageBreakPreview" topLeftCell="A4" zoomScale="40" zoomScaleNormal="98" zoomScaleSheetLayoutView="40" workbookViewId="0">
      <selection activeCell="L13" sqref="L9:L13"/>
    </sheetView>
  </sheetViews>
  <sheetFormatPr defaultColWidth="9" defaultRowHeight="14" x14ac:dyDescent="0.2"/>
  <cols>
    <col min="1" max="1" width="1.90625" style="1" customWidth="1"/>
    <col min="2" max="2" width="20.08984375" style="4" customWidth="1"/>
    <col min="3" max="3" width="14.6328125" style="4" customWidth="1"/>
    <col min="4" max="4" width="9.453125" style="1" customWidth="1"/>
    <col min="5" max="5" width="5.6328125" style="1" customWidth="1"/>
    <col min="6" max="6" width="2.36328125" style="1" customWidth="1"/>
    <col min="7" max="7" width="4.90625" style="1" customWidth="1"/>
    <col min="8" max="8" width="2.08984375" style="1" customWidth="1"/>
    <col min="9" max="9" width="7.90625" style="1" customWidth="1"/>
    <col min="10" max="12" width="9.6328125" style="1" customWidth="1"/>
    <col min="13" max="13" width="104.90625" style="1" customWidth="1"/>
    <col min="14" max="14" width="10.453125" style="1" customWidth="1"/>
    <col min="15" max="15" width="13" style="1" customWidth="1"/>
    <col min="16" max="16" width="1.90625" style="1" customWidth="1"/>
    <col min="17" max="16384" width="9" style="1"/>
  </cols>
  <sheetData>
    <row r="1" spans="2:16" ht="9" customHeight="1" thickBot="1" x14ac:dyDescent="0.2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2:16" ht="40.5" customHeight="1" thickBot="1" x14ac:dyDescent="0.25">
      <c r="B2" s="106" t="str">
        <f>'1コース'!B2</f>
        <v>都立西高校水泳部　トレーニングメニュー　（１コース）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2:16" ht="29" thickBot="1" x14ac:dyDescent="0.25">
      <c r="B3" s="109" t="str">
        <f>'1コース'!B3</f>
        <v>2017/8/7 Mon PM</v>
      </c>
      <c r="C3" s="110"/>
      <c r="D3" s="111"/>
      <c r="E3" s="112" t="str">
        <f>IF('1コース'!H3&lt;&gt;0,"総合距離 "&amp;'1コース'!H3,"")</f>
        <v>総合距離 3601</v>
      </c>
      <c r="F3" s="113"/>
      <c r="G3" s="113"/>
      <c r="H3" s="113"/>
      <c r="I3" s="114"/>
      <c r="J3" s="115" t="str">
        <f>IF('1コース'!K3&lt;&gt;0,"メニュー作成者："&amp;'1コース'!K3,"")</f>
        <v>メニュー作成者：小西 健太</v>
      </c>
      <c r="K3" s="116"/>
      <c r="L3" s="117"/>
      <c r="M3" s="81"/>
      <c r="N3" s="74"/>
      <c r="O3" s="50" t="str">
        <f>IF('1コース'!O3&lt;&gt;0,"総合時間[分] "&amp;ROUND('1コース'!O3,2),"")</f>
        <v>総合時間[分] 131.33</v>
      </c>
      <c r="P3" s="3"/>
    </row>
    <row r="4" spans="2:16" s="80" customFormat="1" ht="23" thickBot="1" x14ac:dyDescent="0.25">
      <c r="B4" s="121" t="str">
        <f>IF('1コース'!B4&lt;&gt;0,'1コース'!B4,"")</f>
        <v>【メニューの意図】かっつぁんに教えを乞おう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3"/>
      <c r="P4" s="79"/>
    </row>
    <row r="5" spans="2:16" ht="36" customHeight="1" thickBot="1" x14ac:dyDescent="0.25">
      <c r="B5" s="38" t="s">
        <v>18</v>
      </c>
      <c r="C5" s="38" t="s">
        <v>4</v>
      </c>
      <c r="D5" s="39" t="s">
        <v>5</v>
      </c>
      <c r="E5" s="118" t="s">
        <v>16</v>
      </c>
      <c r="F5" s="119"/>
      <c r="G5" s="119"/>
      <c r="H5" s="119"/>
      <c r="I5" s="120"/>
      <c r="J5" s="70" t="s">
        <v>9</v>
      </c>
      <c r="K5" s="76" t="s">
        <v>17</v>
      </c>
      <c r="L5" s="71" t="s">
        <v>11</v>
      </c>
      <c r="M5" s="40" t="s">
        <v>12</v>
      </c>
      <c r="N5" s="40" t="s">
        <v>13</v>
      </c>
      <c r="O5" s="72" t="s">
        <v>14</v>
      </c>
      <c r="P5" s="2"/>
    </row>
    <row r="6" spans="2:16" ht="41" x14ac:dyDescent="0.2">
      <c r="B6" s="53" t="str">
        <f>IF('1コース'!B6&lt;&gt;0,'1コース'!B6,"")</f>
        <v>Up</v>
      </c>
      <c r="C6" s="54" t="str">
        <f>IF('1コース'!C6&lt;&gt;0,'1コース'!C6,"")</f>
        <v>SKIPS</v>
      </c>
      <c r="D6" s="54" t="str">
        <f>IF('1コース'!D6&lt;&gt;0,'1コース'!D6,"")</f>
        <v>1-8</v>
      </c>
      <c r="E6" s="124" t="str">
        <f>IF('1コース'!E6&lt;&gt;0,'1コース'!E6,"")&amp;IF('1コース'!G6&lt;&gt;0,"×"&amp;'1コース'!G6,"")&amp;IF('1コース'!I6&lt;&gt;0,"×"&amp;'1コース'!I6,"")</f>
        <v>100×5</v>
      </c>
      <c r="F6" s="125"/>
      <c r="G6" s="125"/>
      <c r="H6" s="125"/>
      <c r="I6" s="126"/>
      <c r="J6" s="59" t="str">
        <f>CHOOSE(MATCH(LEN('1コース'!J6),{0,1,2,3,4},0),"","","0'"&amp;'1コース'!J6,LEFT('1コース'!J6,1)&amp;"'"&amp;RIGHT('1コース'!J6,2),LEFT('1コース'!J6,2)&amp;"'"&amp;RIGHT('1コース'!J6,2))</f>
        <v>2'30</v>
      </c>
      <c r="K6" s="60" t="str">
        <f>CHOOSE(MATCH(LEN('1コース'!K6),{0,1,2,3,4},0),"","0","0'"&amp;'1コース'!K6,LEFT('1コース'!K6,1)&amp;"'"&amp;RIGHT('1コース'!K6,2),LEFT('1コース'!K6,2)&amp;"'"&amp;RIGHT('1コース'!K6,2))</f>
        <v/>
      </c>
      <c r="L6" s="61" t="str">
        <f>CHOOSE(MATCH(LEN('1コース'!L6),{0,1,2,3,4},0),"","","0'"&amp;'1コース'!L6,LEFT('1コース'!L6,1)&amp;"'"&amp;RIGHT('1コース'!L6,2),LEFT('1コース'!L6,2)&amp;"'"&amp;RIGHT('1コース'!L6,2))</f>
        <v>2'00</v>
      </c>
      <c r="M6" s="82" t="str">
        <f>IF('1コース'!M6&lt;&gt;0,'1コース'!M6,"")</f>
        <v/>
      </c>
      <c r="N6" s="85" t="str">
        <f>IF('1コース'!N6&lt;&gt;0,'1コース'!N6,"")</f>
        <v/>
      </c>
      <c r="O6" s="85">
        <f>IF('1コース'!O6&lt;&gt;0,'1コース'!O6,"")</f>
        <v>14.5</v>
      </c>
      <c r="P6" s="3"/>
    </row>
    <row r="7" spans="2:16" ht="41" x14ac:dyDescent="0.2">
      <c r="B7" s="55" t="str">
        <f>IF('1コース'!B7&lt;&gt;0,'1コース'!B7,"")</f>
        <v>Trial</v>
      </c>
      <c r="C7" s="62" t="str">
        <f>IF('1コース'!C7&lt;&gt;0,'1コース'!C7,"")</f>
        <v>S4</v>
      </c>
      <c r="D7" s="62" t="str">
        <f>IF('1コース'!D7&lt;&gt;0,'1コース'!D7,"")</f>
        <v>1-8</v>
      </c>
      <c r="E7" s="103" t="str">
        <f>IF('1コース'!E7&lt;&gt;0,'1コース'!E7,"")&amp;IF('1コース'!G7&lt;&gt;0,"×"&amp;'1コース'!G7,"")&amp;IF('1コース'!I7&lt;&gt;0,"×"&amp;'1コース'!I7,"")</f>
        <v>50×1</v>
      </c>
      <c r="F7" s="104"/>
      <c r="G7" s="104"/>
      <c r="H7" s="104"/>
      <c r="I7" s="105"/>
      <c r="J7" s="63" t="str">
        <f>CHOOSE(MATCH(LEN('1コース'!J7),{0,1,2,3,4},0),"","","0'"&amp;'1コース'!J7,LEFT('1コース'!J7,1)&amp;"'"&amp;RIGHT('1コース'!J7,2),LEFT('1コース'!J7,2)&amp;"'"&amp;RIGHT('1コース'!J7,2))</f>
        <v>10'00</v>
      </c>
      <c r="K7" s="64" t="str">
        <f>CHOOSE(MATCH(LEN('1コース'!K7),{0,1,2,3,4},0),"","0","0'"&amp;'1コース'!K7,LEFT('1コース'!K7,1)&amp;"'"&amp;RIGHT('1コース'!K7,2),LEFT('1コース'!K7,2)&amp;"'"&amp;RIGHT('1コース'!K7,2))</f>
        <v/>
      </c>
      <c r="L7" s="65" t="str">
        <f>CHOOSE(MATCH(LEN('1コース'!L7),{0,1,2,3,4},0),"","","0'"&amp;'1コース'!L7,LEFT('1コース'!L7,1)&amp;"'"&amp;RIGHT('1コース'!L7,2),LEFT('1コース'!L7,2)&amp;"'"&amp;RIGHT('1コース'!L7,2))</f>
        <v>2'00</v>
      </c>
      <c r="M7" s="83" t="str">
        <f>IF('1コース'!M7&lt;&gt;0,'1コース'!M7,"")</f>
        <v>S4≡50mをダッシュしたら一番遅い泳法</v>
      </c>
      <c r="N7" s="86" t="str">
        <f>IF('1コース'!N7&lt;&gt;0,'1コース'!N7,"")</f>
        <v/>
      </c>
      <c r="O7" s="86">
        <f>IF('1コース'!O7&lt;&gt;0,'1コース'!O7,"")</f>
        <v>12</v>
      </c>
      <c r="P7" s="3"/>
    </row>
    <row r="8" spans="2:16" ht="41" x14ac:dyDescent="0.2">
      <c r="B8" s="55" t="str">
        <f>IF('1コース'!B8&lt;&gt;0,'1コース'!B8,"")</f>
        <v>Kick</v>
      </c>
      <c r="C8" s="62" t="str">
        <f>IF('1コース'!C8&lt;&gt;0,'1コース'!C8,"")</f>
        <v>S1</v>
      </c>
      <c r="D8" s="62" t="str">
        <f>IF('1コース'!D8&lt;&gt;0,'1コース'!D8,"")</f>
        <v>1-2</v>
      </c>
      <c r="E8" s="103" t="str">
        <f>IF('1コース'!E8&lt;&gt;0,'1コース'!E8,"")&amp;IF('1コース'!G8&lt;&gt;0,"×"&amp;'1コース'!G8,"")&amp;IF('1コース'!I8&lt;&gt;0,"×"&amp;'1コース'!I8,"")</f>
        <v>50×9</v>
      </c>
      <c r="F8" s="104"/>
      <c r="G8" s="104"/>
      <c r="H8" s="104"/>
      <c r="I8" s="105"/>
      <c r="J8" s="63" t="str">
        <f>CHOOSE(MATCH(LEN('1コース'!J8),{0,1,2,3,4},0),"","","0'"&amp;'1コース'!J8,LEFT('1コース'!J8,1)&amp;"'"&amp;RIGHT('1コース'!J8,2),LEFT('1コース'!J8,2)&amp;"'"&amp;RIGHT('1コース'!J8,2))</f>
        <v>1'00</v>
      </c>
      <c r="K8" s="64" t="str">
        <f>CHOOSE(MATCH(LEN('1コース'!K8),{0,1,2,3,4},0),"","0","0'"&amp;'1コース'!K8,LEFT('1コース'!K8,1)&amp;"'"&amp;RIGHT('1コース'!K8,2),LEFT('1コース'!K8,2)&amp;"'"&amp;RIGHT('1コース'!K8,2))</f>
        <v/>
      </c>
      <c r="L8" s="65" t="str">
        <f>CHOOSE(MATCH(LEN('1コース'!L8),{0,1,2,3,4},0),"","","0'"&amp;'1コース'!L8,LEFT('1コース'!L8,1)&amp;"'"&amp;RIGHT('1コース'!L8,2),LEFT('1コース'!L8,2)&amp;"'"&amp;RIGHT('1コース'!L8,2))</f>
        <v>2'00</v>
      </c>
      <c r="M8" s="83" t="str">
        <f>IF('1コース'!M8&lt;&gt;0,'1コース'!M8,"")</f>
        <v/>
      </c>
      <c r="N8" s="86" t="str">
        <f>IF('1コース'!N8&lt;&gt;0,'1コース'!N8,"")</f>
        <v/>
      </c>
      <c r="O8" s="86">
        <f>IF('1コース'!O8&lt;&gt;0,'1コース'!O8,"")</f>
        <v>11</v>
      </c>
    </row>
    <row r="9" spans="2:16" ht="41" x14ac:dyDescent="0.2">
      <c r="B9" s="55" t="str">
        <f>IF('1コース'!B9&lt;&gt;0,'1コース'!B9,"")</f>
        <v>Pull</v>
      </c>
      <c r="C9" s="62" t="str">
        <f>IF('1コース'!C9&lt;&gt;0,'1コース'!C9,"")</f>
        <v>S1</v>
      </c>
      <c r="D9" s="62" t="str">
        <f>IF('1コース'!D9&lt;&gt;0,'1コース'!D9,"")</f>
        <v>1-2</v>
      </c>
      <c r="E9" s="103" t="str">
        <f>IF('1コース'!E9&lt;&gt;0,'1コース'!E9,"")&amp;IF('1コース'!G9&lt;&gt;0,"×"&amp;'1コース'!G9,"")&amp;IF('1コース'!I9&lt;&gt;0,"×"&amp;'1コース'!I9,"")</f>
        <v>100×8</v>
      </c>
      <c r="F9" s="104"/>
      <c r="G9" s="104"/>
      <c r="H9" s="104"/>
      <c r="I9" s="105"/>
      <c r="J9" s="63" t="str">
        <f>CHOOSE(MATCH(LEN('1コース'!J9),{0,1,2,3,4},0),"","","0'"&amp;'1コース'!J9,LEFT('1コース'!J9,1)&amp;"'"&amp;RIGHT('1コース'!J9,2),LEFT('1コース'!J9,2)&amp;"'"&amp;RIGHT('1コース'!J9,2))</f>
        <v>1'40</v>
      </c>
      <c r="K9" s="64" t="str">
        <f>CHOOSE(MATCH(LEN('1コース'!K9),{0,1,2,3,4},0),"","0","0'"&amp;'1コース'!K9,LEFT('1コース'!K9,1)&amp;"'"&amp;RIGHT('1コース'!K9,2),LEFT('1コース'!K9,2)&amp;"'"&amp;RIGHT('1コース'!K9,2))</f>
        <v/>
      </c>
      <c r="L9" s="65" t="str">
        <f>CHOOSE(MATCH(LEN('1コース'!L9),{0,1,2,3,4},0),"","","0'"&amp;'1コース'!L9,LEFT('1コース'!L9,1)&amp;"'"&amp;RIGHT('1コース'!L9,2),LEFT('1コース'!L9,2)&amp;"'"&amp;RIGHT('1コース'!L9,2))</f>
        <v>2'00</v>
      </c>
      <c r="M9" s="83" t="str">
        <f>IF('1コース'!M9&lt;&gt;0,'1コース'!M9,"")</f>
        <v/>
      </c>
      <c r="N9" s="86" t="str">
        <f>IF('1コース'!N9&lt;&gt;0,'1コース'!N9,"")</f>
        <v/>
      </c>
      <c r="O9" s="86">
        <f>IF('1コース'!O9&lt;&gt;0,'1コース'!O9,"")</f>
        <v>15.333333333333332</v>
      </c>
    </row>
    <row r="10" spans="2:16" ht="41" x14ac:dyDescent="0.2">
      <c r="B10" s="55" t="str">
        <f>IF('1コース'!B10&lt;&gt;0,'1コース'!B10,"")</f>
        <v>SR</v>
      </c>
      <c r="C10" s="62" t="str">
        <f>IF('1コース'!C10&lt;&gt;0,'1コース'!C10,"")</f>
        <v>S1</v>
      </c>
      <c r="D10" s="62" t="str">
        <f>IF('1コース'!D10&lt;&gt;0,'1コース'!D10,"")</f>
        <v>1-2</v>
      </c>
      <c r="E10" s="103" t="str">
        <f>IF('1コース'!E10&lt;&gt;0,'1コース'!E10,"")&amp;IF('1コース'!G10&lt;&gt;0,"×"&amp;'1コース'!G10,"")&amp;IF('1コース'!I10&lt;&gt;0,"×"&amp;'1コース'!I10,"")</f>
        <v>100×9</v>
      </c>
      <c r="F10" s="104"/>
      <c r="G10" s="104"/>
      <c r="H10" s="104"/>
      <c r="I10" s="105"/>
      <c r="J10" s="63" t="str">
        <f>CHOOSE(MATCH(LEN('1コース'!J10),{0,1,2,3,4},0),"","","0'"&amp;'1コース'!J10,LEFT('1コース'!J10,1)&amp;"'"&amp;RIGHT('1コース'!J10,2),LEFT('1コース'!J10,2)&amp;"'"&amp;RIGHT('1コース'!J10,2))</f>
        <v>1'30</v>
      </c>
      <c r="K10" s="64" t="str">
        <f>CHOOSE(MATCH(LEN('1コース'!K10),{0,1,2,3,4},0),"","0","0'"&amp;'1コース'!K10,LEFT('1コース'!K10,1)&amp;"'"&amp;RIGHT('1コース'!K10,2),LEFT('1コース'!K10,2)&amp;"'"&amp;RIGHT('1コース'!K10,2))</f>
        <v/>
      </c>
      <c r="L10" s="65" t="str">
        <f>CHOOSE(MATCH(LEN('1コース'!L10),{0,1,2,3,4},0),"","","0'"&amp;'1コース'!L10,LEFT('1コース'!L10,1)&amp;"'"&amp;RIGHT('1コース'!L10,2),LEFT('1コース'!L10,2)&amp;"'"&amp;RIGHT('1コース'!L10,2))</f>
        <v>2'00</v>
      </c>
      <c r="M10" s="83" t="str">
        <f>IF('1コース'!M10&lt;&gt;0,'1コース'!M10,"")</f>
        <v/>
      </c>
      <c r="N10" s="86" t="str">
        <f>IF('1コース'!N10&lt;&gt;0,'1コース'!N10,"")</f>
        <v/>
      </c>
      <c r="O10" s="86">
        <f>IF('1コース'!O10&lt;&gt;0,'1コース'!O10,"")</f>
        <v>15.5</v>
      </c>
    </row>
    <row r="11" spans="2:16" ht="41" x14ac:dyDescent="0.2">
      <c r="B11" s="55" t="str">
        <f>IF('1コース'!B11&lt;&gt;0,'1コース'!B11,"")</f>
        <v>Main</v>
      </c>
      <c r="C11" s="62" t="str">
        <f>IF('1コース'!C11&lt;&gt;0,'1コース'!C11,"")</f>
        <v>S1</v>
      </c>
      <c r="D11" s="62" t="str">
        <f>IF('1コース'!D11&lt;&gt;0,'1コース'!D11,"")</f>
        <v>1-2</v>
      </c>
      <c r="E11" s="103" t="str">
        <f>IF('1コース'!E11&lt;&gt;0,'1コース'!E11,"")&amp;IF('1コース'!G11&lt;&gt;0,"×"&amp;'1コース'!G11,"")&amp;IF('1コース'!I11&lt;&gt;0,"×"&amp;'1コース'!I11,"")</f>
        <v>50×4×3</v>
      </c>
      <c r="F11" s="104"/>
      <c r="G11" s="104"/>
      <c r="H11" s="104"/>
      <c r="I11" s="105"/>
      <c r="J11" s="63" t="str">
        <f>CHOOSE(MATCH(LEN('1コース'!J11),{0,1,2,3,4},0),"","","0'"&amp;'1コース'!J11,LEFT('1コース'!J11,1)&amp;"'"&amp;RIGHT('1コース'!J11,2),LEFT('1コース'!J11,2)&amp;"'"&amp;RIGHT('1コース'!J11,2))</f>
        <v>1'30</v>
      </c>
      <c r="K11" s="64" t="str">
        <f>CHOOSE(MATCH(LEN('1コース'!K11),{0,1,2,3,4},0),"","0","0'"&amp;'1コース'!K11,LEFT('1コース'!K11,1)&amp;"'"&amp;RIGHT('1コース'!K11,2),LEFT('1コース'!K11,2)&amp;"'"&amp;RIGHT('1コース'!K11,2))</f>
        <v>1'30</v>
      </c>
      <c r="L11" s="65" t="str">
        <f>CHOOSE(MATCH(LEN('1コース'!L11),{0,1,2,3,4},0),"","","0'"&amp;'1コース'!L11,LEFT('1コース'!L11,1)&amp;"'"&amp;RIGHT('1コース'!L11,2),LEFT('1コース'!L11,2)&amp;"'"&amp;RIGHT('1コース'!L11,2))</f>
        <v>2'00</v>
      </c>
      <c r="M11" s="83" t="str">
        <f>IF('1コース'!M11&lt;&gt;0,'1コース'!M11,"")</f>
        <v/>
      </c>
      <c r="N11" s="86" t="str">
        <f>IF('1コース'!N11&lt;&gt;0,'1コース'!N11,"")</f>
        <v/>
      </c>
      <c r="O11" s="86">
        <f>IF('1コース'!O11&lt;&gt;0,'1コース'!O11,"")</f>
        <v>23</v>
      </c>
    </row>
    <row r="12" spans="2:16" ht="41" x14ac:dyDescent="0.2">
      <c r="B12" s="55" t="str">
        <f>IF('1コース'!B12&lt;&gt;0,'1コース'!B12,"")</f>
        <v>SPTP/FormP</v>
      </c>
      <c r="C12" s="62" t="str">
        <f>IF('1コース'!C12&lt;&gt;0,'1コース'!C12,"")</f>
        <v>S1</v>
      </c>
      <c r="D12" s="62" t="str">
        <f>IF('1コース'!D12&lt;&gt;0,'1コース'!D12,"")</f>
        <v>1-8</v>
      </c>
      <c r="E12" s="103" t="str">
        <f>IF('1コース'!E12&lt;&gt;0,'1コース'!E12,"")&amp;IF('1コース'!G12&lt;&gt;0,"×"&amp;'1コース'!G12,"")&amp;IF('1コース'!I12&lt;&gt;0,"×"&amp;'1コース'!I12,"")</f>
        <v>1×1</v>
      </c>
      <c r="F12" s="104"/>
      <c r="G12" s="104"/>
      <c r="H12" s="104"/>
      <c r="I12" s="105"/>
      <c r="J12" s="63" t="str">
        <f>CHOOSE(MATCH(LEN('1コース'!J12),{0,1,2,3,4},0),"","","0'"&amp;'1コース'!J12,LEFT('1コース'!J12,1)&amp;"'"&amp;RIGHT('1コース'!J12,2),LEFT('1コース'!J12,2)&amp;"'"&amp;RIGHT('1コース'!J12,2))</f>
        <v>30'00</v>
      </c>
      <c r="K12" s="64" t="str">
        <f>CHOOSE(MATCH(LEN('1コース'!K12),{0,1,2,3,4},0),"","0","0'"&amp;'1コース'!K12,LEFT('1コース'!K12,1)&amp;"'"&amp;RIGHT('1コース'!K12,2),LEFT('1コース'!K12,2)&amp;"'"&amp;RIGHT('1コース'!K12,2))</f>
        <v/>
      </c>
      <c r="L12" s="65" t="str">
        <f>CHOOSE(MATCH(LEN('1コース'!L12),{0,1,2,3,4},0),"","","0'"&amp;'1コース'!L12,LEFT('1コース'!L12,1)&amp;"'"&amp;RIGHT('1コース'!L12,2),LEFT('1コース'!L12,2)&amp;"'"&amp;RIGHT('1コース'!L12,2))</f>
        <v/>
      </c>
      <c r="M12" s="83" t="str">
        <f>IF('1コース'!M12&lt;&gt;0,'1コース'!M12,"")</f>
        <v>かっつぁんに教えを乞う</v>
      </c>
      <c r="N12" s="86" t="str">
        <f>IF('1コース'!N12&lt;&gt;0,'1コース'!N12,"")</f>
        <v/>
      </c>
      <c r="O12" s="86">
        <f>IF('1コース'!O12&lt;&gt;0,'1コース'!O12,"")</f>
        <v>30</v>
      </c>
    </row>
    <row r="13" spans="2:16" ht="41" x14ac:dyDescent="0.2">
      <c r="B13" s="55" t="str">
        <f>IF('1コース'!B13&lt;&gt;0,'1コース'!B13,"")</f>
        <v>Down</v>
      </c>
      <c r="C13" s="62" t="str">
        <f>IF('1コース'!C13&lt;&gt;0,'1コース'!C13,"")</f>
        <v>Cho</v>
      </c>
      <c r="D13" s="62" t="str">
        <f>IF('1コース'!D13&lt;&gt;0,'1コース'!D13,"")</f>
        <v>1-8</v>
      </c>
      <c r="E13" s="103" t="str">
        <f>IF('1コース'!E13&lt;&gt;0,'1コース'!E13,"")&amp;IF('1コース'!G13&lt;&gt;0,"×"&amp;'1コース'!G13,"")&amp;IF('1コース'!I13&lt;&gt;0,"×"&amp;'1コース'!I13,"")</f>
        <v>300×1</v>
      </c>
      <c r="F13" s="104"/>
      <c r="G13" s="104"/>
      <c r="H13" s="104"/>
      <c r="I13" s="105"/>
      <c r="J13" s="63" t="str">
        <f>CHOOSE(MATCH(LEN('1コース'!J13),{0,1,2,3,4},0),"","","0'"&amp;'1コース'!J13,LEFT('1コース'!J13,1)&amp;"'"&amp;RIGHT('1コース'!J13,2),LEFT('1コース'!J13,2)&amp;"'"&amp;RIGHT('1コース'!J13,2))</f>
        <v>10'00</v>
      </c>
      <c r="K13" s="64" t="str">
        <f>CHOOSE(MATCH(LEN('1コース'!K13),{0,1,2,3,4},0),"","0","0'"&amp;'1コース'!K13,LEFT('1コース'!K13,1)&amp;"'"&amp;RIGHT('1コース'!K13,2),LEFT('1コース'!K13,2)&amp;"'"&amp;RIGHT('1コース'!K13,2))</f>
        <v/>
      </c>
      <c r="L13" s="65" t="str">
        <f>CHOOSE(MATCH(LEN('1コース'!L13),{0,1,2,3,4},0),"","","0'"&amp;'1コース'!L13,LEFT('1コース'!L13,1)&amp;"'"&amp;RIGHT('1コース'!L13,2),LEFT('1コース'!L13,2)&amp;"'"&amp;RIGHT('1コース'!L13,2))</f>
        <v/>
      </c>
      <c r="M13" s="83" t="str">
        <f>IF('1コース'!M13&lt;&gt;0,'1コース'!M13,"")</f>
        <v/>
      </c>
      <c r="N13" s="86" t="str">
        <f>IF('1コース'!N13&lt;&gt;0,'1コース'!N13,"")</f>
        <v/>
      </c>
      <c r="O13" s="86">
        <f>IF('1コース'!O13&lt;&gt;0,'1コース'!O13,"")</f>
        <v>10</v>
      </c>
    </row>
    <row r="14" spans="2:16" ht="41" x14ac:dyDescent="0.2">
      <c r="B14" s="55" t="str">
        <f>IF('1コース'!B14&lt;&gt;0,'1コース'!B14,"")</f>
        <v/>
      </c>
      <c r="C14" s="62" t="str">
        <f>IF('1コース'!C14&lt;&gt;0,'1コース'!C14,"")</f>
        <v/>
      </c>
      <c r="D14" s="62" t="str">
        <f>IF('1コース'!D14&lt;&gt;0,'1コース'!D14,"")</f>
        <v/>
      </c>
      <c r="E14" s="103" t="str">
        <f>IF('1コース'!E14&lt;&gt;0,'1コース'!E14,"")&amp;IF('1コース'!G14&lt;&gt;0,"×"&amp;'1コース'!G14,"")&amp;IF('1コース'!I14&lt;&gt;0,"×"&amp;'1コース'!I14,"")</f>
        <v/>
      </c>
      <c r="F14" s="104"/>
      <c r="G14" s="104"/>
      <c r="H14" s="104"/>
      <c r="I14" s="105"/>
      <c r="J14" s="63" t="str">
        <f>CHOOSE(MATCH(LEN('1コース'!J14),{0,1,2,3,4},0),"","","0'"&amp;'1コース'!J14,LEFT('1コース'!J14,1)&amp;"'"&amp;RIGHT('1コース'!J14,2),LEFT('1コース'!J14,2)&amp;"'"&amp;RIGHT('1コース'!J14,2))</f>
        <v/>
      </c>
      <c r="K14" s="64" t="str">
        <f>CHOOSE(MATCH(LEN('1コース'!K14),{0,1,2,3,4},0),"","0","0'"&amp;'1コース'!K14,LEFT('1コース'!K14,1)&amp;"'"&amp;RIGHT('1コース'!K14,2),LEFT('1コース'!K14,2)&amp;"'"&amp;RIGHT('1コース'!K14,2))</f>
        <v/>
      </c>
      <c r="L14" s="65" t="str">
        <f>CHOOSE(MATCH(LEN('1コース'!L14),{0,1,2,3,4},0),"","","0'"&amp;'1コース'!L14,LEFT('1コース'!L14,1)&amp;"'"&amp;RIGHT('1コース'!L14,2),LEFT('1コース'!L14,2)&amp;"'"&amp;RIGHT('1コース'!L14,2))</f>
        <v/>
      </c>
      <c r="M14" s="83" t="str">
        <f>IF('1コース'!M14&lt;&gt;0,'1コース'!M14,"")</f>
        <v/>
      </c>
      <c r="N14" s="86" t="str">
        <f>IF('1コース'!N14&lt;&gt;0,'1コース'!N14,"")</f>
        <v/>
      </c>
      <c r="O14" s="86" t="str">
        <f>IF('1コース'!O14&lt;&gt;0,'1コース'!O14,"")</f>
        <v/>
      </c>
    </row>
    <row r="15" spans="2:16" ht="41" x14ac:dyDescent="0.2">
      <c r="B15" s="55" t="str">
        <f>IF('1コース'!B15&lt;&gt;0,'1コース'!B15,"")</f>
        <v/>
      </c>
      <c r="C15" s="62" t="str">
        <f>IF('1コース'!C15&lt;&gt;0,'1コース'!C15,"")</f>
        <v/>
      </c>
      <c r="D15" s="62" t="str">
        <f>IF('1コース'!D15&lt;&gt;0,'1コース'!D15,"")</f>
        <v/>
      </c>
      <c r="E15" s="103" t="str">
        <f>IF('1コース'!E15&lt;&gt;0,'1コース'!E15,"")&amp;IF('1コース'!G15&lt;&gt;0,"×"&amp;'1コース'!G15,"")&amp;IF('1コース'!I15&lt;&gt;0,"×"&amp;'1コース'!I15,"")</f>
        <v/>
      </c>
      <c r="F15" s="104"/>
      <c r="G15" s="104"/>
      <c r="H15" s="104"/>
      <c r="I15" s="105"/>
      <c r="J15" s="63" t="str">
        <f>CHOOSE(MATCH(LEN('1コース'!J15),{0,1,2,3,4},0),"","","0'"&amp;'1コース'!J15,LEFT('1コース'!J15,1)&amp;"'"&amp;RIGHT('1コース'!J15,2),LEFT('1コース'!J15,2)&amp;"'"&amp;RIGHT('1コース'!J15,2))</f>
        <v/>
      </c>
      <c r="K15" s="64" t="str">
        <f>CHOOSE(MATCH(LEN('1コース'!K15),{0,1,2,3,4},0),"","0","0'"&amp;'1コース'!K15,LEFT('1コース'!K15,1)&amp;"'"&amp;RIGHT('1コース'!K15,2),LEFT('1コース'!K15,2)&amp;"'"&amp;RIGHT('1コース'!K15,2))</f>
        <v/>
      </c>
      <c r="L15" s="65" t="str">
        <f>CHOOSE(MATCH(LEN('1コース'!L15),{0,1,2,3,4},0),"","","0'"&amp;'1コース'!L15,LEFT('1コース'!L15,1)&amp;"'"&amp;RIGHT('1コース'!L15,2),LEFT('1コース'!L15,2)&amp;"'"&amp;RIGHT('1コース'!L15,2))</f>
        <v/>
      </c>
      <c r="M15" s="83" t="str">
        <f>IF('1コース'!M15&lt;&gt;0,'1コース'!M15,"")</f>
        <v/>
      </c>
      <c r="N15" s="86" t="str">
        <f>IF('1コース'!N15&lt;&gt;0,'1コース'!N15,"")</f>
        <v/>
      </c>
      <c r="O15" s="86" t="str">
        <f>IF('1コース'!O15&lt;&gt;0,'1コース'!O15,"")</f>
        <v/>
      </c>
    </row>
    <row r="16" spans="2:16" ht="41" x14ac:dyDescent="0.2">
      <c r="B16" s="55" t="str">
        <f>IF('1コース'!B16&lt;&gt;0,'1コース'!B16,"")</f>
        <v/>
      </c>
      <c r="C16" s="62" t="str">
        <f>IF('1コース'!C16&lt;&gt;0,'1コース'!C16,"")</f>
        <v/>
      </c>
      <c r="D16" s="62" t="str">
        <f>IF('1コース'!D16&lt;&gt;0,'1コース'!D16,"")</f>
        <v/>
      </c>
      <c r="E16" s="103" t="str">
        <f>IF('1コース'!E16&lt;&gt;0,'1コース'!E16,"")&amp;IF('1コース'!G16&lt;&gt;0,"×"&amp;'1コース'!G16,"")&amp;IF('1コース'!I16&lt;&gt;0,"×"&amp;'1コース'!I16,"")</f>
        <v/>
      </c>
      <c r="F16" s="104"/>
      <c r="G16" s="104"/>
      <c r="H16" s="104"/>
      <c r="I16" s="105"/>
      <c r="J16" s="63" t="str">
        <f>CHOOSE(MATCH(LEN('1コース'!J16),{0,1,2,3,4},0),"","","0'"&amp;'1コース'!J16,LEFT('1コース'!J16,1)&amp;"'"&amp;RIGHT('1コース'!J16,2),LEFT('1コース'!J16,2)&amp;"'"&amp;RIGHT('1コース'!J16,2))</f>
        <v/>
      </c>
      <c r="K16" s="64" t="str">
        <f>CHOOSE(MATCH(LEN('1コース'!K16),{0,1,2,3,4},0),"","0","0'"&amp;'1コース'!K16,LEFT('1コース'!K16,1)&amp;"'"&amp;RIGHT('1コース'!K16,2),LEFT('1コース'!K16,2)&amp;"'"&amp;RIGHT('1コース'!K16,2))</f>
        <v/>
      </c>
      <c r="L16" s="65" t="str">
        <f>CHOOSE(MATCH(LEN('1コース'!L16),{0,1,2,3,4},0),"","","0'"&amp;'1コース'!L16,LEFT('1コース'!L16,1)&amp;"'"&amp;RIGHT('1コース'!L16,2),LEFT('1コース'!L16,2)&amp;"'"&amp;RIGHT('1コース'!L16,2))</f>
        <v/>
      </c>
      <c r="M16" s="83" t="str">
        <f>IF('1コース'!M16&lt;&gt;0,'1コース'!M16,"")</f>
        <v/>
      </c>
      <c r="N16" s="86" t="str">
        <f>IF('1コース'!N16&lt;&gt;0,'1コース'!N16,"")</f>
        <v/>
      </c>
      <c r="O16" s="86" t="str">
        <f>IF('1コース'!O16&lt;&gt;0,'1コース'!O16,"")</f>
        <v/>
      </c>
    </row>
    <row r="17" spans="2:15" ht="41" x14ac:dyDescent="0.2">
      <c r="B17" s="55" t="str">
        <f>IF('1コース'!B17&lt;&gt;0,'1コース'!B17,"")</f>
        <v/>
      </c>
      <c r="C17" s="62" t="str">
        <f>IF('1コース'!C17&lt;&gt;0,'1コース'!C17,"")</f>
        <v/>
      </c>
      <c r="D17" s="62" t="str">
        <f>IF('1コース'!D17&lt;&gt;0,'1コース'!D17,"")</f>
        <v/>
      </c>
      <c r="E17" s="103" t="str">
        <f>IF('1コース'!E17&lt;&gt;0,'1コース'!E17,"")&amp;IF('1コース'!G17&lt;&gt;0,"×"&amp;'1コース'!G17,"")&amp;IF('1コース'!I17&lt;&gt;0,"×"&amp;'1コース'!I17,"")</f>
        <v/>
      </c>
      <c r="F17" s="104"/>
      <c r="G17" s="104"/>
      <c r="H17" s="104"/>
      <c r="I17" s="105"/>
      <c r="J17" s="63" t="str">
        <f>CHOOSE(MATCH(LEN('1コース'!J17),{0,1,2,3,4},0),"","","0'"&amp;'1コース'!J17,LEFT('1コース'!J17,1)&amp;"'"&amp;RIGHT('1コース'!J17,2),LEFT('1コース'!J17,2)&amp;"'"&amp;RIGHT('1コース'!J17,2))</f>
        <v/>
      </c>
      <c r="K17" s="64" t="str">
        <f>CHOOSE(MATCH(LEN('1コース'!K17),{0,1,2,3,4},0),"","0","0'"&amp;'1コース'!K17,LEFT('1コース'!K17,1)&amp;"'"&amp;RIGHT('1コース'!K17,2),LEFT('1コース'!K17,2)&amp;"'"&amp;RIGHT('1コース'!K17,2))</f>
        <v/>
      </c>
      <c r="L17" s="65" t="str">
        <f>CHOOSE(MATCH(LEN('1コース'!L17),{0,1,2,3,4},0),"","","0'"&amp;'1コース'!L17,LEFT('1コース'!L17,1)&amp;"'"&amp;RIGHT('1コース'!L17,2),LEFT('1コース'!L17,2)&amp;"'"&amp;RIGHT('1コース'!L17,2))</f>
        <v/>
      </c>
      <c r="M17" s="83" t="str">
        <f>IF('1コース'!M17&lt;&gt;0,'1コース'!M17,"")</f>
        <v/>
      </c>
      <c r="N17" s="86" t="str">
        <f>IF('1コース'!N17&lt;&gt;0,'1コース'!N17,"")</f>
        <v/>
      </c>
      <c r="O17" s="86" t="str">
        <f>IF('1コース'!O17&lt;&gt;0,'1コース'!O17,"")</f>
        <v/>
      </c>
    </row>
    <row r="18" spans="2:15" ht="41" x14ac:dyDescent="0.2">
      <c r="B18" s="55" t="str">
        <f>IF('1コース'!B18&lt;&gt;0,'1コース'!B18,"")</f>
        <v/>
      </c>
      <c r="C18" s="62" t="str">
        <f>IF('1コース'!C18&lt;&gt;0,'1コース'!C18,"")</f>
        <v/>
      </c>
      <c r="D18" s="62" t="str">
        <f>IF('1コース'!D18&lt;&gt;0,'1コース'!D18,"")</f>
        <v/>
      </c>
      <c r="E18" s="103" t="str">
        <f>IF('1コース'!E18&lt;&gt;0,'1コース'!E18,"")&amp;IF('1コース'!G18&lt;&gt;0,"×"&amp;'1コース'!G18,"")&amp;IF('1コース'!I18&lt;&gt;0,"×"&amp;'1コース'!I18,"")</f>
        <v/>
      </c>
      <c r="F18" s="104"/>
      <c r="G18" s="104"/>
      <c r="H18" s="104"/>
      <c r="I18" s="105"/>
      <c r="J18" s="63" t="str">
        <f>CHOOSE(MATCH(LEN('1コース'!J18),{0,1,2,3,4},0),"","","0'"&amp;'1コース'!J18,LEFT('1コース'!J18,1)&amp;"'"&amp;RIGHT('1コース'!J18,2),LEFT('1コース'!J18,2)&amp;"'"&amp;RIGHT('1コース'!J18,2))</f>
        <v/>
      </c>
      <c r="K18" s="64" t="str">
        <f>CHOOSE(MATCH(LEN('1コース'!K18),{0,1,2,3,4},0),"","0","0'"&amp;'1コース'!K18,LEFT('1コース'!K18,1)&amp;"'"&amp;RIGHT('1コース'!K18,2),LEFT('1コース'!K18,2)&amp;"'"&amp;RIGHT('1コース'!K18,2))</f>
        <v/>
      </c>
      <c r="L18" s="65" t="str">
        <f>CHOOSE(MATCH(LEN('1コース'!L18),{0,1,2,3,4},0),"","","0'"&amp;'1コース'!L18,LEFT('1コース'!L18,1)&amp;"'"&amp;RIGHT('1コース'!L18,2),LEFT('1コース'!L18,2)&amp;"'"&amp;RIGHT('1コース'!L18,2))</f>
        <v/>
      </c>
      <c r="M18" s="83" t="str">
        <f>IF('1コース'!M18&lt;&gt;0,'1コース'!M18,"")</f>
        <v/>
      </c>
      <c r="N18" s="86" t="str">
        <f>IF('1コース'!N18&lt;&gt;0,'1コース'!N18,"")</f>
        <v/>
      </c>
      <c r="O18" s="86" t="str">
        <f>IF('1コース'!O18&lt;&gt;0,'1コース'!O18,"")</f>
        <v/>
      </c>
    </row>
    <row r="19" spans="2:15" ht="41" x14ac:dyDescent="0.2">
      <c r="B19" s="55" t="str">
        <f>IF('1コース'!B19&lt;&gt;0,'1コース'!B19,"")</f>
        <v/>
      </c>
      <c r="C19" s="62" t="str">
        <f>IF('1コース'!C19&lt;&gt;0,'1コース'!C19,"")</f>
        <v/>
      </c>
      <c r="D19" s="62" t="str">
        <f>IF('1コース'!D19&lt;&gt;0,'1コース'!D19,"")</f>
        <v/>
      </c>
      <c r="E19" s="103" t="str">
        <f>IF('1コース'!E19&lt;&gt;0,'1コース'!E19,"")&amp;IF('1コース'!G19&lt;&gt;0,"×"&amp;'1コース'!G19,"")&amp;IF('1コース'!I19&lt;&gt;0,"×"&amp;'1コース'!I19,"")</f>
        <v/>
      </c>
      <c r="F19" s="104"/>
      <c r="G19" s="104"/>
      <c r="H19" s="104"/>
      <c r="I19" s="105"/>
      <c r="J19" s="63" t="str">
        <f>CHOOSE(MATCH(LEN('1コース'!J19),{0,1,2,3,4},0),"","","0'"&amp;'1コース'!J19,LEFT('1コース'!J19,1)&amp;"'"&amp;RIGHT('1コース'!J19,2),LEFT('1コース'!J19,2)&amp;"'"&amp;RIGHT('1コース'!J19,2))</f>
        <v/>
      </c>
      <c r="K19" s="64" t="str">
        <f>CHOOSE(MATCH(LEN('1コース'!K19),{0,1,2,3,4},0),"","0","0'"&amp;'1コース'!K19,LEFT('1コース'!K19,1)&amp;"'"&amp;RIGHT('1コース'!K19,2),LEFT('1コース'!K19,2)&amp;"'"&amp;RIGHT('1コース'!K19,2))</f>
        <v/>
      </c>
      <c r="L19" s="65" t="str">
        <f>CHOOSE(MATCH(LEN('1コース'!L19),{0,1,2,3,4},0),"","","0'"&amp;'1コース'!L19,LEFT('1コース'!L19,1)&amp;"'"&amp;RIGHT('1コース'!L19,2),LEFT('1コース'!L19,2)&amp;"'"&amp;RIGHT('1コース'!L19,2))</f>
        <v/>
      </c>
      <c r="M19" s="83" t="str">
        <f>IF('1コース'!M19&lt;&gt;0,'1コース'!M19,"")</f>
        <v/>
      </c>
      <c r="N19" s="86" t="str">
        <f>IF('1コース'!N19&lt;&gt;0,'1コース'!N19,"")</f>
        <v/>
      </c>
      <c r="O19" s="86" t="str">
        <f>IF('1コース'!O19&lt;&gt;0,'1コース'!O19,"")</f>
        <v/>
      </c>
    </row>
    <row r="20" spans="2:15" ht="41" x14ac:dyDescent="0.2">
      <c r="B20" s="55" t="str">
        <f>IF('1コース'!B20&lt;&gt;0,'1コース'!B20,"")</f>
        <v/>
      </c>
      <c r="C20" s="62" t="str">
        <f>IF('1コース'!C20&lt;&gt;0,'1コース'!C20,"")</f>
        <v/>
      </c>
      <c r="D20" s="62" t="str">
        <f>IF('1コース'!D20&lt;&gt;0,'1コース'!D20,"")</f>
        <v/>
      </c>
      <c r="E20" s="103" t="str">
        <f>IF('1コース'!E20&lt;&gt;0,'1コース'!E20,"")&amp;IF('1コース'!G20&lt;&gt;0,"×"&amp;'1コース'!G20,"")&amp;IF('1コース'!I20&lt;&gt;0,"×"&amp;'1コース'!I20,"")</f>
        <v/>
      </c>
      <c r="F20" s="104"/>
      <c r="G20" s="104"/>
      <c r="H20" s="104"/>
      <c r="I20" s="105"/>
      <c r="J20" s="63" t="str">
        <f>CHOOSE(MATCH(LEN('1コース'!J20),{0,1,2,3,4},0),"","","0'"&amp;'1コース'!J20,LEFT('1コース'!J20,1)&amp;"'"&amp;RIGHT('1コース'!J20,2),LEFT('1コース'!J20,2)&amp;"'"&amp;RIGHT('1コース'!J20,2))</f>
        <v/>
      </c>
      <c r="K20" s="64" t="str">
        <f>CHOOSE(MATCH(LEN('1コース'!K20),{0,1,2,3,4},0),"","0","0'"&amp;'1コース'!K20,LEFT('1コース'!K20,1)&amp;"'"&amp;RIGHT('1コース'!K20,2),LEFT('1コース'!K20,2)&amp;"'"&amp;RIGHT('1コース'!K20,2))</f>
        <v/>
      </c>
      <c r="L20" s="65" t="str">
        <f>CHOOSE(MATCH(LEN('1コース'!L20),{0,1,2,3,4},0),"","","0'"&amp;'1コース'!L20,LEFT('1コース'!L20,1)&amp;"'"&amp;RIGHT('1コース'!L20,2),LEFT('1コース'!L20,2)&amp;"'"&amp;RIGHT('1コース'!L20,2))</f>
        <v/>
      </c>
      <c r="M20" s="83" t="str">
        <f>IF('1コース'!M20&lt;&gt;0,'1コース'!M20,"")</f>
        <v/>
      </c>
      <c r="N20" s="86" t="str">
        <f>IF('1コース'!N20&lt;&gt;0,'1コース'!N20,"")</f>
        <v/>
      </c>
      <c r="O20" s="86" t="str">
        <f>IF('1コース'!O20&lt;&gt;0,'1コース'!O20,"")</f>
        <v/>
      </c>
    </row>
    <row r="21" spans="2:15" ht="41.5" thickBot="1" x14ac:dyDescent="0.25">
      <c r="B21" s="56" t="str">
        <f>IF('1コース'!B21&lt;&gt;0,'1コース'!B21,"")</f>
        <v/>
      </c>
      <c r="C21" s="66" t="str">
        <f>IF('1コース'!C21&lt;&gt;0,'1コース'!C21,"")</f>
        <v/>
      </c>
      <c r="D21" s="66" t="str">
        <f>IF('1コース'!D21&lt;&gt;0,'1コース'!D21,"")</f>
        <v/>
      </c>
      <c r="E21" s="127" t="str">
        <f>IF('1コース'!E21&lt;&gt;0,'1コース'!E21,"")&amp;IF('1コース'!G21&lt;&gt;0,"×"&amp;'1コース'!G21,"")&amp;IF('1コース'!I21&lt;&gt;0,"×"&amp;'1コース'!I21,"")</f>
        <v/>
      </c>
      <c r="F21" s="128"/>
      <c r="G21" s="128"/>
      <c r="H21" s="128"/>
      <c r="I21" s="129"/>
      <c r="J21" s="67" t="str">
        <f>CHOOSE(MATCH(LEN('1コース'!J21),{0,1,2,3,4},0),"","","0'"&amp;'1コース'!J21,LEFT('1コース'!J21,1)&amp;"'"&amp;RIGHT('1コース'!J21,2),LEFT('1コース'!J21,2)&amp;"'"&amp;RIGHT('1コース'!J21,2))</f>
        <v/>
      </c>
      <c r="K21" s="68" t="str">
        <f>CHOOSE(MATCH(LEN('1コース'!K21),{0,1,2,3,4},0),"","0","0'"&amp;'1コース'!K21,LEFT('1コース'!K21,1)&amp;"'"&amp;RIGHT('1コース'!K21,2),LEFT('1コース'!K21,2)&amp;"'"&amp;RIGHT('1コース'!K21,2))</f>
        <v/>
      </c>
      <c r="L21" s="69" t="str">
        <f>CHOOSE(MATCH(LEN('1コース'!L21),{0,1,2,3,4},0),"","","0'"&amp;'1コース'!L21,LEFT('1コース'!L21,1)&amp;"'"&amp;RIGHT('1コース'!L21,2),LEFT('1コース'!L21,2)&amp;"'"&amp;RIGHT('1コース'!L21,2))</f>
        <v/>
      </c>
      <c r="M21" s="84" t="str">
        <f>IF('1コース'!M21&lt;&gt;0,'1コース'!M21,"")</f>
        <v/>
      </c>
      <c r="N21" s="87" t="str">
        <f>IF('1コース'!N21&lt;&gt;0,'1コース'!N21,"")</f>
        <v/>
      </c>
      <c r="O21" s="87" t="str">
        <f>IF('1コース'!O21&lt;&gt;0,'1コース'!O21,"")</f>
        <v/>
      </c>
    </row>
  </sheetData>
  <mergeCells count="22">
    <mergeCell ref="E18:I18"/>
    <mergeCell ref="E19:I19"/>
    <mergeCell ref="E20:I20"/>
    <mergeCell ref="E21:I21"/>
    <mergeCell ref="E12:I12"/>
    <mergeCell ref="E13:I13"/>
    <mergeCell ref="E14:I14"/>
    <mergeCell ref="E15:I15"/>
    <mergeCell ref="E16:I16"/>
    <mergeCell ref="E17:I17"/>
    <mergeCell ref="E11:I11"/>
    <mergeCell ref="B2:O2"/>
    <mergeCell ref="B3:D3"/>
    <mergeCell ref="E3:I3"/>
    <mergeCell ref="J3:L3"/>
    <mergeCell ref="E5:I5"/>
    <mergeCell ref="B4:O4"/>
    <mergeCell ref="E6:I6"/>
    <mergeCell ref="E7:I7"/>
    <mergeCell ref="E8:I8"/>
    <mergeCell ref="E9:I9"/>
    <mergeCell ref="E10:I10"/>
  </mergeCells>
  <phoneticPr fontId="1"/>
  <pageMargins left="0.23622047244094491" right="0.23622047244094491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16</vt:i4>
      </vt:variant>
    </vt:vector>
  </HeadingPairs>
  <TitlesOfParts>
    <vt:vector size="32" baseType="lpstr">
      <vt:lpstr>1コース</vt:lpstr>
      <vt:lpstr>2コース</vt:lpstr>
      <vt:lpstr>3コース</vt:lpstr>
      <vt:lpstr>4コース</vt:lpstr>
      <vt:lpstr>5コース</vt:lpstr>
      <vt:lpstr>6コース</vt:lpstr>
      <vt:lpstr>7コース</vt:lpstr>
      <vt:lpstr>8コース</vt:lpstr>
      <vt:lpstr>１コース・印</vt:lpstr>
      <vt:lpstr>２コース・印</vt:lpstr>
      <vt:lpstr>3コース・印</vt:lpstr>
      <vt:lpstr>4コース・印</vt:lpstr>
      <vt:lpstr>5コース・印</vt:lpstr>
      <vt:lpstr>6コース・印</vt:lpstr>
      <vt:lpstr>7コース・印</vt:lpstr>
      <vt:lpstr>8コース・印</vt:lpstr>
      <vt:lpstr>'1コース'!Print_Area</vt:lpstr>
      <vt:lpstr>'１コース・印'!Print_Area</vt:lpstr>
      <vt:lpstr>'2コース'!Print_Area</vt:lpstr>
      <vt:lpstr>'２コース・印'!Print_Area</vt:lpstr>
      <vt:lpstr>'3コース'!Print_Area</vt:lpstr>
      <vt:lpstr>'3コース・印'!Print_Area</vt:lpstr>
      <vt:lpstr>'4コース'!Print_Area</vt:lpstr>
      <vt:lpstr>'4コース・印'!Print_Area</vt:lpstr>
      <vt:lpstr>'5コース'!Print_Area</vt:lpstr>
      <vt:lpstr>'5コース・印'!Print_Area</vt:lpstr>
      <vt:lpstr>'6コース'!Print_Area</vt:lpstr>
      <vt:lpstr>'6コース・印'!Print_Area</vt:lpstr>
      <vt:lpstr>'7コース'!Print_Area</vt:lpstr>
      <vt:lpstr>'7コース・印'!Print_Area</vt:lpstr>
      <vt:lpstr>'8コース'!Print_Area</vt:lpstr>
      <vt:lpstr>'8コース・印'!Print_Area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</dc:creator>
  <cp:keywords/>
  <dc:description/>
  <cp:lastModifiedBy>小西健太</cp:lastModifiedBy>
  <cp:revision/>
  <cp:lastPrinted>2017-08-06T11:18:28Z</cp:lastPrinted>
  <dcterms:created xsi:type="dcterms:W3CDTF">2012-10-28T11:53:52Z</dcterms:created>
  <dcterms:modified xsi:type="dcterms:W3CDTF">2017-08-06T13:22:25Z</dcterms:modified>
  <cp:category/>
  <cp:contentStatus/>
</cp:coreProperties>
</file>