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7. Staff Folders\Asad\07 - QCR\1. Working papers - AZ\2. Execution\"/>
    </mc:Choice>
  </mc:AlternateContent>
  <bookViews>
    <workbookView xWindow="0" yWindow="0" windowWidth="20490" windowHeight="7620" firstSheet="1" activeTab="1"/>
  </bookViews>
  <sheets>
    <sheet name="RN" sheetId="2" state="hidden" r:id="rId1"/>
    <sheet name="CF" sheetId="3" r:id="rId2"/>
  </sheets>
  <definedNames>
    <definedName name="_xlnm._FilterDatabase" localSheetId="1" hidden="1">CF!$A$6:$L$154</definedName>
    <definedName name="_xlnm._FilterDatabase" localSheetId="0" hidden="1">RN!$A$6:$O$153</definedName>
    <definedName name="_xlchart.v1.0" hidden="1">RN!$R$10:$R$13</definedName>
    <definedName name="_xlchart.v1.1" hidden="1">RN!$S$10:$S$13</definedName>
    <definedName name="interval">CF!$E$3</definedName>
    <definedName name="start">CF!$E$2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J9" i="3" s="1"/>
  <c r="J10" i="3" s="1"/>
  <c r="J11" i="3" s="1"/>
  <c r="J12" i="3" s="1"/>
  <c r="J13" i="3" s="1"/>
  <c r="J14" i="3" s="1"/>
  <c r="E3" i="3" l="1"/>
  <c r="J15" i="3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O2" i="2"/>
  <c r="M2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J2" i="3" l="1"/>
  <c r="K9" i="3"/>
  <c r="L9" i="3" s="1"/>
  <c r="K61" i="3"/>
  <c r="L61" i="3" s="1"/>
  <c r="K144" i="3"/>
  <c r="L144" i="3" s="1"/>
  <c r="K17" i="3"/>
  <c r="L17" i="3" s="1"/>
  <c r="K80" i="3"/>
  <c r="L80" i="3" s="1"/>
  <c r="K29" i="3"/>
  <c r="L29" i="3" s="1"/>
  <c r="K93" i="3"/>
  <c r="L93" i="3" s="1"/>
  <c r="K48" i="3"/>
  <c r="L48" i="3" s="1"/>
  <c r="K112" i="3"/>
  <c r="L112" i="3" s="1"/>
  <c r="K154" i="3"/>
  <c r="L154" i="3" s="1"/>
  <c r="K141" i="3"/>
  <c r="L141" i="3" s="1"/>
  <c r="K109" i="3"/>
  <c r="L109" i="3" s="1"/>
  <c r="K77" i="3"/>
  <c r="L77" i="3" s="1"/>
  <c r="K45" i="3"/>
  <c r="L45" i="3" s="1"/>
  <c r="K12" i="3"/>
  <c r="L12" i="3" s="1"/>
  <c r="K8" i="3"/>
  <c r="L8" i="3" s="1"/>
  <c r="K128" i="3"/>
  <c r="L128" i="3" s="1"/>
  <c r="K96" i="3"/>
  <c r="L96" i="3" s="1"/>
  <c r="K64" i="3"/>
  <c r="L64" i="3" s="1"/>
  <c r="K32" i="3"/>
  <c r="L32" i="3" s="1"/>
  <c r="K125" i="3"/>
  <c r="L125" i="3" s="1"/>
  <c r="K138" i="3"/>
  <c r="L138" i="3" s="1"/>
  <c r="K122" i="3"/>
  <c r="L122" i="3" s="1"/>
  <c r="K106" i="3"/>
  <c r="L106" i="3" s="1"/>
  <c r="K90" i="3"/>
  <c r="L90" i="3" s="1"/>
  <c r="K74" i="3"/>
  <c r="L74" i="3" s="1"/>
  <c r="K58" i="3"/>
  <c r="L58" i="3" s="1"/>
  <c r="K42" i="3"/>
  <c r="L42" i="3" s="1"/>
  <c r="K26" i="3"/>
  <c r="L26" i="3" s="1"/>
  <c r="K148" i="3"/>
  <c r="L148" i="3" s="1"/>
  <c r="K132" i="3"/>
  <c r="L132" i="3" s="1"/>
  <c r="K116" i="3"/>
  <c r="L116" i="3" s="1"/>
  <c r="K100" i="3"/>
  <c r="L100" i="3" s="1"/>
  <c r="K84" i="3"/>
  <c r="L84" i="3" s="1"/>
  <c r="K68" i="3"/>
  <c r="L68" i="3" s="1"/>
  <c r="K52" i="3"/>
  <c r="L52" i="3" s="1"/>
  <c r="K36" i="3"/>
  <c r="L36" i="3" s="1"/>
  <c r="K23" i="3"/>
  <c r="L23" i="3" s="1"/>
  <c r="K153" i="3"/>
  <c r="L153" i="3" s="1"/>
  <c r="K150" i="3"/>
  <c r="L150" i="3" s="1"/>
  <c r="K147" i="3"/>
  <c r="L147" i="3" s="1"/>
  <c r="K143" i="3"/>
  <c r="L143" i="3" s="1"/>
  <c r="K137" i="3"/>
  <c r="L137" i="3" s="1"/>
  <c r="K134" i="3"/>
  <c r="L134" i="3" s="1"/>
  <c r="K131" i="3"/>
  <c r="L131" i="3" s="1"/>
  <c r="K127" i="3"/>
  <c r="L127" i="3" s="1"/>
  <c r="K121" i="3"/>
  <c r="L121" i="3" s="1"/>
  <c r="K118" i="3"/>
  <c r="L118" i="3" s="1"/>
  <c r="K115" i="3"/>
  <c r="L115" i="3" s="1"/>
  <c r="K111" i="3"/>
  <c r="L111" i="3" s="1"/>
  <c r="K105" i="3"/>
  <c r="L105" i="3" s="1"/>
  <c r="K102" i="3"/>
  <c r="L102" i="3" s="1"/>
  <c r="K99" i="3"/>
  <c r="L99" i="3" s="1"/>
  <c r="K95" i="3"/>
  <c r="L95" i="3" s="1"/>
  <c r="K89" i="3"/>
  <c r="L89" i="3" s="1"/>
  <c r="K86" i="3"/>
  <c r="L86" i="3" s="1"/>
  <c r="K83" i="3"/>
  <c r="L83" i="3" s="1"/>
  <c r="K79" i="3"/>
  <c r="L79" i="3" s="1"/>
  <c r="K73" i="3"/>
  <c r="L73" i="3" s="1"/>
  <c r="K70" i="3"/>
  <c r="L70" i="3" s="1"/>
  <c r="K67" i="3"/>
  <c r="L67" i="3" s="1"/>
  <c r="K63" i="3"/>
  <c r="L63" i="3" s="1"/>
  <c r="K57" i="3"/>
  <c r="L57" i="3" s="1"/>
  <c r="K54" i="3"/>
  <c r="L54" i="3" s="1"/>
  <c r="K51" i="3"/>
  <c r="L51" i="3" s="1"/>
  <c r="K47" i="3"/>
  <c r="L47" i="3" s="1"/>
  <c r="K41" i="3"/>
  <c r="L41" i="3" s="1"/>
  <c r="K38" i="3"/>
  <c r="L38" i="3" s="1"/>
  <c r="K35" i="3"/>
  <c r="L35" i="3" s="1"/>
  <c r="K31" i="3"/>
  <c r="L31" i="3" s="1"/>
  <c r="K25" i="3"/>
  <c r="L25" i="3" s="1"/>
  <c r="K20" i="3"/>
  <c r="L20" i="3" s="1"/>
  <c r="K14" i="3"/>
  <c r="L14" i="3" s="1"/>
  <c r="K11" i="3"/>
  <c r="L11" i="3" s="1"/>
  <c r="K152" i="3"/>
  <c r="L152" i="3" s="1"/>
  <c r="K149" i="3"/>
  <c r="L149" i="3" s="1"/>
  <c r="K146" i="3"/>
  <c r="L146" i="3" s="1"/>
  <c r="K140" i="3"/>
  <c r="L140" i="3" s="1"/>
  <c r="K136" i="3"/>
  <c r="L136" i="3" s="1"/>
  <c r="K133" i="3"/>
  <c r="L133" i="3" s="1"/>
  <c r="K130" i="3"/>
  <c r="L130" i="3" s="1"/>
  <c r="K124" i="3"/>
  <c r="L124" i="3" s="1"/>
  <c r="K120" i="3"/>
  <c r="L120" i="3" s="1"/>
  <c r="K117" i="3"/>
  <c r="L117" i="3" s="1"/>
  <c r="K114" i="3"/>
  <c r="L114" i="3" s="1"/>
  <c r="K108" i="3"/>
  <c r="L108" i="3" s="1"/>
  <c r="K104" i="3"/>
  <c r="L104" i="3" s="1"/>
  <c r="K101" i="3"/>
  <c r="L101" i="3" s="1"/>
  <c r="K98" i="3"/>
  <c r="L98" i="3" s="1"/>
  <c r="K92" i="3"/>
  <c r="L92" i="3" s="1"/>
  <c r="K88" i="3"/>
  <c r="L88" i="3" s="1"/>
  <c r="K85" i="3"/>
  <c r="L85" i="3" s="1"/>
  <c r="K82" i="3"/>
  <c r="L82" i="3" s="1"/>
  <c r="K76" i="3"/>
  <c r="L76" i="3" s="1"/>
  <c r="K72" i="3"/>
  <c r="L72" i="3" s="1"/>
  <c r="K69" i="3"/>
  <c r="L69" i="3" s="1"/>
  <c r="K66" i="3"/>
  <c r="L66" i="3" s="1"/>
  <c r="K60" i="3"/>
  <c r="L60" i="3" s="1"/>
  <c r="K56" i="3"/>
  <c r="L56" i="3" s="1"/>
  <c r="K53" i="3"/>
  <c r="L53" i="3" s="1"/>
  <c r="K50" i="3"/>
  <c r="L50" i="3" s="1"/>
  <c r="K44" i="3"/>
  <c r="L44" i="3" s="1"/>
  <c r="K40" i="3"/>
  <c r="L40" i="3" s="1"/>
  <c r="K37" i="3"/>
  <c r="L37" i="3" s="1"/>
  <c r="K34" i="3"/>
  <c r="L34" i="3" s="1"/>
  <c r="K28" i="3"/>
  <c r="L28" i="3" s="1"/>
  <c r="K22" i="3"/>
  <c r="L22" i="3" s="1"/>
  <c r="K19" i="3"/>
  <c r="L19" i="3" s="1"/>
  <c r="K16" i="3"/>
  <c r="L16" i="3" s="1"/>
  <c r="K13" i="3"/>
  <c r="L13" i="3" s="1"/>
  <c r="K10" i="3"/>
  <c r="L10" i="3" s="1"/>
  <c r="K151" i="3"/>
  <c r="L151" i="3" s="1"/>
  <c r="K145" i="3"/>
  <c r="L145" i="3" s="1"/>
  <c r="K142" i="3"/>
  <c r="L142" i="3" s="1"/>
  <c r="K139" i="3"/>
  <c r="L139" i="3" s="1"/>
  <c r="K135" i="3"/>
  <c r="L135" i="3" s="1"/>
  <c r="K129" i="3"/>
  <c r="L129" i="3" s="1"/>
  <c r="K126" i="3"/>
  <c r="L126" i="3" s="1"/>
  <c r="K123" i="3"/>
  <c r="L123" i="3" s="1"/>
  <c r="K119" i="3"/>
  <c r="L119" i="3" s="1"/>
  <c r="K113" i="3"/>
  <c r="L113" i="3" s="1"/>
  <c r="K110" i="3"/>
  <c r="L110" i="3" s="1"/>
  <c r="K107" i="3"/>
  <c r="L107" i="3" s="1"/>
  <c r="K103" i="3"/>
  <c r="L103" i="3" s="1"/>
  <c r="K97" i="3"/>
  <c r="L97" i="3" s="1"/>
  <c r="K94" i="3"/>
  <c r="L94" i="3" s="1"/>
  <c r="K91" i="3"/>
  <c r="L91" i="3" s="1"/>
  <c r="K87" i="3"/>
  <c r="L87" i="3" s="1"/>
  <c r="K81" i="3"/>
  <c r="L81" i="3" s="1"/>
  <c r="K78" i="3"/>
  <c r="L78" i="3" s="1"/>
  <c r="K75" i="3"/>
  <c r="L75" i="3" s="1"/>
  <c r="K71" i="3"/>
  <c r="L71" i="3" s="1"/>
  <c r="K65" i="3"/>
  <c r="L65" i="3" s="1"/>
  <c r="K62" i="3"/>
  <c r="L62" i="3" s="1"/>
  <c r="K59" i="3"/>
  <c r="L59" i="3" s="1"/>
  <c r="K55" i="3"/>
  <c r="L55" i="3" s="1"/>
  <c r="K49" i="3"/>
  <c r="L49" i="3" s="1"/>
  <c r="K46" i="3"/>
  <c r="L46" i="3" s="1"/>
  <c r="K43" i="3"/>
  <c r="L43" i="3" s="1"/>
  <c r="K39" i="3"/>
  <c r="L39" i="3" s="1"/>
  <c r="K33" i="3"/>
  <c r="L33" i="3" s="1"/>
  <c r="K30" i="3"/>
  <c r="L30" i="3" s="1"/>
  <c r="K27" i="3"/>
  <c r="L27" i="3" s="1"/>
  <c r="K24" i="3"/>
  <c r="L24" i="3" s="1"/>
  <c r="K21" i="3"/>
  <c r="L21" i="3" s="1"/>
  <c r="K18" i="3"/>
  <c r="L18" i="3" s="1"/>
  <c r="K15" i="3"/>
  <c r="L15" i="3" s="1"/>
  <c r="I3" i="2"/>
  <c r="I4" i="2" s="1"/>
  <c r="J3" i="3" l="1"/>
  <c r="J4" i="3" s="1"/>
  <c r="I3" i="3"/>
  <c r="I4" i="3" s="1"/>
  <c r="L10" i="2"/>
  <c r="L11" i="2"/>
  <c r="L12" i="2"/>
  <c r="L13" i="2"/>
  <c r="L14" i="2"/>
  <c r="L15" i="2"/>
  <c r="L16" i="2"/>
  <c r="L17" i="2"/>
  <c r="L18" i="2"/>
  <c r="L19" i="2"/>
  <c r="L7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8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9" i="2"/>
  <c r="X10" i="2" l="1"/>
  <c r="X12" i="2"/>
  <c r="X13" i="2"/>
  <c r="X11" i="2"/>
  <c r="W13" i="2"/>
  <c r="W12" i="2"/>
  <c r="W11" i="2"/>
  <c r="W10" i="2"/>
  <c r="W15" i="2" s="1"/>
  <c r="U10" i="2"/>
  <c r="S13" i="2"/>
  <c r="U13" i="2"/>
  <c r="S10" i="2"/>
  <c r="U12" i="2"/>
  <c r="S11" i="2"/>
  <c r="U11" i="2"/>
  <c r="S12" i="2"/>
  <c r="X15" i="2" l="1"/>
  <c r="S15" i="2"/>
  <c r="T10" i="2" s="1"/>
  <c r="U15" i="2"/>
  <c r="T13" i="2" l="1"/>
  <c r="T12" i="2"/>
  <c r="T11" i="2"/>
</calcChain>
</file>

<file path=xl/sharedStrings.xml><?xml version="1.0" encoding="utf-8"?>
<sst xmlns="http://schemas.openxmlformats.org/spreadsheetml/2006/main" count="1463" uniqueCount="369">
  <si>
    <t xml:space="preserve">Nina Industries Ltd </t>
  </si>
  <si>
    <t>Voucher Date</t>
  </si>
  <si>
    <t>Voucher No &amp; S.No</t>
  </si>
  <si>
    <t xml:space="preserve">Naration </t>
  </si>
  <si>
    <t xml:space="preserve">Ref /Check No </t>
  </si>
  <si>
    <t>Debit</t>
  </si>
  <si>
    <t>Credit</t>
  </si>
  <si>
    <t>Dr/Cr</t>
  </si>
  <si>
    <t>Status</t>
  </si>
  <si>
    <t>Un-Post</t>
  </si>
  <si>
    <t>Sample</t>
  </si>
  <si>
    <t>Population</t>
  </si>
  <si>
    <t xml:space="preserve">Sno.1 </t>
  </si>
  <si>
    <t>S no. 2</t>
  </si>
  <si>
    <t>Narration 2</t>
  </si>
  <si>
    <t>JV</t>
  </si>
  <si>
    <t>18060017M</t>
  </si>
  <si>
    <t>INV # 89563 TO 89605 CANCEL DC # 89595</t>
  </si>
  <si>
    <t>Cr</t>
  </si>
  <si>
    <t>18030008M</t>
  </si>
  <si>
    <t>INV # 88850 to 8888889449 Cancell 88895 to 88906</t>
  </si>
  <si>
    <t>18050016M</t>
  </si>
  <si>
    <t>NI-89360 TO 89395</t>
  </si>
  <si>
    <t>18040020M</t>
  </si>
  <si>
    <t>NI-89149 TO 89151 89153 TO 89155 89157 TO 89164</t>
  </si>
  <si>
    <t>18040016M</t>
  </si>
  <si>
    <t>NI-89073 to 89103</t>
  </si>
  <si>
    <t>18050013M</t>
  </si>
  <si>
    <t>NI-89311 TO 89315</t>
  </si>
  <si>
    <t>18040019M</t>
  </si>
  <si>
    <t>NI-89125 TO 89147</t>
  </si>
  <si>
    <t>18050005M</t>
  </si>
  <si>
    <t>NI-89208 TO 89223</t>
  </si>
  <si>
    <t>18050015M</t>
  </si>
  <si>
    <t>NI-89346 TO 89359</t>
  </si>
  <si>
    <t>18040012M</t>
  </si>
  <si>
    <t>NI-89026 TO 89055</t>
  </si>
  <si>
    <t>18050006M</t>
  </si>
  <si>
    <t>NI-89224 TO 89247</t>
  </si>
  <si>
    <t>18060006M</t>
  </si>
  <si>
    <t>INV # 89448 TO 893466</t>
  </si>
  <si>
    <t>18040006M</t>
  </si>
  <si>
    <t>NI-889518895288953889548895588956889578895888959</t>
  </si>
  <si>
    <t>18050014M</t>
  </si>
  <si>
    <t>NI-89320 TO 89333</t>
  </si>
  <si>
    <t>18030004M</t>
  </si>
  <si>
    <t>INV # 88781 to 88797</t>
  </si>
  <si>
    <t>18030007M</t>
  </si>
  <si>
    <t>INV # 888829 to 88849 Cancell 88831 and 88838</t>
  </si>
  <si>
    <t>18030006M</t>
  </si>
  <si>
    <t>INV # 88805 to 88828</t>
  </si>
  <si>
    <t>17120005M</t>
  </si>
  <si>
    <t>NI-91382 TO 91401</t>
  </si>
  <si>
    <t>18050003M</t>
  </si>
  <si>
    <t>INV # 89188 to 89205 Cancell 89197</t>
  </si>
  <si>
    <t>18060002M</t>
  </si>
  <si>
    <t>INV # 89399 TO 893415</t>
  </si>
  <si>
    <t>18060010M</t>
  </si>
  <si>
    <t>INV # 89482 TO 89505</t>
  </si>
  <si>
    <t>18040005M</t>
  </si>
  <si>
    <t>NI-889338893488935889368893688937889388893988940</t>
  </si>
  <si>
    <t>18050011M</t>
  </si>
  <si>
    <t>NI-89272 TO 89287</t>
  </si>
  <si>
    <t>18040017M</t>
  </si>
  <si>
    <t>NI-89104 TO 89111</t>
  </si>
  <si>
    <t>18060008M</t>
  </si>
  <si>
    <t>INV # 89467 TO 89481</t>
  </si>
  <si>
    <t>18060003M</t>
  </si>
  <si>
    <t>INV # 89416 TO 893433</t>
  </si>
  <si>
    <t>18060011M</t>
  </si>
  <si>
    <t>INV # 89506 TO 89514</t>
  </si>
  <si>
    <t>18040007M</t>
  </si>
  <si>
    <t>NI-889668896788968889698897088971889728897388974</t>
  </si>
  <si>
    <t>18040015M</t>
  </si>
  <si>
    <t>NI-89063890648906589067 TO 89080</t>
  </si>
  <si>
    <t>18060004M</t>
  </si>
  <si>
    <t>INV # 89434 TO 893438</t>
  </si>
  <si>
    <t>18050012M</t>
  </si>
  <si>
    <t>NI-89284 TO 89296</t>
  </si>
  <si>
    <t>18060013M</t>
  </si>
  <si>
    <t>INV # 89526 TO 89540</t>
  </si>
  <si>
    <t>SB</t>
  </si>
  <si>
    <t>18018366M</t>
  </si>
  <si>
    <t>SS FASHION RESOURCES</t>
  </si>
  <si>
    <t>Against DC No..NI-315370  and bill no..88366</t>
  </si>
  <si>
    <t>18040003M</t>
  </si>
  <si>
    <t>NI-889158891688917889188891988920889218892288923</t>
  </si>
  <si>
    <t>18018300M</t>
  </si>
  <si>
    <t>Against DC No..NI-315303  and bill no..88300</t>
  </si>
  <si>
    <t>18018384M</t>
  </si>
  <si>
    <t>Against DC No..NI-315391  and bill no..88384</t>
  </si>
  <si>
    <t>18018385M</t>
  </si>
  <si>
    <t>Against DC No..NI-315392  and bill no..88385</t>
  </si>
  <si>
    <t>18060009M</t>
  </si>
  <si>
    <t>INV # 89483 TO 89492</t>
  </si>
  <si>
    <t>18040008M</t>
  </si>
  <si>
    <t>NI-8898888989889908899188992889938899488994</t>
  </si>
  <si>
    <t>18060007M</t>
  </si>
  <si>
    <t>INV # 89467 TO 89470</t>
  </si>
  <si>
    <t>17128022M</t>
  </si>
  <si>
    <t>HUDSON INTERNATIONAL (PVT.) LT</t>
  </si>
  <si>
    <t>Against DC No..NI-315014  and bill no..88022</t>
  </si>
  <si>
    <t>18030002M</t>
  </si>
  <si>
    <t>18038734M</t>
  </si>
  <si>
    <t>U &amp; I GARMENTS (PVT) LTD</t>
  </si>
  <si>
    <t>Against DC No..NI-315742  and bill no..88734</t>
  </si>
  <si>
    <t>18018382M</t>
  </si>
  <si>
    <t>Against DC No..NI-315389  and bill no..88382</t>
  </si>
  <si>
    <t>18018313M</t>
  </si>
  <si>
    <t>TEXMARK</t>
  </si>
  <si>
    <t>Against DC No..NI-315316  and bill no..88313</t>
  </si>
  <si>
    <t>17076322M</t>
  </si>
  <si>
    <t>ROOMI TEX</t>
  </si>
  <si>
    <t>Against DC No..NI-313288  and bill no..86322</t>
  </si>
  <si>
    <t>Posted</t>
  </si>
  <si>
    <t>17107362M</t>
  </si>
  <si>
    <t>Against DC No..NI-314345  and bill no..87362</t>
  </si>
  <si>
    <t>17107363M</t>
  </si>
  <si>
    <t>Against DC No..NI-314346  and bill no..87363</t>
  </si>
  <si>
    <t>17086728M</t>
  </si>
  <si>
    <t>MODUS TEXTILE MILLS (PVT) LTD</t>
  </si>
  <si>
    <t>Against DC No..NI-313699  and bill no..86728</t>
  </si>
  <si>
    <t>17117559M</t>
  </si>
  <si>
    <t>ASHABI TEX</t>
  </si>
  <si>
    <t>Against DC No..NI-314544  and bill no..87559</t>
  </si>
  <si>
    <t>17086755M</t>
  </si>
  <si>
    <t>Against DC No..NI-313726  and bill no..86755</t>
  </si>
  <si>
    <t>17117717M</t>
  </si>
  <si>
    <t>MAGUARI TEXTILE</t>
  </si>
  <si>
    <t>Against DC No..NI-314706  and bill no..87717</t>
  </si>
  <si>
    <t>17086748M</t>
  </si>
  <si>
    <t>A.Essak &amp; Sons</t>
  </si>
  <si>
    <t>Against DC No..NI-313719  and bill no..86748</t>
  </si>
  <si>
    <t>18018156M</t>
  </si>
  <si>
    <t>Against DC No..NI-315158  and bill no..88156</t>
  </si>
  <si>
    <t>17117653M</t>
  </si>
  <si>
    <t>Against DC No..NI-314639  and bill no..87653</t>
  </si>
  <si>
    <t>17097073M</t>
  </si>
  <si>
    <t>Against DC No..NI-314051  and bill no..87073</t>
  </si>
  <si>
    <t>18040014M</t>
  </si>
  <si>
    <t>NI-89059 TO 89062</t>
  </si>
  <si>
    <t>17107424M</t>
  </si>
  <si>
    <t>INDUSTRIAL CLOTHINGS (PVT) LTD</t>
  </si>
  <si>
    <t>Against DC No..NI-314407  and bill no..87424</t>
  </si>
  <si>
    <t>18018130M</t>
  </si>
  <si>
    <t>Against DC No..NI-315131  and bill no..88130</t>
  </si>
  <si>
    <t>17117582M</t>
  </si>
  <si>
    <t>A. U. TEXTILE</t>
  </si>
  <si>
    <t>Against DC No..NI-314568  and bill no..87582</t>
  </si>
  <si>
    <t>18018224M</t>
  </si>
  <si>
    <t>STITCHWELL GARMENTS</t>
  </si>
  <si>
    <t>Against DC No..NI-315227  and bill no..88224</t>
  </si>
  <si>
    <t>17127849M</t>
  </si>
  <si>
    <t>Against DC No..NI-314838  and bill no..87849</t>
  </si>
  <si>
    <t>17117597M</t>
  </si>
  <si>
    <t>Against DC No..NI-314583  and bill no..87597</t>
  </si>
  <si>
    <t>17117562M</t>
  </si>
  <si>
    <t>Against DC No..NI-314548  and bill no..87562</t>
  </si>
  <si>
    <t>17076260M</t>
  </si>
  <si>
    <t>ACME MILLS (PRIVATE) LIMIETED</t>
  </si>
  <si>
    <t>Against DC No..NI-313221  and bill no..86260</t>
  </si>
  <si>
    <t>17117762M</t>
  </si>
  <si>
    <t>Against DC No..NI-314751  and bill no..87762</t>
  </si>
  <si>
    <t>18018274M</t>
  </si>
  <si>
    <t>Against DC No..NI-315276  and bill no..88274</t>
  </si>
  <si>
    <t>18018302M</t>
  </si>
  <si>
    <t>Against DC No..NI-315305  and bill no..88302</t>
  </si>
  <si>
    <t>17097170M</t>
  </si>
  <si>
    <t>Against DC No..NI-314149  and bill no..87170</t>
  </si>
  <si>
    <t>18038739M</t>
  </si>
  <si>
    <t>GUL AHMED TEXTILE MILLS LTD</t>
  </si>
  <si>
    <t>Against DC No..NI-315747  and bill no..88739</t>
  </si>
  <si>
    <t>17097172M</t>
  </si>
  <si>
    <t>AL-MUNAF CORPORATION</t>
  </si>
  <si>
    <t>Against DC No..NI-314151  and bill no..87172</t>
  </si>
  <si>
    <t>17076424M</t>
  </si>
  <si>
    <t>Against DC No..NI-313392  and bill no..86424</t>
  </si>
  <si>
    <t>17117482M</t>
  </si>
  <si>
    <t>Against DC No..NI-314466  and bill no..87482</t>
  </si>
  <si>
    <t>17117643M</t>
  </si>
  <si>
    <t>Against DC No..NI-314629  and bill no..87643</t>
  </si>
  <si>
    <t>17097082M</t>
  </si>
  <si>
    <t>SHAHAB TEXTILES</t>
  </si>
  <si>
    <t>Against DC No..NI-314060  and bill no..87082</t>
  </si>
  <si>
    <t>18028599M</t>
  </si>
  <si>
    <t>AL RAHEEM TEXTILE INDUSTRIES</t>
  </si>
  <si>
    <t>Against DC No..NI-315605  and bill no..88599</t>
  </si>
  <si>
    <t>17097079M</t>
  </si>
  <si>
    <t>Against DC No..NI-314057  and bill no..87079</t>
  </si>
  <si>
    <t>17107327M</t>
  </si>
  <si>
    <t>Against DC No..NI-314309  and bill no..87327</t>
  </si>
  <si>
    <t>18038741M</t>
  </si>
  <si>
    <t>Against DC No..NI-315749  and bill no..88741</t>
  </si>
  <si>
    <t>17096931M</t>
  </si>
  <si>
    <t>ALFAZ ENTERPRISE</t>
  </si>
  <si>
    <t>Against DC No..NI-313907  and bill no..86931</t>
  </si>
  <si>
    <t>17086769M</t>
  </si>
  <si>
    <t>KHAADI (SMC - PVT.) LIMITED</t>
  </si>
  <si>
    <t>Against DC No..NI-313741  and bill no..86769</t>
  </si>
  <si>
    <t>17107337M</t>
  </si>
  <si>
    <t>Against DC No..NI-314319  and bill no..87337</t>
  </si>
  <si>
    <t>17127847M</t>
  </si>
  <si>
    <t>AL RAHIM RETAIL LIMITED</t>
  </si>
  <si>
    <t>Against DC No..NI-314836  and bill no..87847</t>
  </si>
  <si>
    <t>17127821M</t>
  </si>
  <si>
    <t>Against DC No..NI-314810  and bill no..87821</t>
  </si>
  <si>
    <t>17117575M</t>
  </si>
  <si>
    <t>Against DC No..NI-314561  and bill no..87575</t>
  </si>
  <si>
    <t>18028554M</t>
  </si>
  <si>
    <t>Against DC No..NI-315560  and bill no..88554</t>
  </si>
  <si>
    <t>17127996M</t>
  </si>
  <si>
    <t>Against DC No..NI-314987  and bill no..87996</t>
  </si>
  <si>
    <t>17076311M</t>
  </si>
  <si>
    <t>DANEESHA FASHION</t>
  </si>
  <si>
    <t>Against DC No..NI-313276  and bill no..86311</t>
  </si>
  <si>
    <t>17107407M</t>
  </si>
  <si>
    <t>Against DC No..NI-314390  and bill no..87407</t>
  </si>
  <si>
    <t>18028600M</t>
  </si>
  <si>
    <t>Against DC No..NI-315606  and bill no..88600</t>
  </si>
  <si>
    <t>17127892M</t>
  </si>
  <si>
    <t>Against DC No..NI-314881  and bill no..87892</t>
  </si>
  <si>
    <t>17086651M</t>
  </si>
  <si>
    <t>Against DC No..NI-313622  and bill no..86651</t>
  </si>
  <si>
    <t>17076209M</t>
  </si>
  <si>
    <t>ORIENT TEXTILE MILLS LIMITED</t>
  </si>
  <si>
    <t>Against DC No..NI-313168  and bill no..86209</t>
  </si>
  <si>
    <t>17117617M</t>
  </si>
  <si>
    <t>Against DC No..NI-314603  and bill no..87617</t>
  </si>
  <si>
    <t>17096992M</t>
  </si>
  <si>
    <t>Against DC No..NI-313970  and bill no..86992</t>
  </si>
  <si>
    <t>17097128M</t>
  </si>
  <si>
    <t>A.H.FABRIC</t>
  </si>
  <si>
    <t>Against DC No..NI-314107  and bill no..87128</t>
  </si>
  <si>
    <t>17076451M</t>
  </si>
  <si>
    <t>Against DC No..NI-313419  and bill no..86451</t>
  </si>
  <si>
    <t>17096884M</t>
  </si>
  <si>
    <t>Against DC No..NI-313860  and bill no..86884</t>
  </si>
  <si>
    <t>17086804M</t>
  </si>
  <si>
    <t>AL-KARAM TEXTILE</t>
  </si>
  <si>
    <t>Against DC No..NI-313776  and bill no..86804</t>
  </si>
  <si>
    <t>17117677M</t>
  </si>
  <si>
    <t>Against DC No..NI-314664  and bill no..87677</t>
  </si>
  <si>
    <t>17086668M</t>
  </si>
  <si>
    <t>Against DC No..NI-313639  and bill no..86668</t>
  </si>
  <si>
    <t>17107306M</t>
  </si>
  <si>
    <t>Against DC No..NI-314291  and bill no..87306</t>
  </si>
  <si>
    <t>17076508M</t>
  </si>
  <si>
    <t>Against DC No..NI-313476  and bill no..86508</t>
  </si>
  <si>
    <t>17117554M</t>
  </si>
  <si>
    <t>IBL IDENTITY (PVT.) LIMITED</t>
  </si>
  <si>
    <t>Against DC No..NI-314539  and bill no..87554</t>
  </si>
  <si>
    <t>17086705M</t>
  </si>
  <si>
    <t>Against DC No..NI-313676  and bill no..86705</t>
  </si>
  <si>
    <t>17128029M</t>
  </si>
  <si>
    <t>Against DC No..NI-315022  and bill no..88029</t>
  </si>
  <si>
    <t>17076397M</t>
  </si>
  <si>
    <t>Against DC No..NI-313365  and bill no..86397</t>
  </si>
  <si>
    <t>17096965M</t>
  </si>
  <si>
    <t>VICUNA TEXTILES</t>
  </si>
  <si>
    <t>Against DC No..NI-313943  and bill no..86965</t>
  </si>
  <si>
    <t>18018115M</t>
  </si>
  <si>
    <t>Against DC No..NI-315116  and bill no..88115</t>
  </si>
  <si>
    <t>17096959M</t>
  </si>
  <si>
    <t>Against DC No..NI-313937  and bill no..86959</t>
  </si>
  <si>
    <t>17127944M</t>
  </si>
  <si>
    <t>Against DC No..NI-314934  and bill no..87944</t>
  </si>
  <si>
    <t>17127830M</t>
  </si>
  <si>
    <t>Against DC No..NI-314819  and bill no..87830</t>
  </si>
  <si>
    <t>17076420M</t>
  </si>
  <si>
    <t>USMAN CORPORATION</t>
  </si>
  <si>
    <t>Against DC No..NI-313388  and bill no..86420</t>
  </si>
  <si>
    <t>17076431M</t>
  </si>
  <si>
    <t>EDEN APPARELS (PVT) LTD</t>
  </si>
  <si>
    <t>Against DC No..NI-313399  and bill no..86431</t>
  </si>
  <si>
    <t>18018244M</t>
  </si>
  <si>
    <t>Against DC No..NI-315247  and bill no..88244</t>
  </si>
  <si>
    <t>17097097M</t>
  </si>
  <si>
    <t>Against DC No..NI-314076  and bill no..87097</t>
  </si>
  <si>
    <t>18028548M</t>
  </si>
  <si>
    <t>Against DC No..NI-315554  and bill no..88548</t>
  </si>
  <si>
    <t>17117730M</t>
  </si>
  <si>
    <t>Against DC No..NI-314719  and bill no..87730</t>
  </si>
  <si>
    <t>17117713M</t>
  </si>
  <si>
    <t>Against DC No..NI-314702  and bill no..87713</t>
  </si>
  <si>
    <t>18028490M</t>
  </si>
  <si>
    <t>Against DC No..NI-315496  and bill no..88490</t>
  </si>
  <si>
    <t>18018172M</t>
  </si>
  <si>
    <t>B.A.U. TEXTILE</t>
  </si>
  <si>
    <t>Against DC No..NI-315174  and bill no..88172</t>
  </si>
  <si>
    <t>17086689M</t>
  </si>
  <si>
    <t>UNION FABRIC</t>
  </si>
  <si>
    <t>Against DC No..NI-313660  and bill no..86689</t>
  </si>
  <si>
    <t>17086815M</t>
  </si>
  <si>
    <t>Against DC No..NI-313787  and bill no..86815</t>
  </si>
  <si>
    <t>17086837M</t>
  </si>
  <si>
    <t>FAISAL HOSIERY WORKS</t>
  </si>
  <si>
    <t>Against DC No..NI-313813  and bill no..86837</t>
  </si>
  <si>
    <t>17076481M</t>
  </si>
  <si>
    <t>Against DC No..NI-313449  and bill no..86481</t>
  </si>
  <si>
    <t>18028618M</t>
  </si>
  <si>
    <t>Against DC No..NI-315625  and bill no..88618</t>
  </si>
  <si>
    <t>18038714M</t>
  </si>
  <si>
    <t>Against DC No..NI-315722  and bill no..88714</t>
  </si>
  <si>
    <t>17096913M</t>
  </si>
  <si>
    <t>TEX ART ENTERPRISES</t>
  </si>
  <si>
    <t>Against DC No..NI-313889  and bill no..86913</t>
  </si>
  <si>
    <t>17076262M</t>
  </si>
  <si>
    <t>Against DC No..NI-313224  and bill no..86262</t>
  </si>
  <si>
    <t>17086856M</t>
  </si>
  <si>
    <t>Against DC No..NI-313832  and bill no..86856</t>
  </si>
  <si>
    <t>17107393M</t>
  </si>
  <si>
    <t>Against DC No..NI-314376  and bill no..87393</t>
  </si>
  <si>
    <t>17086864M</t>
  </si>
  <si>
    <t>Against DC No..NI-313840  and bill no..86864</t>
  </si>
  <si>
    <t>18028619M</t>
  </si>
  <si>
    <t>Against DC No..NI-315626  and bill no..88619</t>
  </si>
  <si>
    <t>18028615M</t>
  </si>
  <si>
    <t>Against DC No..NI-315621  and bill no..88615</t>
  </si>
  <si>
    <t>18028576M</t>
  </si>
  <si>
    <t>Against DC No..NI-315582  and bill no..88576</t>
  </si>
  <si>
    <t>17107339M</t>
  </si>
  <si>
    <t>Against DC No..NI-314321  and bill no..87339</t>
  </si>
  <si>
    <t>18018228M</t>
  </si>
  <si>
    <t>Against DC No..NI-315231  and bill no..88228</t>
  </si>
  <si>
    <t>18018338M</t>
  </si>
  <si>
    <t>Against DC No..NI-315342  and bill no..88338</t>
  </si>
  <si>
    <t>17097029M</t>
  </si>
  <si>
    <t>Against DC No..NI-314007  and bill no..87029</t>
  </si>
  <si>
    <t>17086558M</t>
  </si>
  <si>
    <t>Against DC No..NI-313528  and bill no..86558</t>
  </si>
  <si>
    <t>17086726M</t>
  </si>
  <si>
    <t>NAZU INTERNATIONAL</t>
  </si>
  <si>
    <t>Against DC No..NI-313697  and bill no..86726</t>
  </si>
  <si>
    <t>17107251M</t>
  </si>
  <si>
    <t>Against DC No..NI-314231  and bill no..87251</t>
  </si>
  <si>
    <t>17086717M</t>
  </si>
  <si>
    <t>Against DC No..NI-313688  and bill no..86717</t>
  </si>
  <si>
    <t>18028572M</t>
  </si>
  <si>
    <t>Against DC No..NI-315578  and bill no..88572</t>
  </si>
  <si>
    <t>18038661M</t>
  </si>
  <si>
    <t>Against DC No..NI-315668  and bill no..88661</t>
  </si>
  <si>
    <t>17127941M</t>
  </si>
  <si>
    <t>Against DC No..NI-314931  and bill no..87941</t>
  </si>
  <si>
    <t>17097156M</t>
  </si>
  <si>
    <t>Against DC No..NI-314135  and bill no..87156</t>
  </si>
  <si>
    <t>MUS</t>
  </si>
  <si>
    <t>Strata</t>
  </si>
  <si>
    <t>RN</t>
  </si>
  <si>
    <t>1. 0 - 499,000</t>
  </si>
  <si>
    <t>2. 500,000 - 999,000</t>
  </si>
  <si>
    <t>3. 1 Million to 5 Million</t>
  </si>
  <si>
    <t>4. 5 Million and above</t>
  </si>
  <si>
    <t>Rs.</t>
  </si>
  <si>
    <t>%</t>
  </si>
  <si>
    <t>n</t>
  </si>
  <si>
    <t>Sample?</t>
  </si>
  <si>
    <t>Sample (Rs.)</t>
  </si>
  <si>
    <t>Y</t>
  </si>
  <si>
    <t>Sample %</t>
  </si>
  <si>
    <t>N</t>
  </si>
  <si>
    <t>Start</t>
  </si>
  <si>
    <t>Interval</t>
  </si>
  <si>
    <t>Sample (n)</t>
  </si>
  <si>
    <t>CF</t>
  </si>
  <si>
    <t>Selection?</t>
  </si>
  <si>
    <t>Population (P)</t>
  </si>
  <si>
    <t>PKR</t>
  </si>
  <si>
    <t>#.</t>
  </si>
  <si>
    <t>SAMPLE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</si>
</sst>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[$-809]dd\ mmmm\ yyyy;@"/>
    <numFmt numFmtId="167" formatCode="_ * #,##0.00000_ ;_ * \-#,##0.00000_ ;_ * &quot;-&quot;??_ ;_ @_ "/>
    <numFmt numFmtId="168" formatCode="[$-409]d/mmm/yy;@"/>
    <numFmt numFmtId="170" formatCode="0.0%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MS Sans Serif"/>
      <charset val="134"/>
    </font>
    <font>
      <sz val="11"/>
      <color theme="1"/>
      <name val="Calibri"/>
      <charset val="134"/>
      <scheme val="minor"/>
    </font>
    <font>
      <b/>
      <sz val="20.05"/>
      <color indexed="8"/>
      <name val="Times New Roman"/>
      <charset val="134"/>
    </font>
    <font>
      <b/>
      <sz val="12"/>
      <color theme="1"/>
      <name val="Calibri"/>
      <family val="2"/>
      <scheme val="minor"/>
    </font>
    <font>
      <b/>
      <sz val="20.05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/>
    <xf numFmtId="0" fontId="3" fillId="0" borderId="0">
      <alignment vertical="center"/>
    </xf>
  </cellStyleXfs>
  <cellXfs count="34">
    <xf numFmtId="0" fontId="0" fillId="0" borderId="0" xfId="0"/>
    <xf numFmtId="0" fontId="3" fillId="0" borderId="0" xfId="4" applyFill="1">
      <alignment vertical="center"/>
    </xf>
    <xf numFmtId="166" fontId="3" fillId="0" borderId="0" xfId="4" applyNumberFormat="1" applyFill="1">
      <alignment vertical="center"/>
    </xf>
    <xf numFmtId="165" fontId="0" fillId="0" borderId="0" xfId="1" applyNumberFormat="1" applyFont="1" applyFill="1">
      <alignment vertical="center"/>
    </xf>
    <xf numFmtId="165" fontId="3" fillId="0" borderId="0" xfId="1" applyNumberFormat="1" applyFill="1">
      <alignment vertical="center"/>
    </xf>
    <xf numFmtId="167" fontId="3" fillId="0" borderId="0" xfId="1" applyNumberFormat="1" applyFill="1">
      <alignment vertical="center"/>
    </xf>
    <xf numFmtId="0" fontId="4" fillId="0" borderId="0" xfId="4" applyFont="1" applyFill="1" applyAlignment="1">
      <alignment horizontal="center" vertical="center"/>
    </xf>
    <xf numFmtId="0" fontId="1" fillId="0" borderId="0" xfId="4" applyFont="1" applyFill="1">
      <alignment vertical="center"/>
    </xf>
    <xf numFmtId="165" fontId="1" fillId="0" borderId="0" xfId="4" applyNumberFormat="1" applyFont="1" applyFill="1">
      <alignment vertical="center"/>
    </xf>
    <xf numFmtId="166" fontId="1" fillId="0" borderId="0" xfId="4" applyNumberFormat="1" applyFont="1" applyFill="1">
      <alignment vertical="center"/>
    </xf>
    <xf numFmtId="165" fontId="3" fillId="0" borderId="1" xfId="4" applyNumberFormat="1" applyFill="1" applyBorder="1">
      <alignment vertical="center"/>
    </xf>
    <xf numFmtId="0" fontId="1" fillId="0" borderId="0" xfId="4" applyFont="1" applyFill="1" applyAlignment="1">
      <alignment horizontal="center" vertical="center"/>
    </xf>
    <xf numFmtId="9" fontId="3" fillId="0" borderId="0" xfId="2" applyFill="1">
      <alignment vertical="center"/>
    </xf>
    <xf numFmtId="0" fontId="3" fillId="0" borderId="1" xfId="4" applyFill="1" applyBorder="1">
      <alignment vertical="center"/>
    </xf>
    <xf numFmtId="168" fontId="3" fillId="0" borderId="0" xfId="4" applyNumberFormat="1" applyFill="1">
      <alignment vertical="center"/>
    </xf>
    <xf numFmtId="0" fontId="0" fillId="0" borderId="0" xfId="4" applyFont="1" applyFill="1">
      <alignment vertical="center"/>
    </xf>
    <xf numFmtId="165" fontId="3" fillId="0" borderId="0" xfId="4" applyNumberFormat="1" applyFill="1">
      <alignment vertical="center"/>
    </xf>
    <xf numFmtId="164" fontId="3" fillId="0" borderId="0" xfId="1" applyFill="1">
      <alignment vertical="center"/>
    </xf>
    <xf numFmtId="164" fontId="3" fillId="0" borderId="0" xfId="1" applyNumberFormat="1" applyFill="1">
      <alignment vertical="center"/>
    </xf>
    <xf numFmtId="43" fontId="3" fillId="0" borderId="0" xfId="4" applyNumberFormat="1" applyFill="1">
      <alignment vertical="center"/>
    </xf>
    <xf numFmtId="0" fontId="3" fillId="0" borderId="0" xfId="4" applyFill="1" applyAlignment="1">
      <alignment horizontal="center" vertical="center"/>
    </xf>
    <xf numFmtId="167" fontId="0" fillId="0" borderId="0" xfId="1" applyNumberFormat="1" applyFont="1" applyFill="1" applyAlignment="1">
      <alignment horizontal="center" vertical="center"/>
    </xf>
    <xf numFmtId="167" fontId="3" fillId="0" borderId="0" xfId="1" applyNumberFormat="1" applyFill="1" applyAlignment="1">
      <alignment horizontal="center" vertical="center"/>
    </xf>
    <xf numFmtId="170" fontId="1" fillId="0" borderId="0" xfId="2" applyNumberFormat="1" applyFont="1" applyFill="1">
      <alignment vertical="center"/>
    </xf>
    <xf numFmtId="164" fontId="0" fillId="0" borderId="0" xfId="1" applyNumberFormat="1" applyFont="1" applyFill="1">
      <alignment vertical="center"/>
    </xf>
    <xf numFmtId="165" fontId="1" fillId="0" borderId="0" xfId="1" applyNumberFormat="1" applyFont="1" applyFill="1">
      <alignment vertical="center"/>
    </xf>
    <xf numFmtId="0" fontId="4" fillId="0" borderId="0" xfId="4" applyFont="1" applyFill="1" applyAlignment="1">
      <alignment vertical="center"/>
    </xf>
    <xf numFmtId="0" fontId="4" fillId="0" borderId="0" xfId="4" applyFont="1" applyFill="1" applyAlignment="1">
      <alignment horizontal="center" vertical="center"/>
    </xf>
    <xf numFmtId="0" fontId="1" fillId="0" borderId="2" xfId="4" applyFont="1" applyFill="1" applyBorder="1" applyAlignment="1">
      <alignment horizontal="center" vertical="center"/>
    </xf>
    <xf numFmtId="0" fontId="1" fillId="0" borderId="3" xfId="4" applyFont="1" applyFill="1" applyBorder="1" applyAlignment="1">
      <alignment horizontal="center" vertical="center"/>
    </xf>
    <xf numFmtId="0" fontId="1" fillId="0" borderId="4" xfId="4" applyFont="1" applyFill="1" applyBorder="1" applyAlignment="1">
      <alignment horizontal="center" vertical="center"/>
    </xf>
    <xf numFmtId="0" fontId="1" fillId="0" borderId="0" xfId="4" applyFont="1" applyFill="1" applyAlignment="1">
      <alignment vertical="center"/>
    </xf>
    <xf numFmtId="0" fontId="6" fillId="0" borderId="0" xfId="4" applyFont="1" applyFill="1" applyAlignment="1">
      <alignment vertical="center"/>
    </xf>
    <xf numFmtId="165" fontId="5" fillId="0" borderId="5" xfId="4" applyNumberFormat="1" applyFont="1" applyFill="1" applyBorder="1" applyAlignment="1">
      <alignment horizontal="right" vertical="center"/>
    </xf>
  </cellXfs>
  <cellStyles count="5">
    <cellStyle name="Comma" xfId="1" builtinId="3"/>
    <cellStyle name="Normal" xfId="0" builtinId="0"/>
    <cellStyle name="Normal 2" xfId="3"/>
    <cellStyle name="Normal 3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2FDACF0-E81C-4F50-893C-333B34CBEAC9}">
          <cx:dataId val="0"/>
          <cx:layoutPr>
            <cx:aggregation/>
          </cx:layoutPr>
          <cx:axisId val="1"/>
        </cx:series>
        <cx:series layoutId="paretoLine" ownerIdx="0" uniqueId="{AC55BA7E-EAF4-46F5-8C10-291CA0C5236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64994</xdr:colOff>
      <xdr:row>16</xdr:row>
      <xdr:rowOff>57150</xdr:rowOff>
    </xdr:from>
    <xdr:to>
      <xdr:col>20</xdr:col>
      <xdr:colOff>498662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topLeftCell="B1" zoomScale="85" zoomScaleNormal="85" workbookViewId="0">
      <pane ySplit="6" topLeftCell="A7" activePane="bottomLeft" state="frozen"/>
      <selection pane="bottomLeft" activeCell="L18" sqref="L18"/>
    </sheetView>
  </sheetViews>
  <sheetFormatPr defaultColWidth="9.140625" defaultRowHeight="15"/>
  <cols>
    <col min="1" max="1" width="12.7109375" style="2" customWidth="1"/>
    <col min="2" max="2" width="9.140625" style="1"/>
    <col min="3" max="3" width="7.140625" style="1" customWidth="1"/>
    <col min="4" max="4" width="10.7109375" style="1" customWidth="1"/>
    <col min="5" max="5" width="23.7109375" style="1" customWidth="1"/>
    <col min="6" max="7" width="9.140625" style="1"/>
    <col min="8" max="8" width="9.28515625" style="1" bestFit="1" customWidth="1"/>
    <col min="9" max="9" width="14.7109375" style="1" customWidth="1"/>
    <col min="10" max="10" width="6.5703125" style="1" customWidth="1"/>
    <col min="11" max="11" width="9.140625" style="1"/>
    <col min="12" max="12" width="23" style="1" customWidth="1"/>
    <col min="13" max="13" width="9.140625" style="1"/>
    <col min="14" max="14" width="9.140625" style="20"/>
    <col min="15" max="15" width="15.5703125" style="1" customWidth="1"/>
    <col min="16" max="16" width="2.42578125" style="1" customWidth="1"/>
    <col min="17" max="17" width="12.5703125" style="1" bestFit="1" customWidth="1"/>
    <col min="18" max="18" width="22" style="1" customWidth="1"/>
    <col min="19" max="19" width="12.140625" style="1" customWidth="1"/>
    <col min="20" max="20" width="9.140625" style="1" customWidth="1"/>
    <col min="21" max="21" width="7.7109375" style="1" customWidth="1"/>
    <col min="22" max="22" width="0.85546875" style="1" customWidth="1"/>
    <col min="23" max="23" width="6.42578125" style="1" customWidth="1"/>
    <col min="24" max="24" width="13" style="1" customWidth="1"/>
    <col min="25" max="16384" width="9.140625" style="1"/>
  </cols>
  <sheetData>
    <row r="1" spans="1:24" ht="25.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6"/>
    </row>
    <row r="2" spans="1:24">
      <c r="G2" s="7" t="s">
        <v>11</v>
      </c>
      <c r="H2" s="7"/>
      <c r="I2" s="8">
        <v>96529889</v>
      </c>
      <c r="L2" s="24">
        <v>0.84</v>
      </c>
      <c r="M2" s="19">
        <f>+L2/L3</f>
        <v>84</v>
      </c>
      <c r="O2" s="4">
        <f>+I2/M2</f>
        <v>1149165.3452380951</v>
      </c>
      <c r="T2" s="4"/>
    </row>
    <row r="3" spans="1:24">
      <c r="G3" s="7" t="s">
        <v>10</v>
      </c>
      <c r="H3" s="7"/>
      <c r="I3" s="8">
        <f>SUM(O7:O153)</f>
        <v>24981280</v>
      </c>
      <c r="L3" s="18">
        <v>0.01</v>
      </c>
      <c r="Q3" s="15"/>
      <c r="R3" s="4"/>
      <c r="S3" s="19"/>
      <c r="U3" s="5"/>
    </row>
    <row r="4" spans="1:24">
      <c r="G4" s="7" t="s">
        <v>358</v>
      </c>
      <c r="H4" s="7"/>
      <c r="I4" s="23">
        <f>+I3/I2</f>
        <v>0.25879321170668701</v>
      </c>
      <c r="R4" s="16"/>
      <c r="S4" s="4"/>
    </row>
    <row r="6" spans="1:24" ht="15.75" thickBot="1">
      <c r="A6" s="9" t="s">
        <v>1</v>
      </c>
      <c r="B6" s="7" t="s">
        <v>2</v>
      </c>
      <c r="C6" s="7" t="s">
        <v>12</v>
      </c>
      <c r="D6" s="7" t="s">
        <v>13</v>
      </c>
      <c r="E6" s="7" t="s">
        <v>3</v>
      </c>
      <c r="F6" s="7" t="s">
        <v>14</v>
      </c>
      <c r="G6" s="7" t="s">
        <v>4</v>
      </c>
      <c r="H6" s="7" t="s">
        <v>5</v>
      </c>
      <c r="I6" s="7" t="s">
        <v>6</v>
      </c>
      <c r="J6" s="7" t="s">
        <v>7</v>
      </c>
      <c r="K6" s="7" t="s">
        <v>8</v>
      </c>
      <c r="L6" s="7" t="s">
        <v>346</v>
      </c>
      <c r="M6" s="7" t="s">
        <v>347</v>
      </c>
      <c r="N6" s="11" t="s">
        <v>355</v>
      </c>
      <c r="O6" s="7" t="s">
        <v>356</v>
      </c>
      <c r="Q6" s="7" t="s">
        <v>345</v>
      </c>
    </row>
    <row r="7" spans="1:24" ht="15.75" thickBot="1">
      <c r="A7" s="14">
        <v>42921</v>
      </c>
      <c r="B7" s="1">
        <v>2</v>
      </c>
      <c r="C7" s="1" t="s">
        <v>15</v>
      </c>
      <c r="D7" s="1" t="s">
        <v>69</v>
      </c>
      <c r="E7" s="1" t="s">
        <v>20</v>
      </c>
      <c r="H7" s="4">
        <v>0</v>
      </c>
      <c r="I7" s="4">
        <v>5034583</v>
      </c>
      <c r="J7" s="1" t="s">
        <v>18</v>
      </c>
      <c r="K7" s="1" t="s">
        <v>9</v>
      </c>
      <c r="L7" s="1" t="str">
        <f t="shared" ref="L7:L38" si="0">VLOOKUP(I7,$Q$10:$R$13,2,TRUE)</f>
        <v>4. 5 Million and above</v>
      </c>
      <c r="M7" s="5">
        <v>0.73452138636036568</v>
      </c>
      <c r="N7" s="21" t="s">
        <v>357</v>
      </c>
      <c r="O7" s="4">
        <f>IF(N7="Y",I7,"")</f>
        <v>5034583</v>
      </c>
      <c r="S7" s="28" t="s">
        <v>11</v>
      </c>
      <c r="T7" s="29"/>
      <c r="U7" s="30"/>
      <c r="W7" s="28" t="s">
        <v>10</v>
      </c>
      <c r="X7" s="30"/>
    </row>
    <row r="8" spans="1:24">
      <c r="A8" s="14">
        <v>42924</v>
      </c>
      <c r="B8" s="1">
        <v>2</v>
      </c>
      <c r="C8" s="1" t="s">
        <v>15</v>
      </c>
      <c r="D8" s="1" t="s">
        <v>47</v>
      </c>
      <c r="E8" s="1" t="s">
        <v>17</v>
      </c>
      <c r="H8" s="4">
        <v>0</v>
      </c>
      <c r="I8" s="4">
        <v>7417405</v>
      </c>
      <c r="J8" s="1" t="s">
        <v>18</v>
      </c>
      <c r="K8" s="1" t="s">
        <v>9</v>
      </c>
      <c r="L8" s="1" t="str">
        <f t="shared" si="0"/>
        <v>4. 5 Million and above</v>
      </c>
      <c r="M8" s="5">
        <v>9.1326866832908693E-2</v>
      </c>
      <c r="N8" s="21" t="s">
        <v>357</v>
      </c>
      <c r="O8" s="4">
        <f t="shared" ref="O8:O71" si="1">IF(N8="Y",I8,"")</f>
        <v>7417405</v>
      </c>
      <c r="R8" s="7" t="s">
        <v>346</v>
      </c>
      <c r="S8" s="11" t="s">
        <v>352</v>
      </c>
      <c r="T8" s="11" t="s">
        <v>353</v>
      </c>
      <c r="U8" s="11" t="s">
        <v>359</v>
      </c>
      <c r="W8" s="11" t="s">
        <v>354</v>
      </c>
      <c r="X8" s="11" t="s">
        <v>352</v>
      </c>
    </row>
    <row r="9" spans="1:24">
      <c r="A9" s="14">
        <v>42924</v>
      </c>
      <c r="B9" s="1">
        <v>2</v>
      </c>
      <c r="C9" s="1" t="s">
        <v>15</v>
      </c>
      <c r="D9" s="1" t="s">
        <v>37</v>
      </c>
      <c r="E9" s="1" t="s">
        <v>70</v>
      </c>
      <c r="H9" s="4">
        <v>0</v>
      </c>
      <c r="I9" s="4">
        <v>1286235</v>
      </c>
      <c r="J9" s="1" t="s">
        <v>18</v>
      </c>
      <c r="K9" s="1" t="s">
        <v>9</v>
      </c>
      <c r="L9" s="1" t="str">
        <f t="shared" si="0"/>
        <v>3. 1 Million to 5 Million</v>
      </c>
      <c r="M9" s="5">
        <v>0.93189818227179144</v>
      </c>
      <c r="N9" s="21" t="s">
        <v>357</v>
      </c>
      <c r="O9" s="4">
        <f t="shared" si="1"/>
        <v>1286235</v>
      </c>
      <c r="Q9" s="4"/>
      <c r="R9" s="4"/>
    </row>
    <row r="10" spans="1:24">
      <c r="A10" s="14">
        <v>42929</v>
      </c>
      <c r="B10" s="1">
        <v>2</v>
      </c>
      <c r="C10" s="1" t="s">
        <v>15</v>
      </c>
      <c r="D10" s="1" t="s">
        <v>77</v>
      </c>
      <c r="E10" s="1" t="s">
        <v>48</v>
      </c>
      <c r="H10" s="4">
        <v>0</v>
      </c>
      <c r="I10" s="4">
        <v>1865059</v>
      </c>
      <c r="J10" s="1" t="s">
        <v>18</v>
      </c>
      <c r="K10" s="1" t="s">
        <v>9</v>
      </c>
      <c r="L10" s="1" t="str">
        <f t="shared" si="0"/>
        <v>3. 1 Million to 5 Million</v>
      </c>
      <c r="M10" s="5">
        <v>0.92887971583405571</v>
      </c>
      <c r="N10" s="21" t="s">
        <v>357</v>
      </c>
      <c r="O10" s="4">
        <f t="shared" si="1"/>
        <v>1865059</v>
      </c>
      <c r="Q10" s="4">
        <v>0</v>
      </c>
      <c r="R10" s="4" t="s">
        <v>348</v>
      </c>
      <c r="S10" s="4">
        <f>SUMIF($L$7:$L$153,R10,$I$7:$I$153)</f>
        <v>15860352</v>
      </c>
      <c r="T10" s="12">
        <f>+S10/$S$15</f>
        <v>0.16430508896576065</v>
      </c>
      <c r="U10" s="1">
        <f>COUNTIF($L$7:$L$153,R10)</f>
        <v>106</v>
      </c>
      <c r="W10" s="1">
        <f t="shared" ref="W10:W12" si="2">COUNTIFS($L$7:$L$153,R10,$N$7:$N$153,"Y")</f>
        <v>9</v>
      </c>
      <c r="X10" s="4">
        <f>SUMIFS($I$7:$I$153,$L$7:$L$153,R10,$N$7:$N$153,"Y")</f>
        <v>1699374</v>
      </c>
    </row>
    <row r="11" spans="1:24">
      <c r="A11" s="14">
        <v>42930</v>
      </c>
      <c r="B11" s="1">
        <v>2</v>
      </c>
      <c r="C11" s="1" t="s">
        <v>15</v>
      </c>
      <c r="D11" s="1" t="s">
        <v>33</v>
      </c>
      <c r="E11" s="1" t="s">
        <v>38</v>
      </c>
      <c r="H11" s="4">
        <v>0</v>
      </c>
      <c r="I11" s="4">
        <v>2234450</v>
      </c>
      <c r="J11" s="1" t="s">
        <v>18</v>
      </c>
      <c r="K11" s="1" t="s">
        <v>9</v>
      </c>
      <c r="L11" s="1" t="str">
        <f t="shared" si="0"/>
        <v>3. 1 Million to 5 Million</v>
      </c>
      <c r="M11" s="5">
        <v>0.91634328174904756</v>
      </c>
      <c r="N11" s="21" t="s">
        <v>357</v>
      </c>
      <c r="O11" s="4">
        <f t="shared" si="1"/>
        <v>2234450</v>
      </c>
      <c r="Q11" s="4">
        <v>500000</v>
      </c>
      <c r="R11" s="4" t="s">
        <v>349</v>
      </c>
      <c r="S11" s="4">
        <f t="shared" ref="S11:S13" si="3">SUMIF($L$7:$L$153,R11,$I$7:$I$153)</f>
        <v>2774474</v>
      </c>
      <c r="T11" s="12">
        <f t="shared" ref="T11:T13" si="4">+S11/$S$15</f>
        <v>2.8742123592413953E-2</v>
      </c>
      <c r="U11" s="1">
        <f t="shared" ref="U11:U13" si="5">COUNTIF($L$7:$L$153,R11)</f>
        <v>4</v>
      </c>
      <c r="W11" s="1">
        <f t="shared" si="2"/>
        <v>2</v>
      </c>
      <c r="X11" s="4">
        <f t="shared" ref="X11:X13" si="6">SUMIFS($I$7:$I$153,$L$7:$L$153,R11,$N$7:$N$153,"Y")</f>
        <v>1658178</v>
      </c>
    </row>
    <row r="12" spans="1:24">
      <c r="A12" s="14">
        <v>42936</v>
      </c>
      <c r="B12" s="1">
        <v>2</v>
      </c>
      <c r="C12" s="1" t="s">
        <v>15</v>
      </c>
      <c r="D12" s="1" t="s">
        <v>23</v>
      </c>
      <c r="E12" s="1" t="s">
        <v>78</v>
      </c>
      <c r="H12" s="4">
        <v>0</v>
      </c>
      <c r="I12" s="4">
        <v>1220493</v>
      </c>
      <c r="J12" s="1" t="s">
        <v>18</v>
      </c>
      <c r="K12" s="1" t="s">
        <v>9</v>
      </c>
      <c r="L12" s="1" t="str">
        <f t="shared" si="0"/>
        <v>3. 1 Million to 5 Million</v>
      </c>
      <c r="M12" s="5">
        <v>0.87301337692638703</v>
      </c>
      <c r="N12" s="21" t="s">
        <v>357</v>
      </c>
      <c r="O12" s="4">
        <f t="shared" si="1"/>
        <v>1220493</v>
      </c>
      <c r="Q12" s="4">
        <v>1000000</v>
      </c>
      <c r="R12" s="3" t="s">
        <v>350</v>
      </c>
      <c r="S12" s="4">
        <f t="shared" si="3"/>
        <v>65443075</v>
      </c>
      <c r="T12" s="12">
        <f t="shared" si="4"/>
        <v>0.6779565964278691</v>
      </c>
      <c r="U12" s="1">
        <f t="shared" si="5"/>
        <v>35</v>
      </c>
      <c r="W12" s="1">
        <f t="shared" si="2"/>
        <v>5</v>
      </c>
      <c r="X12" s="4">
        <f t="shared" si="6"/>
        <v>9171740</v>
      </c>
    </row>
    <row r="13" spans="1:24">
      <c r="A13" s="14">
        <v>42940</v>
      </c>
      <c r="B13" s="1">
        <v>2</v>
      </c>
      <c r="C13" s="1" t="s">
        <v>15</v>
      </c>
      <c r="D13" s="1" t="s">
        <v>85</v>
      </c>
      <c r="E13" s="1" t="s">
        <v>34</v>
      </c>
      <c r="H13" s="4">
        <v>0</v>
      </c>
      <c r="I13" s="4">
        <v>2565503</v>
      </c>
      <c r="J13" s="1" t="s">
        <v>18</v>
      </c>
      <c r="K13" s="1" t="s">
        <v>9</v>
      </c>
      <c r="L13" s="1" t="str">
        <f t="shared" si="0"/>
        <v>3. 1 Million to 5 Million</v>
      </c>
      <c r="M13" s="5">
        <v>0.8719750432003992</v>
      </c>
      <c r="N13" s="21" t="s">
        <v>357</v>
      </c>
      <c r="O13" s="4">
        <f t="shared" si="1"/>
        <v>2565503</v>
      </c>
      <c r="Q13" s="4">
        <v>5000000</v>
      </c>
      <c r="R13" s="3" t="s">
        <v>351</v>
      </c>
      <c r="S13" s="4">
        <f t="shared" si="3"/>
        <v>12451988</v>
      </c>
      <c r="T13" s="12">
        <f t="shared" si="4"/>
        <v>0.12899619101395632</v>
      </c>
      <c r="U13" s="1">
        <f t="shared" si="5"/>
        <v>2</v>
      </c>
      <c r="W13" s="1">
        <f>COUNTIFS($L$7:$L$153,R13,$N$7:$N$153,"Y")</f>
        <v>2</v>
      </c>
      <c r="X13" s="4">
        <f t="shared" si="6"/>
        <v>12451988</v>
      </c>
    </row>
    <row r="14" spans="1:24">
      <c r="A14" s="14">
        <v>42940</v>
      </c>
      <c r="B14" s="1">
        <v>2</v>
      </c>
      <c r="C14" s="1" t="s">
        <v>15</v>
      </c>
      <c r="D14" s="1" t="s">
        <v>75</v>
      </c>
      <c r="E14" s="1" t="s">
        <v>24</v>
      </c>
      <c r="H14" s="4">
        <v>0</v>
      </c>
      <c r="I14" s="4">
        <v>3832640</v>
      </c>
      <c r="J14" s="1" t="s">
        <v>18</v>
      </c>
      <c r="K14" s="1" t="s">
        <v>9</v>
      </c>
      <c r="L14" s="1" t="str">
        <f t="shared" si="0"/>
        <v>3. 1 Million to 5 Million</v>
      </c>
      <c r="M14" s="5">
        <v>0.85077568899763045</v>
      </c>
      <c r="N14" s="22"/>
      <c r="O14" s="4" t="str">
        <f t="shared" si="1"/>
        <v/>
      </c>
      <c r="Q14" s="4"/>
      <c r="R14" s="4"/>
    </row>
    <row r="15" spans="1:24" ht="15.75" thickBot="1">
      <c r="A15" s="14">
        <v>42941</v>
      </c>
      <c r="B15" s="1">
        <v>2</v>
      </c>
      <c r="C15" s="1" t="s">
        <v>15</v>
      </c>
      <c r="D15" s="1" t="s">
        <v>57</v>
      </c>
      <c r="E15" s="1" t="s">
        <v>86</v>
      </c>
      <c r="H15" s="4">
        <v>0</v>
      </c>
      <c r="I15" s="4">
        <v>1116569</v>
      </c>
      <c r="J15" s="1" t="s">
        <v>18</v>
      </c>
      <c r="K15" s="1" t="s">
        <v>9</v>
      </c>
      <c r="L15" s="1" t="str">
        <f t="shared" si="0"/>
        <v>3. 1 Million to 5 Million</v>
      </c>
      <c r="M15" s="5">
        <v>0.84690652308514869</v>
      </c>
      <c r="N15" s="22"/>
      <c r="O15" s="4" t="str">
        <f t="shared" si="1"/>
        <v/>
      </c>
      <c r="Q15" s="4"/>
      <c r="R15" s="4"/>
      <c r="S15" s="10">
        <f>SUM(S10:S14)</f>
        <v>96529889</v>
      </c>
      <c r="U15" s="13">
        <f>SUM(U10:U14)</f>
        <v>147</v>
      </c>
      <c r="W15" s="13">
        <f>SUM(W10:W14)</f>
        <v>18</v>
      </c>
      <c r="X15" s="10">
        <f>SUM(X10:X14)</f>
        <v>24981280</v>
      </c>
    </row>
    <row r="16" spans="1:24" ht="15.75" thickTop="1">
      <c r="A16" s="14">
        <v>42943</v>
      </c>
      <c r="B16" s="1">
        <v>2</v>
      </c>
      <c r="C16" s="1" t="s">
        <v>15</v>
      </c>
      <c r="D16" s="1" t="s">
        <v>63</v>
      </c>
      <c r="E16" s="1" t="s">
        <v>76</v>
      </c>
      <c r="H16" s="4">
        <v>0</v>
      </c>
      <c r="I16" s="4">
        <v>1224375</v>
      </c>
      <c r="J16" s="1" t="s">
        <v>18</v>
      </c>
      <c r="K16" s="1" t="s">
        <v>9</v>
      </c>
      <c r="L16" s="1" t="str">
        <f t="shared" si="0"/>
        <v>3. 1 Million to 5 Million</v>
      </c>
      <c r="M16" s="5">
        <v>0.83447315055472793</v>
      </c>
      <c r="N16" s="22"/>
      <c r="O16" s="4" t="str">
        <f t="shared" si="1"/>
        <v/>
      </c>
      <c r="Q16" s="4"/>
      <c r="R16" s="4"/>
    </row>
    <row r="17" spans="1:18">
      <c r="A17" s="14">
        <v>42947</v>
      </c>
      <c r="B17" s="1">
        <v>2</v>
      </c>
      <c r="C17" s="1" t="s">
        <v>15</v>
      </c>
      <c r="D17" s="1" t="s">
        <v>55</v>
      </c>
      <c r="E17" s="1" t="s">
        <v>58</v>
      </c>
      <c r="H17" s="4">
        <v>0</v>
      </c>
      <c r="I17" s="4">
        <v>1411081</v>
      </c>
      <c r="J17" s="1" t="s">
        <v>18</v>
      </c>
      <c r="K17" s="1" t="s">
        <v>9</v>
      </c>
      <c r="L17" s="1" t="str">
        <f t="shared" si="0"/>
        <v>3. 1 Million to 5 Million</v>
      </c>
      <c r="M17" s="5">
        <v>0.80282436768172061</v>
      </c>
      <c r="N17" s="22"/>
      <c r="O17" s="4" t="str">
        <f t="shared" si="1"/>
        <v/>
      </c>
      <c r="Q17" s="4"/>
      <c r="R17" s="4"/>
    </row>
    <row r="18" spans="1:18">
      <c r="A18" s="14">
        <v>42947</v>
      </c>
      <c r="B18" s="1">
        <v>2</v>
      </c>
      <c r="C18" s="1" t="s">
        <v>15</v>
      </c>
      <c r="D18" s="1" t="s">
        <v>19</v>
      </c>
      <c r="E18" s="1" t="s">
        <v>64</v>
      </c>
      <c r="H18" s="4">
        <v>0</v>
      </c>
      <c r="I18" s="4">
        <v>1384274</v>
      </c>
      <c r="J18" s="1" t="s">
        <v>18</v>
      </c>
      <c r="K18" s="1" t="s">
        <v>9</v>
      </c>
      <c r="L18" s="1" t="str">
        <f t="shared" si="0"/>
        <v>3. 1 Million to 5 Million</v>
      </c>
      <c r="M18" s="5">
        <v>0.79582673351440492</v>
      </c>
      <c r="N18" s="22"/>
      <c r="O18" s="4" t="str">
        <f t="shared" si="1"/>
        <v/>
      </c>
    </row>
    <row r="19" spans="1:18">
      <c r="A19" s="14">
        <v>42950</v>
      </c>
      <c r="B19" s="1">
        <v>2</v>
      </c>
      <c r="C19" s="1" t="s">
        <v>15</v>
      </c>
      <c r="D19" s="1" t="s">
        <v>79</v>
      </c>
      <c r="E19" s="1" t="s">
        <v>56</v>
      </c>
      <c r="H19" s="4">
        <v>0</v>
      </c>
      <c r="I19" s="4">
        <v>1469839</v>
      </c>
      <c r="J19" s="1" t="s">
        <v>18</v>
      </c>
      <c r="K19" s="1" t="s">
        <v>9</v>
      </c>
      <c r="L19" s="1" t="str">
        <f t="shared" si="0"/>
        <v>3. 1 Million to 5 Million</v>
      </c>
      <c r="M19" s="5">
        <v>0.76281311625715187</v>
      </c>
      <c r="N19" s="22"/>
      <c r="O19" s="4" t="str">
        <f t="shared" si="1"/>
        <v/>
      </c>
    </row>
    <row r="20" spans="1:18">
      <c r="A20" s="14">
        <v>42956</v>
      </c>
      <c r="B20" s="1">
        <v>2</v>
      </c>
      <c r="C20" s="1" t="s">
        <v>15</v>
      </c>
      <c r="D20" s="1" t="s">
        <v>73</v>
      </c>
      <c r="E20" s="1" t="s">
        <v>80</v>
      </c>
      <c r="H20" s="4">
        <v>0</v>
      </c>
      <c r="I20" s="4">
        <v>1197680</v>
      </c>
      <c r="J20" s="1" t="s">
        <v>18</v>
      </c>
      <c r="K20" s="1" t="s">
        <v>9</v>
      </c>
      <c r="L20" s="1" t="str">
        <f t="shared" si="0"/>
        <v>3. 1 Million to 5 Million</v>
      </c>
      <c r="M20" s="5">
        <v>0.69671367333608836</v>
      </c>
      <c r="N20" s="22"/>
      <c r="O20" s="4" t="str">
        <f t="shared" si="1"/>
        <v/>
      </c>
    </row>
    <row r="21" spans="1:18">
      <c r="A21" s="14">
        <v>42958</v>
      </c>
      <c r="B21" s="1">
        <v>2</v>
      </c>
      <c r="C21" s="1" t="s">
        <v>15</v>
      </c>
      <c r="D21" s="1" t="s">
        <v>61</v>
      </c>
      <c r="E21" s="1" t="s">
        <v>74</v>
      </c>
      <c r="H21" s="4">
        <v>0</v>
      </c>
      <c r="I21" s="4">
        <v>1236477</v>
      </c>
      <c r="J21" s="1" t="s">
        <v>18</v>
      </c>
      <c r="K21" s="1" t="s">
        <v>9</v>
      </c>
      <c r="L21" s="1" t="str">
        <f t="shared" si="0"/>
        <v>3. 1 Million to 5 Million</v>
      </c>
      <c r="M21" s="5">
        <v>0.66668374035029454</v>
      </c>
      <c r="N21" s="22"/>
      <c r="O21" s="4" t="str">
        <f t="shared" si="1"/>
        <v/>
      </c>
    </row>
    <row r="22" spans="1:18">
      <c r="A22" s="14">
        <v>42959</v>
      </c>
      <c r="B22" s="1">
        <v>2</v>
      </c>
      <c r="C22" s="1" t="s">
        <v>15</v>
      </c>
      <c r="D22" s="1" t="s">
        <v>41</v>
      </c>
      <c r="E22" s="1" t="s">
        <v>62</v>
      </c>
      <c r="H22" s="4">
        <v>0</v>
      </c>
      <c r="I22" s="4">
        <v>1386934</v>
      </c>
      <c r="J22" s="1" t="s">
        <v>18</v>
      </c>
      <c r="K22" s="1" t="s">
        <v>9</v>
      </c>
      <c r="L22" s="1" t="str">
        <f t="shared" si="0"/>
        <v>3. 1 Million to 5 Million</v>
      </c>
      <c r="M22" s="5">
        <v>0.59786371870402721</v>
      </c>
      <c r="N22" s="22"/>
      <c r="O22" s="4" t="str">
        <f t="shared" si="1"/>
        <v/>
      </c>
    </row>
    <row r="23" spans="1:18">
      <c r="A23" s="14">
        <v>42962</v>
      </c>
      <c r="B23" s="1">
        <v>2</v>
      </c>
      <c r="C23" s="1" t="s">
        <v>15</v>
      </c>
      <c r="D23" s="1" t="s">
        <v>27</v>
      </c>
      <c r="E23" s="1" t="s">
        <v>42</v>
      </c>
      <c r="H23" s="4">
        <v>0</v>
      </c>
      <c r="I23" s="4">
        <v>2169518</v>
      </c>
      <c r="J23" s="1" t="s">
        <v>18</v>
      </c>
      <c r="K23" s="1" t="s">
        <v>9</v>
      </c>
      <c r="L23" s="1" t="str">
        <f t="shared" si="0"/>
        <v>3. 1 Million to 5 Million</v>
      </c>
      <c r="M23" s="5">
        <v>0.52748120943151977</v>
      </c>
      <c r="N23" s="22"/>
      <c r="O23" s="4" t="str">
        <f t="shared" si="1"/>
        <v/>
      </c>
    </row>
    <row r="24" spans="1:18">
      <c r="A24" s="14">
        <v>42963</v>
      </c>
      <c r="B24" s="1">
        <v>2</v>
      </c>
      <c r="C24" s="1" t="s">
        <v>15</v>
      </c>
      <c r="D24" s="1" t="s">
        <v>35</v>
      </c>
      <c r="E24" s="1" t="s">
        <v>28</v>
      </c>
      <c r="H24" s="4">
        <v>0</v>
      </c>
      <c r="I24" s="4">
        <v>2973212</v>
      </c>
      <c r="J24" s="1" t="s">
        <v>18</v>
      </c>
      <c r="K24" s="1" t="s">
        <v>9</v>
      </c>
      <c r="L24" s="1" t="str">
        <f t="shared" si="0"/>
        <v>3. 1 Million to 5 Million</v>
      </c>
      <c r="M24" s="5">
        <v>0.51439935208813536</v>
      </c>
      <c r="N24" s="22"/>
      <c r="O24" s="4" t="str">
        <f t="shared" si="1"/>
        <v/>
      </c>
    </row>
    <row r="25" spans="1:18">
      <c r="A25" s="14">
        <v>42964</v>
      </c>
      <c r="B25" s="1">
        <v>2</v>
      </c>
      <c r="C25" s="1" t="s">
        <v>15</v>
      </c>
      <c r="D25" s="1" t="s">
        <v>49</v>
      </c>
      <c r="E25" s="1" t="s">
        <v>36</v>
      </c>
      <c r="H25" s="4">
        <v>0</v>
      </c>
      <c r="I25" s="4">
        <v>2516701</v>
      </c>
      <c r="J25" s="1" t="s">
        <v>18</v>
      </c>
      <c r="K25" s="1" t="s">
        <v>9</v>
      </c>
      <c r="L25" s="1" t="str">
        <f t="shared" si="0"/>
        <v>3. 1 Million to 5 Million</v>
      </c>
      <c r="M25" s="5">
        <v>0.51387147355692886</v>
      </c>
      <c r="N25" s="22"/>
      <c r="O25" s="4" t="str">
        <f t="shared" si="1"/>
        <v/>
      </c>
    </row>
    <row r="26" spans="1:18">
      <c r="A26" s="14">
        <v>42965</v>
      </c>
      <c r="B26" s="1">
        <v>2</v>
      </c>
      <c r="C26" s="1" t="s">
        <v>15</v>
      </c>
      <c r="D26" s="1" t="s">
        <v>29</v>
      </c>
      <c r="E26" s="1" t="s">
        <v>50</v>
      </c>
      <c r="H26" s="4">
        <v>0</v>
      </c>
      <c r="I26" s="4">
        <v>1777238</v>
      </c>
      <c r="J26" s="1" t="s">
        <v>18</v>
      </c>
      <c r="K26" s="1" t="s">
        <v>9</v>
      </c>
      <c r="L26" s="1" t="str">
        <f t="shared" si="0"/>
        <v>3. 1 Million to 5 Million</v>
      </c>
      <c r="M26" s="5">
        <v>0.46625396650229789</v>
      </c>
      <c r="N26" s="22"/>
      <c r="O26" s="4" t="str">
        <f t="shared" si="1"/>
        <v/>
      </c>
    </row>
    <row r="27" spans="1:18">
      <c r="A27" s="14">
        <v>42968</v>
      </c>
      <c r="B27" s="1">
        <v>2</v>
      </c>
      <c r="C27" s="1" t="s">
        <v>15</v>
      </c>
      <c r="D27" s="1" t="s">
        <v>45</v>
      </c>
      <c r="E27" s="1" t="s">
        <v>30</v>
      </c>
      <c r="H27" s="4">
        <v>0</v>
      </c>
      <c r="I27" s="4">
        <v>2758824</v>
      </c>
      <c r="J27" s="1" t="s">
        <v>18</v>
      </c>
      <c r="K27" s="1" t="s">
        <v>9</v>
      </c>
      <c r="L27" s="1" t="str">
        <f t="shared" si="0"/>
        <v>3. 1 Million to 5 Million</v>
      </c>
      <c r="M27" s="5">
        <v>0.44232135641136894</v>
      </c>
      <c r="N27" s="22"/>
      <c r="O27" s="4" t="str">
        <f t="shared" si="1"/>
        <v/>
      </c>
    </row>
    <row r="28" spans="1:18">
      <c r="A28" s="14">
        <v>42969</v>
      </c>
      <c r="B28" s="1">
        <v>2</v>
      </c>
      <c r="C28" s="1" t="s">
        <v>81</v>
      </c>
      <c r="D28" s="1" t="s">
        <v>89</v>
      </c>
      <c r="E28" s="1" t="s">
        <v>46</v>
      </c>
      <c r="H28" s="4">
        <v>0</v>
      </c>
      <c r="I28" s="4">
        <v>2030974</v>
      </c>
      <c r="J28" s="1" t="s">
        <v>18</v>
      </c>
      <c r="K28" s="1" t="s">
        <v>9</v>
      </c>
      <c r="L28" s="1" t="str">
        <f t="shared" si="0"/>
        <v>3. 1 Million to 5 Million</v>
      </c>
      <c r="M28" s="5">
        <v>0.44151910213729717</v>
      </c>
      <c r="N28" s="22"/>
      <c r="O28" s="4" t="str">
        <f t="shared" si="1"/>
        <v/>
      </c>
    </row>
    <row r="29" spans="1:18">
      <c r="A29" s="14">
        <v>42970</v>
      </c>
      <c r="B29" s="1">
        <v>2</v>
      </c>
      <c r="C29" s="1" t="s">
        <v>15</v>
      </c>
      <c r="D29" s="1" t="s">
        <v>67</v>
      </c>
      <c r="E29" s="1" t="s">
        <v>83</v>
      </c>
      <c r="F29" s="1" t="s">
        <v>90</v>
      </c>
      <c r="G29" s="1">
        <v>88384</v>
      </c>
      <c r="H29" s="4">
        <v>0</v>
      </c>
      <c r="I29" s="4">
        <v>1028500</v>
      </c>
      <c r="J29" s="1" t="s">
        <v>18</v>
      </c>
      <c r="K29" s="1" t="s">
        <v>9</v>
      </c>
      <c r="L29" s="1" t="str">
        <f t="shared" si="0"/>
        <v>3. 1 Million to 5 Million</v>
      </c>
      <c r="M29" s="5">
        <v>0.38520299614384335</v>
      </c>
      <c r="N29" s="22"/>
      <c r="O29" s="4" t="str">
        <f t="shared" si="1"/>
        <v/>
      </c>
    </row>
    <row r="30" spans="1:18">
      <c r="A30" s="14">
        <v>42973</v>
      </c>
      <c r="B30" s="1">
        <v>2</v>
      </c>
      <c r="C30" s="1" t="s">
        <v>81</v>
      </c>
      <c r="D30" s="1" t="s">
        <v>82</v>
      </c>
      <c r="E30" s="1" t="s">
        <v>68</v>
      </c>
      <c r="H30" s="4">
        <v>0</v>
      </c>
      <c r="I30" s="4">
        <v>1302776</v>
      </c>
      <c r="J30" s="1" t="s">
        <v>18</v>
      </c>
      <c r="K30" s="1" t="s">
        <v>9</v>
      </c>
      <c r="L30" s="1" t="str">
        <f t="shared" si="0"/>
        <v>3. 1 Million to 5 Million</v>
      </c>
      <c r="M30" s="5">
        <v>0.38147356134805011</v>
      </c>
      <c r="N30" s="22"/>
      <c r="O30" s="4" t="str">
        <f t="shared" si="1"/>
        <v/>
      </c>
    </row>
    <row r="31" spans="1:18">
      <c r="A31" s="14">
        <v>42975</v>
      </c>
      <c r="B31" s="1">
        <v>2</v>
      </c>
      <c r="C31" s="1" t="s">
        <v>15</v>
      </c>
      <c r="D31" s="1" t="s">
        <v>59</v>
      </c>
      <c r="E31" s="1" t="s">
        <v>83</v>
      </c>
      <c r="F31" s="1" t="s">
        <v>84</v>
      </c>
      <c r="G31" s="1">
        <v>88366</v>
      </c>
      <c r="H31" s="4">
        <v>0</v>
      </c>
      <c r="I31" s="4">
        <v>1178843</v>
      </c>
      <c r="J31" s="1" t="s">
        <v>18</v>
      </c>
      <c r="K31" s="1" t="s">
        <v>9</v>
      </c>
      <c r="L31" s="1" t="str">
        <f t="shared" si="0"/>
        <v>3. 1 Million to 5 Million</v>
      </c>
      <c r="M31" s="5">
        <v>0.37721637159315691</v>
      </c>
      <c r="N31" s="22"/>
      <c r="O31" s="4" t="str">
        <f t="shared" si="1"/>
        <v/>
      </c>
    </row>
    <row r="32" spans="1:18">
      <c r="A32" s="14">
        <v>42977</v>
      </c>
      <c r="B32" s="1">
        <v>2</v>
      </c>
      <c r="C32" s="1" t="s">
        <v>15</v>
      </c>
      <c r="D32" s="1" t="s">
        <v>39</v>
      </c>
      <c r="E32" s="1" t="s">
        <v>60</v>
      </c>
      <c r="H32" s="4">
        <v>0</v>
      </c>
      <c r="I32" s="4">
        <v>1387953</v>
      </c>
      <c r="J32" s="1" t="s">
        <v>18</v>
      </c>
      <c r="K32" s="1" t="s">
        <v>9</v>
      </c>
      <c r="L32" s="1" t="str">
        <f t="shared" si="0"/>
        <v>3. 1 Million to 5 Million</v>
      </c>
      <c r="M32" s="5">
        <v>0.34649604087654873</v>
      </c>
      <c r="N32" s="22"/>
      <c r="O32" s="4" t="str">
        <f t="shared" si="1"/>
        <v/>
      </c>
    </row>
    <row r="33" spans="1:15">
      <c r="A33" s="14">
        <v>42977</v>
      </c>
      <c r="B33" s="1">
        <v>2</v>
      </c>
      <c r="C33" s="1" t="s">
        <v>81</v>
      </c>
      <c r="D33" s="1" t="s">
        <v>91</v>
      </c>
      <c r="E33" s="1" t="s">
        <v>40</v>
      </c>
      <c r="H33" s="4">
        <v>0</v>
      </c>
      <c r="I33" s="4">
        <v>2209637</v>
      </c>
      <c r="J33" s="1" t="s">
        <v>18</v>
      </c>
      <c r="K33" s="1" t="s">
        <v>9</v>
      </c>
      <c r="L33" s="1" t="str">
        <f t="shared" si="0"/>
        <v>3. 1 Million to 5 Million</v>
      </c>
      <c r="M33" s="5">
        <v>0.32934267211307577</v>
      </c>
      <c r="N33" s="22"/>
      <c r="O33" s="4" t="str">
        <f t="shared" si="1"/>
        <v/>
      </c>
    </row>
    <row r="34" spans="1:15">
      <c r="A34" s="14">
        <v>42977</v>
      </c>
      <c r="B34" s="1">
        <v>2</v>
      </c>
      <c r="C34" s="1" t="s">
        <v>15</v>
      </c>
      <c r="D34" s="1" t="s">
        <v>51</v>
      </c>
      <c r="E34" s="1" t="s">
        <v>83</v>
      </c>
      <c r="F34" s="1" t="s">
        <v>92</v>
      </c>
      <c r="G34" s="1">
        <v>88385</v>
      </c>
      <c r="H34" s="4">
        <v>0</v>
      </c>
      <c r="I34" s="4">
        <v>1028500</v>
      </c>
      <c r="J34" s="1" t="s">
        <v>18</v>
      </c>
      <c r="K34" s="1" t="s">
        <v>9</v>
      </c>
      <c r="L34" s="1" t="str">
        <f t="shared" si="0"/>
        <v>3. 1 Million to 5 Million</v>
      </c>
      <c r="M34" s="5">
        <v>0.31344992118672288</v>
      </c>
      <c r="N34" s="22"/>
      <c r="O34" s="4" t="str">
        <f t="shared" si="1"/>
        <v/>
      </c>
    </row>
    <row r="35" spans="1:15">
      <c r="A35" s="14">
        <v>42983</v>
      </c>
      <c r="B35" s="1">
        <v>2</v>
      </c>
      <c r="C35" s="1" t="s">
        <v>15</v>
      </c>
      <c r="D35" s="1" t="s">
        <v>43</v>
      </c>
      <c r="E35" s="1" t="s">
        <v>52</v>
      </c>
      <c r="H35" s="4">
        <v>0</v>
      </c>
      <c r="I35" s="4">
        <v>1669376</v>
      </c>
      <c r="J35" s="1" t="s">
        <v>18</v>
      </c>
      <c r="K35" s="1" t="s">
        <v>9</v>
      </c>
      <c r="L35" s="1" t="str">
        <f t="shared" si="0"/>
        <v>3. 1 Million to 5 Million</v>
      </c>
      <c r="M35" s="5">
        <v>0.26629157478370735</v>
      </c>
      <c r="N35" s="22"/>
      <c r="O35" s="4" t="str">
        <f t="shared" si="1"/>
        <v/>
      </c>
    </row>
    <row r="36" spans="1:15">
      <c r="A36" s="14">
        <v>42989</v>
      </c>
      <c r="B36" s="1">
        <v>2</v>
      </c>
      <c r="C36" s="1" t="s">
        <v>15</v>
      </c>
      <c r="D36" s="1" t="s">
        <v>25</v>
      </c>
      <c r="E36" s="1" t="s">
        <v>44</v>
      </c>
      <c r="H36" s="4">
        <v>0</v>
      </c>
      <c r="I36" s="4">
        <v>2060089</v>
      </c>
      <c r="J36" s="1" t="s">
        <v>18</v>
      </c>
      <c r="K36" s="1" t="s">
        <v>9</v>
      </c>
      <c r="L36" s="1" t="str">
        <f t="shared" si="0"/>
        <v>3. 1 Million to 5 Million</v>
      </c>
      <c r="M36" s="5">
        <v>0.24944189012115026</v>
      </c>
      <c r="N36" s="22"/>
      <c r="O36" s="4" t="str">
        <f t="shared" si="1"/>
        <v/>
      </c>
    </row>
    <row r="37" spans="1:15">
      <c r="A37" s="14">
        <v>42991</v>
      </c>
      <c r="B37" s="1">
        <v>2</v>
      </c>
      <c r="C37" s="1" t="s">
        <v>81</v>
      </c>
      <c r="D37" s="1" t="s">
        <v>87</v>
      </c>
      <c r="E37" s="1" t="s">
        <v>26</v>
      </c>
      <c r="H37" s="4">
        <v>0</v>
      </c>
      <c r="I37" s="4">
        <v>3432458</v>
      </c>
      <c r="J37" s="1" t="s">
        <v>18</v>
      </c>
      <c r="K37" s="1" t="s">
        <v>9</v>
      </c>
      <c r="L37" s="1" t="str">
        <f t="shared" si="0"/>
        <v>3. 1 Million to 5 Million</v>
      </c>
      <c r="M37" s="5">
        <v>0.22625528384198379</v>
      </c>
      <c r="N37" s="22"/>
      <c r="O37" s="4" t="str">
        <f t="shared" si="1"/>
        <v/>
      </c>
    </row>
    <row r="38" spans="1:15">
      <c r="A38" s="14">
        <v>42992</v>
      </c>
      <c r="B38" s="1">
        <v>2</v>
      </c>
      <c r="C38" s="1" t="s">
        <v>15</v>
      </c>
      <c r="D38" s="1" t="s">
        <v>71</v>
      </c>
      <c r="E38" s="1" t="s">
        <v>83</v>
      </c>
      <c r="F38" s="1" t="s">
        <v>88</v>
      </c>
      <c r="G38" s="1">
        <v>88300</v>
      </c>
      <c r="H38" s="4">
        <v>0</v>
      </c>
      <c r="I38" s="4">
        <v>1106380</v>
      </c>
      <c r="J38" s="1" t="s">
        <v>18</v>
      </c>
      <c r="K38" s="1" t="s">
        <v>9</v>
      </c>
      <c r="L38" s="1" t="str">
        <f t="shared" si="0"/>
        <v>3. 1 Million to 5 Million</v>
      </c>
      <c r="M38" s="5">
        <v>0.22220264971022485</v>
      </c>
      <c r="N38" s="22"/>
      <c r="O38" s="4" t="str">
        <f t="shared" si="1"/>
        <v/>
      </c>
    </row>
    <row r="39" spans="1:15">
      <c r="A39" s="14">
        <v>42992</v>
      </c>
      <c r="B39" s="1">
        <v>2</v>
      </c>
      <c r="C39" s="1" t="s">
        <v>15</v>
      </c>
      <c r="D39" s="1" t="s">
        <v>21</v>
      </c>
      <c r="E39" s="1" t="s">
        <v>72</v>
      </c>
      <c r="H39" s="4">
        <v>0</v>
      </c>
      <c r="I39" s="4">
        <v>1241959</v>
      </c>
      <c r="J39" s="1" t="s">
        <v>18</v>
      </c>
      <c r="K39" s="1" t="s">
        <v>9</v>
      </c>
      <c r="L39" s="1" t="str">
        <f t="shared" ref="L39:L70" si="7">VLOOKUP(I39,$Q$10:$R$13,2,TRUE)</f>
        <v>3. 1 Million to 5 Million</v>
      </c>
      <c r="M39" s="5">
        <v>0.18127990943207695</v>
      </c>
      <c r="N39" s="22"/>
      <c r="O39" s="4" t="str">
        <f t="shared" si="1"/>
        <v/>
      </c>
    </row>
    <row r="40" spans="1:15">
      <c r="A40" s="14">
        <v>42994</v>
      </c>
      <c r="B40" s="1">
        <v>2</v>
      </c>
      <c r="C40" s="1" t="s">
        <v>15</v>
      </c>
      <c r="D40" s="1" t="s">
        <v>16</v>
      </c>
      <c r="E40" s="1" t="s">
        <v>22</v>
      </c>
      <c r="H40" s="4">
        <v>0</v>
      </c>
      <c r="I40" s="4">
        <v>4511574</v>
      </c>
      <c r="J40" s="1" t="s">
        <v>18</v>
      </c>
      <c r="K40" s="1" t="s">
        <v>9</v>
      </c>
      <c r="L40" s="1" t="str">
        <f t="shared" si="7"/>
        <v>3. 1 Million to 5 Million</v>
      </c>
      <c r="M40" s="5">
        <v>0.1544886792554635</v>
      </c>
      <c r="N40" s="22"/>
      <c r="O40" s="4" t="str">
        <f t="shared" si="1"/>
        <v/>
      </c>
    </row>
    <row r="41" spans="1:15">
      <c r="A41" s="14">
        <v>42998</v>
      </c>
      <c r="B41" s="1">
        <v>2</v>
      </c>
      <c r="C41" s="1" t="s">
        <v>15</v>
      </c>
      <c r="D41" s="1" t="s">
        <v>53</v>
      </c>
      <c r="E41" s="1" t="s">
        <v>54</v>
      </c>
      <c r="H41" s="4">
        <v>0</v>
      </c>
      <c r="I41" s="4">
        <v>1612690</v>
      </c>
      <c r="J41" s="1" t="s">
        <v>18</v>
      </c>
      <c r="K41" s="1" t="s">
        <v>9</v>
      </c>
      <c r="L41" s="1" t="str">
        <f t="shared" si="7"/>
        <v>3. 1 Million to 5 Million</v>
      </c>
      <c r="M41" s="5">
        <v>7.1119530672678843E-2</v>
      </c>
      <c r="N41" s="22"/>
      <c r="O41" s="4" t="str">
        <f t="shared" si="1"/>
        <v/>
      </c>
    </row>
    <row r="42" spans="1:15">
      <c r="A42" s="14">
        <v>43000</v>
      </c>
      <c r="B42" s="1">
        <v>2</v>
      </c>
      <c r="C42" s="1" t="s">
        <v>15</v>
      </c>
      <c r="D42" s="1" t="s">
        <v>65</v>
      </c>
      <c r="E42" s="1" t="s">
        <v>66</v>
      </c>
      <c r="H42" s="4">
        <v>0</v>
      </c>
      <c r="I42" s="4">
        <v>1340721</v>
      </c>
      <c r="J42" s="1" t="s">
        <v>18</v>
      </c>
      <c r="K42" s="1" t="s">
        <v>9</v>
      </c>
      <c r="L42" s="1" t="str">
        <f t="shared" si="7"/>
        <v>3. 1 Million to 5 Million</v>
      </c>
      <c r="M42" s="5">
        <v>5.248932073964907E-2</v>
      </c>
      <c r="N42" s="22"/>
      <c r="O42" s="4" t="str">
        <f t="shared" si="1"/>
        <v/>
      </c>
    </row>
    <row r="43" spans="1:15">
      <c r="A43" s="14">
        <v>43001</v>
      </c>
      <c r="B43" s="1">
        <v>2</v>
      </c>
      <c r="C43" s="1" t="s">
        <v>15</v>
      </c>
      <c r="D43" s="1" t="s">
        <v>31</v>
      </c>
      <c r="E43" s="1" t="s">
        <v>32</v>
      </c>
      <c r="H43" s="4">
        <v>0</v>
      </c>
      <c r="I43" s="4">
        <v>2673543</v>
      </c>
      <c r="J43" s="1" t="s">
        <v>18</v>
      </c>
      <c r="K43" s="1" t="s">
        <v>9</v>
      </c>
      <c r="L43" s="1" t="str">
        <f t="shared" si="7"/>
        <v>3. 1 Million to 5 Million</v>
      </c>
      <c r="M43" s="5">
        <v>1.0129312939782364E-2</v>
      </c>
      <c r="N43" s="22"/>
      <c r="O43" s="4" t="str">
        <f t="shared" si="1"/>
        <v/>
      </c>
    </row>
    <row r="44" spans="1:15">
      <c r="A44" s="14">
        <v>43001</v>
      </c>
      <c r="B44" s="1">
        <v>2</v>
      </c>
      <c r="C44" s="1" t="s">
        <v>15</v>
      </c>
      <c r="D44" s="1" t="s">
        <v>95</v>
      </c>
      <c r="E44" s="1" t="s">
        <v>96</v>
      </c>
      <c r="H44" s="4">
        <v>0</v>
      </c>
      <c r="I44" s="4">
        <v>749082</v>
      </c>
      <c r="J44" s="1" t="s">
        <v>18</v>
      </c>
      <c r="K44" s="1" t="s">
        <v>9</v>
      </c>
      <c r="L44" s="1" t="str">
        <f t="shared" si="7"/>
        <v>2. 500,000 - 999,000</v>
      </c>
      <c r="M44" s="5">
        <v>0.61814474459067159</v>
      </c>
      <c r="N44" s="21" t="s">
        <v>357</v>
      </c>
      <c r="O44" s="4">
        <f t="shared" si="1"/>
        <v>749082</v>
      </c>
    </row>
    <row r="45" spans="1:15">
      <c r="A45" s="14">
        <v>43003</v>
      </c>
      <c r="B45" s="1">
        <v>2</v>
      </c>
      <c r="C45" s="1" t="s">
        <v>15</v>
      </c>
      <c r="D45" s="1" t="s">
        <v>93</v>
      </c>
      <c r="E45" s="1" t="s">
        <v>94</v>
      </c>
      <c r="H45" s="4">
        <v>0</v>
      </c>
      <c r="I45" s="4">
        <v>909096</v>
      </c>
      <c r="J45" s="1" t="s">
        <v>18</v>
      </c>
      <c r="K45" s="1" t="s">
        <v>9</v>
      </c>
      <c r="L45" s="1" t="str">
        <f t="shared" si="7"/>
        <v>2. 500,000 - 999,000</v>
      </c>
      <c r="M45" s="5">
        <v>0.49664869947353951</v>
      </c>
      <c r="N45" s="21" t="s">
        <v>357</v>
      </c>
      <c r="O45" s="4">
        <f t="shared" si="1"/>
        <v>909096</v>
      </c>
    </row>
    <row r="46" spans="1:15">
      <c r="A46" s="14">
        <v>43006</v>
      </c>
      <c r="B46" s="1">
        <v>2</v>
      </c>
      <c r="C46" s="1" t="s">
        <v>15</v>
      </c>
      <c r="D46" s="1" t="s">
        <v>97</v>
      </c>
      <c r="E46" s="1" t="s">
        <v>98</v>
      </c>
      <c r="H46" s="4">
        <v>0</v>
      </c>
      <c r="I46" s="4">
        <v>578171</v>
      </c>
      <c r="J46" s="1" t="s">
        <v>18</v>
      </c>
      <c r="K46" s="1" t="s">
        <v>9</v>
      </c>
      <c r="L46" s="1" t="str">
        <f t="shared" si="7"/>
        <v>2. 500,000 - 999,000</v>
      </c>
      <c r="M46" s="5">
        <v>0.39436156795700694</v>
      </c>
      <c r="N46" s="22"/>
      <c r="O46" s="4" t="str">
        <f t="shared" si="1"/>
        <v/>
      </c>
    </row>
    <row r="47" spans="1:15">
      <c r="A47" s="14">
        <v>43006</v>
      </c>
      <c r="B47" s="1">
        <v>2</v>
      </c>
      <c r="C47" s="1" t="s">
        <v>81</v>
      </c>
      <c r="D47" s="1" t="s">
        <v>99</v>
      </c>
      <c r="E47" s="1" t="s">
        <v>100</v>
      </c>
      <c r="F47" s="1" t="s">
        <v>101</v>
      </c>
      <c r="G47" s="1">
        <v>88022</v>
      </c>
      <c r="H47" s="4">
        <v>0</v>
      </c>
      <c r="I47" s="4">
        <v>538125</v>
      </c>
      <c r="J47" s="1" t="s">
        <v>18</v>
      </c>
      <c r="K47" s="1" t="s">
        <v>9</v>
      </c>
      <c r="L47" s="1" t="str">
        <f t="shared" si="7"/>
        <v>2. 500,000 - 999,000</v>
      </c>
      <c r="M47" s="5">
        <v>0.17956431338691137</v>
      </c>
      <c r="N47" s="22"/>
      <c r="O47" s="4" t="str">
        <f t="shared" si="1"/>
        <v/>
      </c>
    </row>
    <row r="48" spans="1:15">
      <c r="A48" s="14">
        <v>43006</v>
      </c>
      <c r="B48" s="1">
        <v>2</v>
      </c>
      <c r="C48" s="1" t="s">
        <v>81</v>
      </c>
      <c r="D48" s="1" t="s">
        <v>149</v>
      </c>
      <c r="E48" s="1" t="s">
        <v>150</v>
      </c>
      <c r="F48" s="1" t="s">
        <v>151</v>
      </c>
      <c r="G48" s="1">
        <v>88224</v>
      </c>
      <c r="H48" s="4">
        <v>0</v>
      </c>
      <c r="I48" s="4">
        <v>230832</v>
      </c>
      <c r="J48" s="1" t="s">
        <v>18</v>
      </c>
      <c r="K48" s="1" t="s">
        <v>9</v>
      </c>
      <c r="L48" s="1" t="str">
        <f t="shared" si="7"/>
        <v>1. 0 - 499,000</v>
      </c>
      <c r="M48" s="5">
        <v>0.99598500168191528</v>
      </c>
      <c r="N48" s="21" t="s">
        <v>357</v>
      </c>
      <c r="O48" s="4">
        <f t="shared" si="1"/>
        <v>230832</v>
      </c>
    </row>
    <row r="49" spans="1:15">
      <c r="A49" s="14">
        <v>43007</v>
      </c>
      <c r="B49" s="1">
        <v>2</v>
      </c>
      <c r="C49" s="1" t="s">
        <v>81</v>
      </c>
      <c r="D49" s="1" t="s">
        <v>169</v>
      </c>
      <c r="E49" s="1" t="s">
        <v>170</v>
      </c>
      <c r="F49" s="1" t="s">
        <v>171</v>
      </c>
      <c r="G49" s="1">
        <v>88739</v>
      </c>
      <c r="H49" s="4">
        <v>0</v>
      </c>
      <c r="I49" s="4">
        <v>196641</v>
      </c>
      <c r="J49" s="1" t="s">
        <v>18</v>
      </c>
      <c r="K49" s="1" t="s">
        <v>9</v>
      </c>
      <c r="L49" s="1" t="str">
        <f t="shared" si="7"/>
        <v>1. 0 - 499,000</v>
      </c>
      <c r="M49" s="5">
        <v>0.99336193684049734</v>
      </c>
      <c r="N49" s="21" t="s">
        <v>357</v>
      </c>
      <c r="O49" s="4">
        <f t="shared" si="1"/>
        <v>196641</v>
      </c>
    </row>
    <row r="50" spans="1:15">
      <c r="A50" s="14">
        <v>43019</v>
      </c>
      <c r="B50" s="1">
        <v>2</v>
      </c>
      <c r="C50" s="1" t="s">
        <v>81</v>
      </c>
      <c r="D50" s="1" t="s">
        <v>196</v>
      </c>
      <c r="E50" s="1" t="s">
        <v>197</v>
      </c>
      <c r="F50" s="1" t="s">
        <v>198</v>
      </c>
      <c r="G50" s="1">
        <v>86769</v>
      </c>
      <c r="H50" s="4">
        <v>0</v>
      </c>
      <c r="I50" s="4">
        <v>166790</v>
      </c>
      <c r="J50" s="1" t="s">
        <v>18</v>
      </c>
      <c r="K50" s="1" t="s">
        <v>114</v>
      </c>
      <c r="L50" s="1" t="str">
        <f t="shared" si="7"/>
        <v>1. 0 - 499,000</v>
      </c>
      <c r="M50" s="5">
        <v>0.96796112154130309</v>
      </c>
      <c r="N50" s="21" t="s">
        <v>357</v>
      </c>
      <c r="O50" s="4">
        <f t="shared" si="1"/>
        <v>166790</v>
      </c>
    </row>
    <row r="51" spans="1:15">
      <c r="A51" s="14">
        <v>43024</v>
      </c>
      <c r="B51" s="1">
        <v>2</v>
      </c>
      <c r="C51" s="1" t="s">
        <v>81</v>
      </c>
      <c r="D51" s="1" t="s">
        <v>240</v>
      </c>
      <c r="E51" s="1" t="s">
        <v>170</v>
      </c>
      <c r="F51" s="1" t="s">
        <v>241</v>
      </c>
      <c r="G51" s="1">
        <v>87677</v>
      </c>
      <c r="H51" s="4">
        <v>0</v>
      </c>
      <c r="I51" s="4">
        <v>128931</v>
      </c>
      <c r="J51" s="1" t="s">
        <v>18</v>
      </c>
      <c r="K51" s="1" t="s">
        <v>9</v>
      </c>
      <c r="L51" s="1" t="str">
        <f t="shared" si="7"/>
        <v>1. 0 - 499,000</v>
      </c>
      <c r="M51" s="5">
        <v>0.94828312926880887</v>
      </c>
      <c r="N51" s="21" t="s">
        <v>357</v>
      </c>
      <c r="O51" s="4">
        <f t="shared" si="1"/>
        <v>128931</v>
      </c>
    </row>
    <row r="52" spans="1:15">
      <c r="A52" s="14">
        <v>43026</v>
      </c>
      <c r="B52" s="1">
        <v>2</v>
      </c>
      <c r="C52" s="1" t="s">
        <v>81</v>
      </c>
      <c r="D52" s="1" t="s">
        <v>237</v>
      </c>
      <c r="E52" s="1" t="s">
        <v>238</v>
      </c>
      <c r="F52" s="1" t="s">
        <v>239</v>
      </c>
      <c r="G52" s="1">
        <v>86804</v>
      </c>
      <c r="H52" s="4">
        <v>0</v>
      </c>
      <c r="I52" s="4">
        <v>130280</v>
      </c>
      <c r="J52" s="1" t="s">
        <v>18</v>
      </c>
      <c r="K52" s="1" t="s">
        <v>114</v>
      </c>
      <c r="L52" s="1" t="str">
        <f t="shared" si="7"/>
        <v>1. 0 - 499,000</v>
      </c>
      <c r="M52" s="5">
        <v>0.93746990694073928</v>
      </c>
      <c r="N52" s="21" t="s">
        <v>357</v>
      </c>
      <c r="O52" s="4">
        <f t="shared" si="1"/>
        <v>130280</v>
      </c>
    </row>
    <row r="53" spans="1:15">
      <c r="A53" s="14">
        <v>43027</v>
      </c>
      <c r="B53" s="1">
        <v>2</v>
      </c>
      <c r="C53" s="1" t="s">
        <v>81</v>
      </c>
      <c r="D53" s="1" t="s">
        <v>210</v>
      </c>
      <c r="E53" s="1" t="s">
        <v>159</v>
      </c>
      <c r="F53" s="1" t="s">
        <v>211</v>
      </c>
      <c r="G53" s="1">
        <v>87996</v>
      </c>
      <c r="H53" s="4">
        <v>0</v>
      </c>
      <c r="I53" s="4">
        <v>151240</v>
      </c>
      <c r="J53" s="1" t="s">
        <v>18</v>
      </c>
      <c r="K53" s="1" t="s">
        <v>9</v>
      </c>
      <c r="L53" s="1" t="str">
        <f t="shared" si="7"/>
        <v>1. 0 - 499,000</v>
      </c>
      <c r="M53" s="5">
        <v>0.93546136995513396</v>
      </c>
      <c r="N53" s="21" t="s">
        <v>357</v>
      </c>
      <c r="O53" s="4">
        <f t="shared" si="1"/>
        <v>151240</v>
      </c>
    </row>
    <row r="54" spans="1:15">
      <c r="A54" s="14">
        <v>43027</v>
      </c>
      <c r="B54" s="1">
        <v>2</v>
      </c>
      <c r="C54" s="1" t="s">
        <v>81</v>
      </c>
      <c r="D54" s="1" t="s">
        <v>146</v>
      </c>
      <c r="E54" s="1" t="s">
        <v>147</v>
      </c>
      <c r="F54" s="1" t="s">
        <v>148</v>
      </c>
      <c r="G54" s="1">
        <v>87582</v>
      </c>
      <c r="H54" s="4">
        <v>0</v>
      </c>
      <c r="I54" s="4">
        <v>234622</v>
      </c>
      <c r="J54" s="1" t="s">
        <v>18</v>
      </c>
      <c r="K54" s="1" t="s">
        <v>9</v>
      </c>
      <c r="L54" s="1" t="str">
        <f t="shared" si="7"/>
        <v>1. 0 - 499,000</v>
      </c>
      <c r="M54" s="5">
        <v>0.91236487807872324</v>
      </c>
      <c r="N54" s="21" t="s">
        <v>357</v>
      </c>
      <c r="O54" s="4">
        <f t="shared" si="1"/>
        <v>234622</v>
      </c>
    </row>
    <row r="55" spans="1:15">
      <c r="A55" s="14">
        <v>43029</v>
      </c>
      <c r="B55" s="1">
        <v>2</v>
      </c>
      <c r="C55" s="1" t="s">
        <v>81</v>
      </c>
      <c r="D55" s="1" t="s">
        <v>244</v>
      </c>
      <c r="E55" s="1" t="s">
        <v>104</v>
      </c>
      <c r="F55" s="1" t="s">
        <v>245</v>
      </c>
      <c r="G55" s="1">
        <v>87306</v>
      </c>
      <c r="H55" s="4">
        <v>0</v>
      </c>
      <c r="I55" s="4">
        <v>125910</v>
      </c>
      <c r="J55" s="1" t="s">
        <v>18</v>
      </c>
      <c r="K55" s="1" t="s">
        <v>114</v>
      </c>
      <c r="L55" s="1" t="str">
        <f t="shared" si="7"/>
        <v>1. 0 - 499,000</v>
      </c>
      <c r="M55" s="5">
        <v>0.90344601282188686</v>
      </c>
      <c r="N55" s="21" t="s">
        <v>357</v>
      </c>
      <c r="O55" s="4">
        <f t="shared" si="1"/>
        <v>125910</v>
      </c>
    </row>
    <row r="56" spans="1:15">
      <c r="A56" s="14">
        <v>43029</v>
      </c>
      <c r="B56" s="1">
        <v>2</v>
      </c>
      <c r="C56" s="1" t="s">
        <v>81</v>
      </c>
      <c r="D56" s="1" t="s">
        <v>115</v>
      </c>
      <c r="E56" s="1" t="s">
        <v>109</v>
      </c>
      <c r="F56" s="1" t="s">
        <v>116</v>
      </c>
      <c r="G56" s="1">
        <v>87362</v>
      </c>
      <c r="H56" s="4">
        <v>0</v>
      </c>
      <c r="I56" s="4">
        <v>334128</v>
      </c>
      <c r="J56" s="1" t="s">
        <v>18</v>
      </c>
      <c r="K56" s="1" t="s">
        <v>114</v>
      </c>
      <c r="L56" s="1" t="str">
        <f t="shared" si="7"/>
        <v>1. 0 - 499,000</v>
      </c>
      <c r="M56" s="5">
        <v>0.89470052414481294</v>
      </c>
      <c r="N56" s="21" t="s">
        <v>357</v>
      </c>
      <c r="O56" s="4">
        <f t="shared" si="1"/>
        <v>334128</v>
      </c>
    </row>
    <row r="57" spans="1:15">
      <c r="A57" s="14">
        <v>43034</v>
      </c>
      <c r="B57" s="1">
        <v>2</v>
      </c>
      <c r="C57" s="1" t="s">
        <v>81</v>
      </c>
      <c r="D57" s="1" t="s">
        <v>158</v>
      </c>
      <c r="E57" s="1" t="s">
        <v>159</v>
      </c>
      <c r="F57" s="1" t="s">
        <v>160</v>
      </c>
      <c r="G57" s="1">
        <v>86260</v>
      </c>
      <c r="H57" s="4">
        <v>0</v>
      </c>
      <c r="I57" s="4">
        <v>214931</v>
      </c>
      <c r="J57" s="1" t="s">
        <v>18</v>
      </c>
      <c r="K57" s="1" t="s">
        <v>114</v>
      </c>
      <c r="L57" s="1" t="str">
        <f t="shared" si="7"/>
        <v>1. 0 - 499,000</v>
      </c>
      <c r="M57" s="5">
        <v>0.8946324521370802</v>
      </c>
      <c r="N57" s="22"/>
      <c r="O57" s="4" t="str">
        <f t="shared" si="1"/>
        <v/>
      </c>
    </row>
    <row r="58" spans="1:15">
      <c r="A58" s="14">
        <v>43036</v>
      </c>
      <c r="B58" s="1">
        <v>2</v>
      </c>
      <c r="C58" s="1" t="s">
        <v>81</v>
      </c>
      <c r="D58" s="1" t="s">
        <v>335</v>
      </c>
      <c r="E58" s="1" t="s">
        <v>331</v>
      </c>
      <c r="F58" s="1" t="s">
        <v>336</v>
      </c>
      <c r="G58" s="1">
        <v>86717</v>
      </c>
      <c r="H58" s="4">
        <v>0</v>
      </c>
      <c r="I58" s="4">
        <v>10493</v>
      </c>
      <c r="J58" s="1" t="s">
        <v>18</v>
      </c>
      <c r="K58" s="1" t="s">
        <v>114</v>
      </c>
      <c r="L58" s="1" t="str">
        <f t="shared" si="7"/>
        <v>1. 0 - 499,000</v>
      </c>
      <c r="M58" s="5">
        <v>0.87680438499449109</v>
      </c>
      <c r="N58" s="22"/>
      <c r="O58" s="4" t="str">
        <f t="shared" si="1"/>
        <v/>
      </c>
    </row>
    <row r="59" spans="1:15">
      <c r="A59" s="14">
        <v>43038</v>
      </c>
      <c r="B59" s="1">
        <v>2</v>
      </c>
      <c r="C59" s="1" t="s">
        <v>81</v>
      </c>
      <c r="D59" s="1" t="s">
        <v>130</v>
      </c>
      <c r="E59" s="1" t="s">
        <v>131</v>
      </c>
      <c r="F59" s="1" t="s">
        <v>132</v>
      </c>
      <c r="G59" s="1">
        <v>86748</v>
      </c>
      <c r="H59" s="4">
        <v>0</v>
      </c>
      <c r="I59" s="4">
        <v>274496</v>
      </c>
      <c r="J59" s="1" t="s">
        <v>18</v>
      </c>
      <c r="K59" s="1" t="s">
        <v>114</v>
      </c>
      <c r="L59" s="1" t="str">
        <f t="shared" si="7"/>
        <v>1. 0 - 499,000</v>
      </c>
      <c r="M59" s="5">
        <v>0.85851463101338177</v>
      </c>
      <c r="N59" s="22"/>
      <c r="O59" s="4" t="str">
        <f t="shared" si="1"/>
        <v/>
      </c>
    </row>
    <row r="60" spans="1:15">
      <c r="A60" s="14">
        <v>43040</v>
      </c>
      <c r="B60" s="1">
        <v>2</v>
      </c>
      <c r="C60" s="1" t="s">
        <v>81</v>
      </c>
      <c r="D60" s="1" t="s">
        <v>233</v>
      </c>
      <c r="E60" s="1" t="s">
        <v>131</v>
      </c>
      <c r="F60" s="1" t="s">
        <v>234</v>
      </c>
      <c r="G60" s="1">
        <v>86451</v>
      </c>
      <c r="H60" s="4">
        <v>0</v>
      </c>
      <c r="I60" s="4">
        <v>132208</v>
      </c>
      <c r="J60" s="1" t="s">
        <v>18</v>
      </c>
      <c r="K60" s="1" t="s">
        <v>114</v>
      </c>
      <c r="L60" s="1" t="str">
        <f t="shared" si="7"/>
        <v>1. 0 - 499,000</v>
      </c>
      <c r="M60" s="5">
        <v>0.85603739459541828</v>
      </c>
      <c r="N60" s="22"/>
      <c r="O60" s="4" t="str">
        <f t="shared" si="1"/>
        <v/>
      </c>
    </row>
    <row r="61" spans="1:15">
      <c r="A61" s="14">
        <v>43049</v>
      </c>
      <c r="B61" s="1">
        <v>2</v>
      </c>
      <c r="C61" s="1" t="s">
        <v>81</v>
      </c>
      <c r="D61" s="1" t="s">
        <v>175</v>
      </c>
      <c r="E61" s="1" t="s">
        <v>120</v>
      </c>
      <c r="F61" s="1" t="s">
        <v>176</v>
      </c>
      <c r="G61" s="1">
        <v>86424</v>
      </c>
      <c r="H61" s="4">
        <v>0</v>
      </c>
      <c r="I61" s="4">
        <v>189906</v>
      </c>
      <c r="J61" s="1" t="s">
        <v>18</v>
      </c>
      <c r="K61" s="1" t="s">
        <v>114</v>
      </c>
      <c r="L61" s="1" t="str">
        <f t="shared" si="7"/>
        <v>1. 0 - 499,000</v>
      </c>
      <c r="M61" s="5">
        <v>0.85341302492092985</v>
      </c>
      <c r="N61" s="22"/>
      <c r="O61" s="4" t="str">
        <f t="shared" si="1"/>
        <v/>
      </c>
    </row>
    <row r="62" spans="1:15">
      <c r="A62" s="14">
        <v>43050</v>
      </c>
      <c r="B62" s="1">
        <v>2</v>
      </c>
      <c r="C62" s="1" t="s">
        <v>81</v>
      </c>
      <c r="D62" s="1" t="s">
        <v>154</v>
      </c>
      <c r="E62" s="1" t="s">
        <v>109</v>
      </c>
      <c r="F62" s="1" t="s">
        <v>155</v>
      </c>
      <c r="G62" s="1">
        <v>87597</v>
      </c>
      <c r="H62" s="4">
        <v>0</v>
      </c>
      <c r="I62" s="4">
        <v>218820</v>
      </c>
      <c r="J62" s="1" t="s">
        <v>18</v>
      </c>
      <c r="K62" s="1" t="s">
        <v>9</v>
      </c>
      <c r="L62" s="1" t="str">
        <f t="shared" si="7"/>
        <v>1. 0 - 499,000</v>
      </c>
      <c r="M62" s="5">
        <v>0.83993014048530057</v>
      </c>
      <c r="N62" s="22"/>
      <c r="O62" s="4" t="str">
        <f t="shared" si="1"/>
        <v/>
      </c>
    </row>
    <row r="63" spans="1:15">
      <c r="A63" s="14">
        <v>43050</v>
      </c>
      <c r="B63" s="1">
        <v>2</v>
      </c>
      <c r="C63" s="1" t="s">
        <v>81</v>
      </c>
      <c r="D63" s="1" t="s">
        <v>135</v>
      </c>
      <c r="E63" s="1" t="s">
        <v>83</v>
      </c>
      <c r="F63" s="1" t="s">
        <v>136</v>
      </c>
      <c r="G63" s="1">
        <v>87653</v>
      </c>
      <c r="H63" s="4">
        <v>0</v>
      </c>
      <c r="I63" s="4">
        <v>255656</v>
      </c>
      <c r="J63" s="1" t="s">
        <v>18</v>
      </c>
      <c r="K63" s="1" t="s">
        <v>9</v>
      </c>
      <c r="L63" s="1" t="str">
        <f t="shared" si="7"/>
        <v>1. 0 - 499,000</v>
      </c>
      <c r="M63" s="5">
        <v>0.83703997511059169</v>
      </c>
      <c r="N63" s="22"/>
      <c r="O63" s="4" t="str">
        <f t="shared" si="1"/>
        <v/>
      </c>
    </row>
    <row r="64" spans="1:15">
      <c r="A64" s="14">
        <v>43050</v>
      </c>
      <c r="B64" s="1">
        <v>2</v>
      </c>
      <c r="C64" s="1" t="s">
        <v>81</v>
      </c>
      <c r="D64" s="1" t="s">
        <v>119</v>
      </c>
      <c r="E64" s="1" t="s">
        <v>120</v>
      </c>
      <c r="F64" s="1" t="s">
        <v>121</v>
      </c>
      <c r="G64" s="1">
        <v>86728</v>
      </c>
      <c r="H64" s="4">
        <v>0</v>
      </c>
      <c r="I64" s="4">
        <v>314550</v>
      </c>
      <c r="J64" s="1" t="s">
        <v>18</v>
      </c>
      <c r="K64" s="1" t="s">
        <v>114</v>
      </c>
      <c r="L64" s="1" t="str">
        <f t="shared" si="7"/>
        <v>1. 0 - 499,000</v>
      </c>
      <c r="M64" s="5">
        <v>0.82606806389638443</v>
      </c>
      <c r="N64" s="22"/>
      <c r="O64" s="4" t="str">
        <f t="shared" si="1"/>
        <v/>
      </c>
    </row>
    <row r="65" spans="1:15">
      <c r="A65" s="14">
        <v>43052</v>
      </c>
      <c r="B65" s="1">
        <v>2</v>
      </c>
      <c r="C65" s="1" t="s">
        <v>81</v>
      </c>
      <c r="D65" s="1" t="s">
        <v>179</v>
      </c>
      <c r="E65" s="1" t="s">
        <v>112</v>
      </c>
      <c r="F65" s="1" t="s">
        <v>180</v>
      </c>
      <c r="G65" s="1">
        <v>87643</v>
      </c>
      <c r="H65" s="4">
        <v>0</v>
      </c>
      <c r="I65" s="4">
        <v>186786</v>
      </c>
      <c r="J65" s="1" t="s">
        <v>18</v>
      </c>
      <c r="K65" s="1" t="s">
        <v>9</v>
      </c>
      <c r="L65" s="1" t="str">
        <f t="shared" si="7"/>
        <v>1. 0 - 499,000</v>
      </c>
      <c r="M65" s="5">
        <v>0.82472926115172629</v>
      </c>
      <c r="N65" s="22"/>
      <c r="O65" s="4" t="str">
        <f t="shared" si="1"/>
        <v/>
      </c>
    </row>
    <row r="66" spans="1:15">
      <c r="A66" s="14">
        <v>43053</v>
      </c>
      <c r="B66" s="1">
        <v>2</v>
      </c>
      <c r="C66" s="1" t="s">
        <v>81</v>
      </c>
      <c r="D66" s="1" t="s">
        <v>228</v>
      </c>
      <c r="E66" s="1" t="s">
        <v>104</v>
      </c>
      <c r="F66" s="1" t="s">
        <v>229</v>
      </c>
      <c r="G66" s="1">
        <v>86992</v>
      </c>
      <c r="H66" s="4">
        <v>0</v>
      </c>
      <c r="I66" s="4">
        <v>136096</v>
      </c>
      <c r="J66" s="1" t="s">
        <v>18</v>
      </c>
      <c r="K66" s="1" t="s">
        <v>114</v>
      </c>
      <c r="L66" s="1" t="str">
        <f t="shared" si="7"/>
        <v>1. 0 - 499,000</v>
      </c>
      <c r="M66" s="5">
        <v>0.81182619733854267</v>
      </c>
      <c r="N66" s="22"/>
      <c r="O66" s="4" t="str">
        <f t="shared" si="1"/>
        <v/>
      </c>
    </row>
    <row r="67" spans="1:15">
      <c r="A67" s="14">
        <v>43054</v>
      </c>
      <c r="B67" s="1">
        <v>2</v>
      </c>
      <c r="C67" s="1" t="s">
        <v>81</v>
      </c>
      <c r="D67" s="1" t="s">
        <v>201</v>
      </c>
      <c r="E67" s="1" t="s">
        <v>202</v>
      </c>
      <c r="F67" s="1" t="s">
        <v>203</v>
      </c>
      <c r="G67" s="1">
        <v>87847</v>
      </c>
      <c r="H67" s="4">
        <v>0</v>
      </c>
      <c r="I67" s="4">
        <v>161158</v>
      </c>
      <c r="J67" s="1" t="s">
        <v>18</v>
      </c>
      <c r="K67" s="1" t="s">
        <v>9</v>
      </c>
      <c r="L67" s="1" t="str">
        <f t="shared" si="7"/>
        <v>1. 0 - 499,000</v>
      </c>
      <c r="M67" s="5">
        <v>0.80829181629109248</v>
      </c>
      <c r="N67" s="22"/>
      <c r="O67" s="4" t="str">
        <f t="shared" si="1"/>
        <v/>
      </c>
    </row>
    <row r="68" spans="1:15">
      <c r="A68" s="14">
        <v>43057</v>
      </c>
      <c r="B68" s="1">
        <v>2</v>
      </c>
      <c r="C68" s="1" t="s">
        <v>81</v>
      </c>
      <c r="D68" s="1" t="s">
        <v>187</v>
      </c>
      <c r="E68" s="1" t="s">
        <v>182</v>
      </c>
      <c r="F68" s="1" t="s">
        <v>188</v>
      </c>
      <c r="G68" s="1">
        <v>87079</v>
      </c>
      <c r="H68" s="4">
        <v>0</v>
      </c>
      <c r="I68" s="4">
        <v>176070</v>
      </c>
      <c r="J68" s="1" t="s">
        <v>18</v>
      </c>
      <c r="K68" s="1" t="s">
        <v>114</v>
      </c>
      <c r="L68" s="1" t="str">
        <f t="shared" si="7"/>
        <v>1. 0 - 499,000</v>
      </c>
      <c r="M68" s="5">
        <v>0.807092365877074</v>
      </c>
      <c r="N68" s="22"/>
      <c r="O68" s="4" t="str">
        <f t="shared" si="1"/>
        <v/>
      </c>
    </row>
    <row r="69" spans="1:15">
      <c r="A69" s="14">
        <v>43057</v>
      </c>
      <c r="B69" s="1">
        <v>2</v>
      </c>
      <c r="C69" s="1" t="s">
        <v>81</v>
      </c>
      <c r="D69" s="1" t="s">
        <v>330</v>
      </c>
      <c r="E69" s="1" t="s">
        <v>331</v>
      </c>
      <c r="F69" s="1" t="s">
        <v>332</v>
      </c>
      <c r="G69" s="1">
        <v>86726</v>
      </c>
      <c r="H69" s="4">
        <v>0</v>
      </c>
      <c r="I69" s="4">
        <v>16677</v>
      </c>
      <c r="J69" s="1" t="s">
        <v>18</v>
      </c>
      <c r="K69" s="1" t="s">
        <v>114</v>
      </c>
      <c r="L69" s="1" t="str">
        <f t="shared" si="7"/>
        <v>1. 0 - 499,000</v>
      </c>
      <c r="M69" s="5">
        <v>0.79385858157465572</v>
      </c>
      <c r="N69" s="22"/>
      <c r="O69" s="4" t="str">
        <f t="shared" si="1"/>
        <v/>
      </c>
    </row>
    <row r="70" spans="1:15">
      <c r="A70" s="14">
        <v>43059</v>
      </c>
      <c r="B70" s="1">
        <v>2</v>
      </c>
      <c r="C70" s="1" t="s">
        <v>81</v>
      </c>
      <c r="D70" s="1" t="s">
        <v>219</v>
      </c>
      <c r="E70" s="1" t="s">
        <v>170</v>
      </c>
      <c r="F70" s="1" t="s">
        <v>220</v>
      </c>
      <c r="G70" s="1">
        <v>87892</v>
      </c>
      <c r="H70" s="4">
        <v>0</v>
      </c>
      <c r="I70" s="4">
        <v>143556</v>
      </c>
      <c r="J70" s="1" t="s">
        <v>18</v>
      </c>
      <c r="K70" s="1" t="s">
        <v>9</v>
      </c>
      <c r="L70" s="1" t="str">
        <f t="shared" si="7"/>
        <v>1. 0 - 499,000</v>
      </c>
      <c r="M70" s="5">
        <v>0.7719219104488525</v>
      </c>
      <c r="N70" s="22"/>
      <c r="O70" s="4" t="str">
        <f t="shared" si="1"/>
        <v/>
      </c>
    </row>
    <row r="71" spans="1:15">
      <c r="A71" s="14">
        <v>43062</v>
      </c>
      <c r="B71" s="1">
        <v>2</v>
      </c>
      <c r="C71" s="1" t="s">
        <v>81</v>
      </c>
      <c r="D71" s="1" t="s">
        <v>278</v>
      </c>
      <c r="E71" s="1" t="s">
        <v>170</v>
      </c>
      <c r="F71" s="1" t="s">
        <v>279</v>
      </c>
      <c r="G71" s="1">
        <v>88548</v>
      </c>
      <c r="H71" s="4">
        <v>0</v>
      </c>
      <c r="I71" s="4">
        <v>86856</v>
      </c>
      <c r="J71" s="1" t="s">
        <v>18</v>
      </c>
      <c r="K71" s="1" t="s">
        <v>9</v>
      </c>
      <c r="L71" s="1" t="str">
        <f t="shared" ref="L71:L102" si="8">VLOOKUP(I71,$Q$10:$R$13,2,TRUE)</f>
        <v>1. 0 - 499,000</v>
      </c>
      <c r="M71" s="5">
        <v>0.77126380093371183</v>
      </c>
      <c r="N71" s="22"/>
      <c r="O71" s="4" t="str">
        <f t="shared" si="1"/>
        <v/>
      </c>
    </row>
    <row r="72" spans="1:15">
      <c r="A72" s="14">
        <v>43063</v>
      </c>
      <c r="B72" s="1">
        <v>2</v>
      </c>
      <c r="C72" s="1" t="s">
        <v>81</v>
      </c>
      <c r="D72" s="1" t="s">
        <v>289</v>
      </c>
      <c r="E72" s="1" t="s">
        <v>290</v>
      </c>
      <c r="F72" s="1" t="s">
        <v>291</v>
      </c>
      <c r="G72" s="1">
        <v>86689</v>
      </c>
      <c r="H72" s="4">
        <v>0</v>
      </c>
      <c r="I72" s="4">
        <v>69888</v>
      </c>
      <c r="J72" s="1" t="s">
        <v>18</v>
      </c>
      <c r="K72" s="1" t="s">
        <v>114</v>
      </c>
      <c r="L72" s="1" t="str">
        <f t="shared" si="8"/>
        <v>1. 0 - 499,000</v>
      </c>
      <c r="M72" s="5">
        <v>0.76895599317395946</v>
      </c>
      <c r="N72" s="22"/>
      <c r="O72" s="4" t="str">
        <f t="shared" ref="O72:O135" si="9">IF(N72="Y",I72,"")</f>
        <v/>
      </c>
    </row>
    <row r="73" spans="1:15">
      <c r="A73" s="14">
        <v>43063</v>
      </c>
      <c r="B73" s="1">
        <v>2</v>
      </c>
      <c r="C73" s="1" t="s">
        <v>81</v>
      </c>
      <c r="D73" s="1" t="s">
        <v>223</v>
      </c>
      <c r="E73" s="1" t="s">
        <v>224</v>
      </c>
      <c r="F73" s="1" t="s">
        <v>225</v>
      </c>
      <c r="G73" s="1">
        <v>86209</v>
      </c>
      <c r="H73" s="4">
        <v>0</v>
      </c>
      <c r="I73" s="4">
        <v>139968</v>
      </c>
      <c r="J73" s="1" t="s">
        <v>18</v>
      </c>
      <c r="K73" s="1" t="s">
        <v>114</v>
      </c>
      <c r="L73" s="1" t="str">
        <f t="shared" si="8"/>
        <v>1. 0 - 499,000</v>
      </c>
      <c r="M73" s="5">
        <v>0.75504893321818201</v>
      </c>
      <c r="N73" s="22"/>
      <c r="O73" s="4" t="str">
        <f t="shared" si="9"/>
        <v/>
      </c>
    </row>
    <row r="74" spans="1:15">
      <c r="A74" s="14">
        <v>43067</v>
      </c>
      <c r="B74" s="1">
        <v>2</v>
      </c>
      <c r="C74" s="1" t="s">
        <v>81</v>
      </c>
      <c r="D74" s="1" t="s">
        <v>184</v>
      </c>
      <c r="E74" s="1" t="s">
        <v>185</v>
      </c>
      <c r="F74" s="1" t="s">
        <v>186</v>
      </c>
      <c r="G74" s="1">
        <v>88599</v>
      </c>
      <c r="H74" s="4">
        <v>0</v>
      </c>
      <c r="I74" s="4">
        <v>181200</v>
      </c>
      <c r="J74" s="1" t="s">
        <v>18</v>
      </c>
      <c r="K74" s="1" t="s">
        <v>9</v>
      </c>
      <c r="L74" s="1" t="str">
        <f t="shared" si="8"/>
        <v>1. 0 - 499,000</v>
      </c>
      <c r="M74" s="5">
        <v>0.74099038378160775</v>
      </c>
      <c r="N74" s="22"/>
      <c r="O74" s="4" t="str">
        <f t="shared" si="9"/>
        <v/>
      </c>
    </row>
    <row r="75" spans="1:15">
      <c r="A75" s="14">
        <v>43075</v>
      </c>
      <c r="B75" s="1">
        <v>2</v>
      </c>
      <c r="C75" s="1" t="s">
        <v>81</v>
      </c>
      <c r="D75" s="1" t="s">
        <v>189</v>
      </c>
      <c r="E75" s="1" t="s">
        <v>182</v>
      </c>
      <c r="F75" s="1" t="s">
        <v>190</v>
      </c>
      <c r="G75" s="1">
        <v>87327</v>
      </c>
      <c r="H75" s="4">
        <v>0</v>
      </c>
      <c r="I75" s="4">
        <v>173175</v>
      </c>
      <c r="J75" s="1" t="s">
        <v>18</v>
      </c>
      <c r="K75" s="1" t="s">
        <v>114</v>
      </c>
      <c r="L75" s="1" t="str">
        <f t="shared" si="8"/>
        <v>1. 0 - 499,000</v>
      </c>
      <c r="M75" s="5">
        <v>0.7263266175678984</v>
      </c>
      <c r="N75" s="22"/>
      <c r="O75" s="4" t="str">
        <f t="shared" si="9"/>
        <v/>
      </c>
    </row>
    <row r="76" spans="1:15">
      <c r="A76" s="14">
        <v>43075</v>
      </c>
      <c r="B76" s="1">
        <v>2</v>
      </c>
      <c r="C76" s="1" t="s">
        <v>81</v>
      </c>
      <c r="D76" s="1" t="s">
        <v>343</v>
      </c>
      <c r="E76" s="1" t="s">
        <v>112</v>
      </c>
      <c r="F76" s="1" t="s">
        <v>344</v>
      </c>
      <c r="G76" s="1">
        <v>87156</v>
      </c>
      <c r="H76" s="4">
        <v>0</v>
      </c>
      <c r="I76" s="4">
        <v>433</v>
      </c>
      <c r="J76" s="1" t="s">
        <v>18</v>
      </c>
      <c r="K76" s="1" t="s">
        <v>114</v>
      </c>
      <c r="L76" s="1" t="str">
        <f t="shared" si="8"/>
        <v>1. 0 - 499,000</v>
      </c>
      <c r="M76" s="5">
        <v>0.72371089407515576</v>
      </c>
      <c r="N76" s="22"/>
      <c r="O76" s="4" t="str">
        <f t="shared" si="9"/>
        <v/>
      </c>
    </row>
    <row r="77" spans="1:15">
      <c r="A77" s="14">
        <v>43078</v>
      </c>
      <c r="B77" s="1">
        <v>2</v>
      </c>
      <c r="C77" s="1" t="s">
        <v>81</v>
      </c>
      <c r="D77" s="1" t="s">
        <v>333</v>
      </c>
      <c r="E77" s="1" t="s">
        <v>290</v>
      </c>
      <c r="F77" s="1" t="s">
        <v>334</v>
      </c>
      <c r="G77" s="1">
        <v>87251</v>
      </c>
      <c r="H77" s="4">
        <v>0</v>
      </c>
      <c r="I77" s="4">
        <v>13821</v>
      </c>
      <c r="J77" s="1" t="s">
        <v>18</v>
      </c>
      <c r="K77" s="1" t="s">
        <v>114</v>
      </c>
      <c r="L77" s="1" t="str">
        <f t="shared" si="8"/>
        <v>1. 0 - 499,000</v>
      </c>
      <c r="M77" s="5">
        <v>0.71674424191591668</v>
      </c>
      <c r="N77" s="22"/>
      <c r="O77" s="4" t="str">
        <f t="shared" si="9"/>
        <v/>
      </c>
    </row>
    <row r="78" spans="1:15">
      <c r="A78" s="14">
        <v>43078</v>
      </c>
      <c r="B78" s="1">
        <v>2</v>
      </c>
      <c r="C78" s="1" t="s">
        <v>81</v>
      </c>
      <c r="D78" s="1" t="s">
        <v>280</v>
      </c>
      <c r="E78" s="1" t="s">
        <v>109</v>
      </c>
      <c r="F78" s="1" t="s">
        <v>281</v>
      </c>
      <c r="G78" s="1">
        <v>87730</v>
      </c>
      <c r="H78" s="4">
        <v>0</v>
      </c>
      <c r="I78" s="4">
        <v>83075</v>
      </c>
      <c r="J78" s="1" t="s">
        <v>18</v>
      </c>
      <c r="K78" s="1" t="s">
        <v>9</v>
      </c>
      <c r="L78" s="1" t="str">
        <f t="shared" si="8"/>
        <v>1. 0 - 499,000</v>
      </c>
      <c r="M78" s="5">
        <v>0.70935141542233715</v>
      </c>
      <c r="N78" s="22"/>
      <c r="O78" s="4" t="str">
        <f t="shared" si="9"/>
        <v/>
      </c>
    </row>
    <row r="79" spans="1:15">
      <c r="A79" s="14">
        <v>43082</v>
      </c>
      <c r="B79" s="1">
        <v>2</v>
      </c>
      <c r="C79" s="1" t="s">
        <v>81</v>
      </c>
      <c r="D79" s="1" t="s">
        <v>255</v>
      </c>
      <c r="E79" s="1" t="s">
        <v>131</v>
      </c>
      <c r="F79" s="1" t="s">
        <v>256</v>
      </c>
      <c r="G79" s="1">
        <v>86397</v>
      </c>
      <c r="H79" s="4">
        <v>0</v>
      </c>
      <c r="I79" s="4">
        <v>121536</v>
      </c>
      <c r="J79" s="1" t="s">
        <v>18</v>
      </c>
      <c r="K79" s="1" t="s">
        <v>114</v>
      </c>
      <c r="L79" s="1" t="str">
        <f t="shared" si="8"/>
        <v>1. 0 - 499,000</v>
      </c>
      <c r="M79" s="5">
        <v>0.69132535986672805</v>
      </c>
      <c r="N79" s="22"/>
      <c r="O79" s="4" t="str">
        <f t="shared" si="9"/>
        <v/>
      </c>
    </row>
    <row r="80" spans="1:15">
      <c r="A80" s="14">
        <v>43085</v>
      </c>
      <c r="B80" s="1">
        <v>2</v>
      </c>
      <c r="C80" s="1" t="s">
        <v>81</v>
      </c>
      <c r="D80" s="1" t="s">
        <v>161</v>
      </c>
      <c r="E80" s="1" t="s">
        <v>128</v>
      </c>
      <c r="F80" s="1" t="s">
        <v>162</v>
      </c>
      <c r="G80" s="1">
        <v>87762</v>
      </c>
      <c r="H80" s="4">
        <v>0</v>
      </c>
      <c r="I80" s="4">
        <v>211680</v>
      </c>
      <c r="J80" s="1" t="s">
        <v>18</v>
      </c>
      <c r="K80" s="1" t="s">
        <v>9</v>
      </c>
      <c r="L80" s="1" t="str">
        <f t="shared" si="8"/>
        <v>1. 0 - 499,000</v>
      </c>
      <c r="M80" s="5">
        <v>0.67875545961036088</v>
      </c>
      <c r="N80" s="22"/>
      <c r="O80" s="4" t="str">
        <f t="shared" si="9"/>
        <v/>
      </c>
    </row>
    <row r="81" spans="1:15">
      <c r="A81" s="14">
        <v>43085</v>
      </c>
      <c r="B81" s="1">
        <v>2</v>
      </c>
      <c r="C81" s="1" t="s">
        <v>81</v>
      </c>
      <c r="D81" s="1" t="s">
        <v>111</v>
      </c>
      <c r="E81" s="1" t="s">
        <v>112</v>
      </c>
      <c r="F81" s="1" t="s">
        <v>113</v>
      </c>
      <c r="G81" s="1">
        <v>86322</v>
      </c>
      <c r="H81" s="4">
        <v>0</v>
      </c>
      <c r="I81" s="4">
        <v>361714</v>
      </c>
      <c r="J81" s="1" t="s">
        <v>18</v>
      </c>
      <c r="K81" s="1" t="s">
        <v>114</v>
      </c>
      <c r="L81" s="1" t="str">
        <f t="shared" si="8"/>
        <v>1. 0 - 499,000</v>
      </c>
      <c r="M81" s="5">
        <v>0.66900401242298435</v>
      </c>
      <c r="N81" s="22"/>
      <c r="O81" s="4" t="str">
        <f t="shared" si="9"/>
        <v/>
      </c>
    </row>
    <row r="82" spans="1:15">
      <c r="A82" s="14">
        <v>43087</v>
      </c>
      <c r="B82" s="1">
        <v>22</v>
      </c>
      <c r="C82" s="1" t="s">
        <v>81</v>
      </c>
      <c r="D82" s="1" t="s">
        <v>312</v>
      </c>
      <c r="E82" s="1" t="s">
        <v>100</v>
      </c>
      <c r="F82" s="1" t="s">
        <v>313</v>
      </c>
      <c r="G82" s="1">
        <v>86864</v>
      </c>
      <c r="H82" s="4">
        <v>0</v>
      </c>
      <c r="I82" s="4">
        <v>40120</v>
      </c>
      <c r="J82" s="1" t="s">
        <v>18</v>
      </c>
      <c r="K82" s="1" t="s">
        <v>114</v>
      </c>
      <c r="L82" s="1" t="str">
        <f t="shared" si="8"/>
        <v>1. 0 - 499,000</v>
      </c>
      <c r="M82" s="5">
        <v>0.66847792798055605</v>
      </c>
      <c r="N82" s="22"/>
      <c r="O82" s="4" t="str">
        <f t="shared" si="9"/>
        <v/>
      </c>
    </row>
    <row r="83" spans="1:15">
      <c r="A83" s="14">
        <v>43092</v>
      </c>
      <c r="B83" s="1">
        <v>2</v>
      </c>
      <c r="C83" s="1" t="s">
        <v>81</v>
      </c>
      <c r="D83" s="1" t="s">
        <v>217</v>
      </c>
      <c r="E83" s="1" t="s">
        <v>185</v>
      </c>
      <c r="F83" s="1" t="s">
        <v>218</v>
      </c>
      <c r="G83" s="1">
        <v>88600</v>
      </c>
      <c r="H83" s="4">
        <v>0</v>
      </c>
      <c r="I83" s="4">
        <v>144957</v>
      </c>
      <c r="J83" s="1" t="s">
        <v>18</v>
      </c>
      <c r="K83" s="1" t="s">
        <v>9</v>
      </c>
      <c r="L83" s="1" t="str">
        <f t="shared" si="8"/>
        <v>1. 0 - 499,000</v>
      </c>
      <c r="M83" s="5">
        <v>0.66769551945953898</v>
      </c>
      <c r="N83" s="22"/>
      <c r="O83" s="4" t="str">
        <f t="shared" si="9"/>
        <v/>
      </c>
    </row>
    <row r="84" spans="1:15">
      <c r="A84" s="14">
        <v>43097</v>
      </c>
      <c r="B84" s="1">
        <v>2</v>
      </c>
      <c r="C84" s="1" t="s">
        <v>81</v>
      </c>
      <c r="D84" s="1" t="s">
        <v>125</v>
      </c>
      <c r="E84" s="1" t="s">
        <v>120</v>
      </c>
      <c r="F84" s="1" t="s">
        <v>126</v>
      </c>
      <c r="G84" s="1">
        <v>86755</v>
      </c>
      <c r="H84" s="4">
        <v>0</v>
      </c>
      <c r="I84" s="4">
        <v>287912</v>
      </c>
      <c r="J84" s="1" t="s">
        <v>18</v>
      </c>
      <c r="K84" s="1" t="s">
        <v>114</v>
      </c>
      <c r="L84" s="1" t="str">
        <f t="shared" si="8"/>
        <v>1. 0 - 499,000</v>
      </c>
      <c r="M84" s="5">
        <v>0.65506648971275183</v>
      </c>
      <c r="N84" s="22"/>
      <c r="O84" s="4" t="str">
        <f t="shared" si="9"/>
        <v/>
      </c>
    </row>
    <row r="85" spans="1:15">
      <c r="A85" s="14">
        <v>43098</v>
      </c>
      <c r="B85" s="1">
        <v>2</v>
      </c>
      <c r="C85" s="1" t="s">
        <v>81</v>
      </c>
      <c r="D85" s="1" t="s">
        <v>181</v>
      </c>
      <c r="E85" s="1" t="s">
        <v>182</v>
      </c>
      <c r="F85" s="1" t="s">
        <v>183</v>
      </c>
      <c r="G85" s="1">
        <v>87082</v>
      </c>
      <c r="H85" s="4">
        <v>0</v>
      </c>
      <c r="I85" s="4">
        <v>183975</v>
      </c>
      <c r="J85" s="1" t="s">
        <v>18</v>
      </c>
      <c r="K85" s="1" t="s">
        <v>114</v>
      </c>
      <c r="L85" s="1" t="str">
        <f t="shared" si="8"/>
        <v>1. 0 - 499,000</v>
      </c>
      <c r="M85" s="5">
        <v>0.65352576105728377</v>
      </c>
      <c r="N85" s="22"/>
      <c r="O85" s="4" t="str">
        <f t="shared" si="9"/>
        <v/>
      </c>
    </row>
    <row r="86" spans="1:15">
      <c r="A86" s="14">
        <v>43105</v>
      </c>
      <c r="B86" s="1">
        <v>2</v>
      </c>
      <c r="C86" s="1" t="s">
        <v>81</v>
      </c>
      <c r="D86" s="1" t="s">
        <v>337</v>
      </c>
      <c r="E86" s="1" t="s">
        <v>123</v>
      </c>
      <c r="F86" s="1" t="s">
        <v>338</v>
      </c>
      <c r="G86" s="1">
        <v>88572</v>
      </c>
      <c r="H86" s="4">
        <v>0</v>
      </c>
      <c r="I86" s="4">
        <v>6525</v>
      </c>
      <c r="J86" s="1" t="s">
        <v>18</v>
      </c>
      <c r="K86" s="1" t="s">
        <v>9</v>
      </c>
      <c r="L86" s="1" t="str">
        <f t="shared" si="8"/>
        <v>1. 0 - 499,000</v>
      </c>
      <c r="M86" s="5">
        <v>0.65189751030605381</v>
      </c>
      <c r="N86" s="22"/>
      <c r="O86" s="4" t="str">
        <f t="shared" si="9"/>
        <v/>
      </c>
    </row>
    <row r="87" spans="1:15">
      <c r="A87" s="14">
        <v>43109</v>
      </c>
      <c r="B87" s="1">
        <v>2</v>
      </c>
      <c r="C87" s="1" t="s">
        <v>81</v>
      </c>
      <c r="D87" s="1" t="s">
        <v>262</v>
      </c>
      <c r="E87" s="1" t="s">
        <v>258</v>
      </c>
      <c r="F87" s="1" t="s">
        <v>263</v>
      </c>
      <c r="G87" s="1">
        <v>86959</v>
      </c>
      <c r="H87" s="4">
        <v>0</v>
      </c>
      <c r="I87" s="4">
        <v>117691</v>
      </c>
      <c r="J87" s="1" t="s">
        <v>18</v>
      </c>
      <c r="K87" s="1" t="s">
        <v>114</v>
      </c>
      <c r="L87" s="1" t="str">
        <f t="shared" si="8"/>
        <v>1. 0 - 499,000</v>
      </c>
      <c r="M87" s="5">
        <v>0.64481227240685945</v>
      </c>
      <c r="N87" s="22"/>
      <c r="O87" s="4" t="str">
        <f t="shared" si="9"/>
        <v/>
      </c>
    </row>
    <row r="88" spans="1:15">
      <c r="A88" s="14">
        <v>43111</v>
      </c>
      <c r="B88" s="1">
        <v>2</v>
      </c>
      <c r="C88" s="1" t="s">
        <v>81</v>
      </c>
      <c r="D88" s="1" t="s">
        <v>268</v>
      </c>
      <c r="E88" s="1" t="s">
        <v>269</v>
      </c>
      <c r="F88" s="1" t="s">
        <v>270</v>
      </c>
      <c r="G88" s="1">
        <v>86420</v>
      </c>
      <c r="H88" s="4">
        <v>0</v>
      </c>
      <c r="I88" s="4">
        <v>104500</v>
      </c>
      <c r="J88" s="1" t="s">
        <v>18</v>
      </c>
      <c r="K88" s="1" t="s">
        <v>114</v>
      </c>
      <c r="L88" s="1" t="str">
        <f t="shared" si="8"/>
        <v>1. 0 - 499,000</v>
      </c>
      <c r="M88" s="5">
        <v>0.63499410187030036</v>
      </c>
      <c r="N88" s="22"/>
      <c r="O88" s="4" t="str">
        <f t="shared" si="9"/>
        <v/>
      </c>
    </row>
    <row r="89" spans="1:15">
      <c r="A89" s="14">
        <v>43113</v>
      </c>
      <c r="B89" s="1">
        <v>2</v>
      </c>
      <c r="C89" s="1" t="s">
        <v>81</v>
      </c>
      <c r="D89" s="1" t="s">
        <v>328</v>
      </c>
      <c r="E89" s="1" t="s">
        <v>194</v>
      </c>
      <c r="F89" s="1" t="s">
        <v>329</v>
      </c>
      <c r="G89" s="1">
        <v>86558</v>
      </c>
      <c r="H89" s="4">
        <v>0</v>
      </c>
      <c r="I89" s="4">
        <v>20118</v>
      </c>
      <c r="J89" s="1" t="s">
        <v>18</v>
      </c>
      <c r="K89" s="1" t="s">
        <v>114</v>
      </c>
      <c r="L89" s="1" t="str">
        <f t="shared" si="8"/>
        <v>1. 0 - 499,000</v>
      </c>
      <c r="M89" s="5">
        <v>0.6284736615542349</v>
      </c>
      <c r="N89" s="22"/>
      <c r="O89" s="4" t="str">
        <f t="shared" si="9"/>
        <v/>
      </c>
    </row>
    <row r="90" spans="1:15">
      <c r="A90" s="14">
        <v>43117</v>
      </c>
      <c r="B90" s="1">
        <v>2</v>
      </c>
      <c r="C90" s="1" t="s">
        <v>81</v>
      </c>
      <c r="D90" s="1" t="s">
        <v>235</v>
      </c>
      <c r="E90" s="1" t="s">
        <v>120</v>
      </c>
      <c r="F90" s="1" t="s">
        <v>236</v>
      </c>
      <c r="G90" s="1">
        <v>86884</v>
      </c>
      <c r="H90" s="4">
        <v>0</v>
      </c>
      <c r="I90" s="4">
        <v>131455</v>
      </c>
      <c r="J90" s="1" t="s">
        <v>18</v>
      </c>
      <c r="K90" s="1" t="s">
        <v>114</v>
      </c>
      <c r="L90" s="1" t="str">
        <f t="shared" si="8"/>
        <v>1. 0 - 499,000</v>
      </c>
      <c r="M90" s="5">
        <v>0.6196896309225467</v>
      </c>
      <c r="N90" s="22"/>
      <c r="O90" s="4" t="str">
        <f t="shared" si="9"/>
        <v/>
      </c>
    </row>
    <row r="91" spans="1:15">
      <c r="A91" s="14">
        <v>43117</v>
      </c>
      <c r="B91" s="1">
        <v>2</v>
      </c>
      <c r="C91" s="1" t="s">
        <v>81</v>
      </c>
      <c r="D91" s="1" t="s">
        <v>248</v>
      </c>
      <c r="E91" s="1" t="s">
        <v>249</v>
      </c>
      <c r="F91" s="1" t="s">
        <v>250</v>
      </c>
      <c r="G91" s="1">
        <v>87554</v>
      </c>
      <c r="H91" s="4">
        <v>0</v>
      </c>
      <c r="I91" s="4">
        <v>123600</v>
      </c>
      <c r="J91" s="1" t="s">
        <v>18</v>
      </c>
      <c r="K91" s="1" t="s">
        <v>9</v>
      </c>
      <c r="L91" s="1" t="str">
        <f t="shared" si="8"/>
        <v>1. 0 - 499,000</v>
      </c>
      <c r="M91" s="5">
        <v>0.61175085467175883</v>
      </c>
      <c r="N91" s="22"/>
      <c r="O91" s="4" t="str">
        <f t="shared" si="9"/>
        <v/>
      </c>
    </row>
    <row r="92" spans="1:15">
      <c r="A92" s="14">
        <v>43119</v>
      </c>
      <c r="B92" s="1">
        <v>2</v>
      </c>
      <c r="C92" s="1" t="s">
        <v>81</v>
      </c>
      <c r="D92" s="1" t="s">
        <v>294</v>
      </c>
      <c r="E92" s="1" t="s">
        <v>295</v>
      </c>
      <c r="F92" s="1" t="s">
        <v>296</v>
      </c>
      <c r="G92" s="1">
        <v>86837</v>
      </c>
      <c r="H92" s="4">
        <v>0</v>
      </c>
      <c r="I92" s="4">
        <v>62402</v>
      </c>
      <c r="J92" s="1" t="s">
        <v>18</v>
      </c>
      <c r="K92" s="1" t="s">
        <v>114</v>
      </c>
      <c r="L92" s="1" t="str">
        <f t="shared" si="8"/>
        <v>1. 0 - 499,000</v>
      </c>
      <c r="M92" s="5">
        <v>0.61166443921645453</v>
      </c>
      <c r="N92" s="22"/>
      <c r="O92" s="4" t="str">
        <f t="shared" si="9"/>
        <v/>
      </c>
    </row>
    <row r="93" spans="1:15">
      <c r="A93" s="14">
        <v>43125</v>
      </c>
      <c r="B93" s="1">
        <v>2</v>
      </c>
      <c r="C93" s="1" t="s">
        <v>81</v>
      </c>
      <c r="D93" s="1" t="s">
        <v>324</v>
      </c>
      <c r="E93" s="1" t="s">
        <v>100</v>
      </c>
      <c r="F93" s="1" t="s">
        <v>325</v>
      </c>
      <c r="G93" s="1">
        <v>88338</v>
      </c>
      <c r="H93" s="4">
        <v>0</v>
      </c>
      <c r="I93" s="4">
        <v>27462</v>
      </c>
      <c r="J93" s="1" t="s">
        <v>18</v>
      </c>
      <c r="K93" s="1" t="s">
        <v>9</v>
      </c>
      <c r="L93" s="1" t="str">
        <f t="shared" si="8"/>
        <v>1. 0 - 499,000</v>
      </c>
      <c r="M93" s="5">
        <v>0.61022451141296086</v>
      </c>
      <c r="N93" s="22"/>
      <c r="O93" s="4" t="str">
        <f t="shared" si="9"/>
        <v/>
      </c>
    </row>
    <row r="94" spans="1:15">
      <c r="A94" s="14">
        <v>43127</v>
      </c>
      <c r="B94" s="1">
        <v>2</v>
      </c>
      <c r="C94" s="1" t="s">
        <v>81</v>
      </c>
      <c r="D94" s="1" t="s">
        <v>212</v>
      </c>
      <c r="E94" s="1" t="s">
        <v>213</v>
      </c>
      <c r="F94" s="1" t="s">
        <v>214</v>
      </c>
      <c r="G94" s="1">
        <v>86311</v>
      </c>
      <c r="H94" s="4">
        <v>0</v>
      </c>
      <c r="I94" s="4">
        <v>148387</v>
      </c>
      <c r="J94" s="1" t="s">
        <v>18</v>
      </c>
      <c r="K94" s="1" t="s">
        <v>114</v>
      </c>
      <c r="L94" s="1" t="str">
        <f t="shared" si="8"/>
        <v>1. 0 - 499,000</v>
      </c>
      <c r="M94" s="5">
        <v>0.59438325565916617</v>
      </c>
      <c r="N94" s="22"/>
      <c r="O94" s="4" t="str">
        <f t="shared" si="9"/>
        <v/>
      </c>
    </row>
    <row r="95" spans="1:15">
      <c r="A95" s="14">
        <v>43127</v>
      </c>
      <c r="B95" s="1">
        <v>2</v>
      </c>
      <c r="C95" s="1" t="s">
        <v>81</v>
      </c>
      <c r="D95" s="1" t="s">
        <v>266</v>
      </c>
      <c r="E95" s="1" t="s">
        <v>104</v>
      </c>
      <c r="F95" s="1" t="s">
        <v>267</v>
      </c>
      <c r="G95" s="1">
        <v>87830</v>
      </c>
      <c r="H95" s="4">
        <v>0</v>
      </c>
      <c r="I95" s="4">
        <v>109585</v>
      </c>
      <c r="J95" s="1" t="s">
        <v>18</v>
      </c>
      <c r="K95" s="1" t="s">
        <v>9</v>
      </c>
      <c r="L95" s="1" t="str">
        <f t="shared" si="8"/>
        <v>1. 0 - 499,000</v>
      </c>
      <c r="M95" s="5">
        <v>0.59402400860477567</v>
      </c>
      <c r="N95" s="22"/>
      <c r="O95" s="4" t="str">
        <f t="shared" si="9"/>
        <v/>
      </c>
    </row>
    <row r="96" spans="1:15">
      <c r="A96" s="14">
        <v>43129</v>
      </c>
      <c r="B96" s="1">
        <v>2</v>
      </c>
      <c r="C96" s="1" t="s">
        <v>81</v>
      </c>
      <c r="D96" s="1" t="s">
        <v>326</v>
      </c>
      <c r="E96" s="1" t="s">
        <v>304</v>
      </c>
      <c r="F96" s="1" t="s">
        <v>327</v>
      </c>
      <c r="G96" s="1">
        <v>87029</v>
      </c>
      <c r="H96" s="4">
        <v>0</v>
      </c>
      <c r="I96" s="4">
        <v>24246</v>
      </c>
      <c r="J96" s="1" t="s">
        <v>18</v>
      </c>
      <c r="K96" s="1" t="s">
        <v>114</v>
      </c>
      <c r="L96" s="1" t="str">
        <f t="shared" si="8"/>
        <v>1. 0 - 499,000</v>
      </c>
      <c r="M96" s="5">
        <v>0.5887187886282047</v>
      </c>
      <c r="N96" s="22"/>
      <c r="O96" s="4" t="str">
        <f t="shared" si="9"/>
        <v/>
      </c>
    </row>
    <row r="97" spans="1:15">
      <c r="A97" s="14">
        <v>43131</v>
      </c>
      <c r="B97" s="1">
        <v>2</v>
      </c>
      <c r="C97" s="1" t="s">
        <v>81</v>
      </c>
      <c r="D97" s="1" t="s">
        <v>103</v>
      </c>
      <c r="E97" s="1" t="s">
        <v>104</v>
      </c>
      <c r="F97" s="1" t="s">
        <v>105</v>
      </c>
      <c r="G97" s="1">
        <v>88734</v>
      </c>
      <c r="H97" s="4">
        <v>0</v>
      </c>
      <c r="I97" s="4">
        <v>418536</v>
      </c>
      <c r="J97" s="1" t="s">
        <v>18</v>
      </c>
      <c r="K97" s="1" t="s">
        <v>9</v>
      </c>
      <c r="L97" s="1" t="str">
        <f t="shared" si="8"/>
        <v>1. 0 - 499,000</v>
      </c>
      <c r="M97" s="5">
        <v>0.58593136453607175</v>
      </c>
      <c r="N97" s="22"/>
      <c r="O97" s="4" t="str">
        <f t="shared" si="9"/>
        <v/>
      </c>
    </row>
    <row r="98" spans="1:15">
      <c r="A98" s="14">
        <v>43131</v>
      </c>
      <c r="B98" s="1">
        <v>2</v>
      </c>
      <c r="C98" s="1" t="s">
        <v>81</v>
      </c>
      <c r="D98" s="1" t="s">
        <v>221</v>
      </c>
      <c r="E98" s="1" t="s">
        <v>104</v>
      </c>
      <c r="F98" s="1" t="s">
        <v>222</v>
      </c>
      <c r="G98" s="1">
        <v>86651</v>
      </c>
      <c r="H98" s="4">
        <v>0</v>
      </c>
      <c r="I98" s="4">
        <v>140912</v>
      </c>
      <c r="J98" s="1" t="s">
        <v>18</v>
      </c>
      <c r="K98" s="1" t="s">
        <v>114</v>
      </c>
      <c r="L98" s="1" t="str">
        <f t="shared" si="8"/>
        <v>1. 0 - 499,000</v>
      </c>
      <c r="M98" s="5">
        <v>0.58328289150423374</v>
      </c>
      <c r="N98" s="22"/>
      <c r="O98" s="4" t="str">
        <f t="shared" si="9"/>
        <v/>
      </c>
    </row>
    <row r="99" spans="1:15">
      <c r="A99" s="14">
        <v>43131</v>
      </c>
      <c r="B99" s="1">
        <v>2</v>
      </c>
      <c r="C99" s="1" t="s">
        <v>81</v>
      </c>
      <c r="D99" s="1" t="s">
        <v>282</v>
      </c>
      <c r="E99" s="1" t="s">
        <v>104</v>
      </c>
      <c r="F99" s="1" t="s">
        <v>283</v>
      </c>
      <c r="G99" s="1">
        <v>87713</v>
      </c>
      <c r="H99" s="4">
        <v>0</v>
      </c>
      <c r="I99" s="4">
        <v>80296</v>
      </c>
      <c r="J99" s="1" t="s">
        <v>18</v>
      </c>
      <c r="K99" s="1" t="s">
        <v>9</v>
      </c>
      <c r="L99" s="1" t="str">
        <f t="shared" si="8"/>
        <v>1. 0 - 499,000</v>
      </c>
      <c r="M99" s="5">
        <v>0.5831536884229227</v>
      </c>
      <c r="N99" s="22"/>
      <c r="O99" s="4" t="str">
        <f t="shared" si="9"/>
        <v/>
      </c>
    </row>
    <row r="100" spans="1:15">
      <c r="A100" s="14">
        <v>43131</v>
      </c>
      <c r="B100" s="1">
        <v>2</v>
      </c>
      <c r="C100" s="1" t="s">
        <v>81</v>
      </c>
      <c r="D100" s="1" t="s">
        <v>284</v>
      </c>
      <c r="E100" s="1" t="s">
        <v>185</v>
      </c>
      <c r="F100" s="1" t="s">
        <v>285</v>
      </c>
      <c r="G100" s="1">
        <v>88490</v>
      </c>
      <c r="H100" s="4">
        <v>0</v>
      </c>
      <c r="I100" s="4">
        <v>76280</v>
      </c>
      <c r="J100" s="1" t="s">
        <v>18</v>
      </c>
      <c r="K100" s="1" t="s">
        <v>9</v>
      </c>
      <c r="L100" s="1" t="str">
        <f t="shared" si="8"/>
        <v>1. 0 - 499,000</v>
      </c>
      <c r="M100" s="5">
        <v>0.57359713718764171</v>
      </c>
      <c r="N100" s="22"/>
      <c r="O100" s="4" t="str">
        <f t="shared" si="9"/>
        <v/>
      </c>
    </row>
    <row r="101" spans="1:15">
      <c r="A101" s="14">
        <v>43131</v>
      </c>
      <c r="B101" s="1">
        <v>2</v>
      </c>
      <c r="C101" s="1" t="s">
        <v>81</v>
      </c>
      <c r="D101" s="1" t="s">
        <v>193</v>
      </c>
      <c r="E101" s="1" t="s">
        <v>194</v>
      </c>
      <c r="F101" s="1" t="s">
        <v>195</v>
      </c>
      <c r="G101" s="1">
        <v>86931</v>
      </c>
      <c r="H101" s="4">
        <v>0</v>
      </c>
      <c r="I101" s="4">
        <v>169183</v>
      </c>
      <c r="J101" s="1" t="s">
        <v>18</v>
      </c>
      <c r="K101" s="1" t="s">
        <v>114</v>
      </c>
      <c r="L101" s="1" t="str">
        <f t="shared" si="8"/>
        <v>1. 0 - 499,000</v>
      </c>
      <c r="M101" s="5">
        <v>0.57289936220267268</v>
      </c>
      <c r="N101" s="22"/>
      <c r="O101" s="4" t="str">
        <f t="shared" si="9"/>
        <v/>
      </c>
    </row>
    <row r="102" spans="1:15">
      <c r="A102" s="14">
        <v>43148</v>
      </c>
      <c r="B102" s="1">
        <v>2</v>
      </c>
      <c r="C102" s="1" t="s">
        <v>81</v>
      </c>
      <c r="D102" s="1" t="s">
        <v>144</v>
      </c>
      <c r="E102" s="1" t="s">
        <v>109</v>
      </c>
      <c r="F102" s="1" t="s">
        <v>145</v>
      </c>
      <c r="G102" s="1">
        <v>88130</v>
      </c>
      <c r="H102" s="4">
        <v>0</v>
      </c>
      <c r="I102" s="4">
        <v>238080</v>
      </c>
      <c r="J102" s="1" t="s">
        <v>18</v>
      </c>
      <c r="K102" s="1" t="s">
        <v>9</v>
      </c>
      <c r="L102" s="1" t="str">
        <f t="shared" si="8"/>
        <v>1. 0 - 499,000</v>
      </c>
      <c r="M102" s="5">
        <v>0.56809647943660879</v>
      </c>
      <c r="N102" s="22"/>
      <c r="O102" s="4" t="str">
        <f t="shared" si="9"/>
        <v/>
      </c>
    </row>
    <row r="103" spans="1:15">
      <c r="A103" s="14">
        <v>43152</v>
      </c>
      <c r="B103" s="1">
        <v>2</v>
      </c>
      <c r="C103" s="1" t="s">
        <v>81</v>
      </c>
      <c r="D103" s="1" t="s">
        <v>299</v>
      </c>
      <c r="E103" s="1" t="s">
        <v>100</v>
      </c>
      <c r="F103" s="1" t="s">
        <v>300</v>
      </c>
      <c r="G103" s="1">
        <v>88618</v>
      </c>
      <c r="H103" s="4">
        <v>0</v>
      </c>
      <c r="I103" s="4">
        <v>54566</v>
      </c>
      <c r="J103" s="1" t="s">
        <v>18</v>
      </c>
      <c r="K103" s="1" t="s">
        <v>9</v>
      </c>
      <c r="L103" s="1" t="str">
        <f t="shared" ref="L103:L134" si="10">VLOOKUP(I103,$Q$10:$R$13,2,TRUE)</f>
        <v>1. 0 - 499,000</v>
      </c>
      <c r="M103" s="5">
        <v>0.56695183878778088</v>
      </c>
      <c r="N103" s="22"/>
      <c r="O103" s="4" t="str">
        <f t="shared" si="9"/>
        <v/>
      </c>
    </row>
    <row r="104" spans="1:15">
      <c r="A104" s="14">
        <v>43154</v>
      </c>
      <c r="B104" s="1">
        <v>2</v>
      </c>
      <c r="C104" s="1" t="s">
        <v>81</v>
      </c>
      <c r="D104" s="1" t="s">
        <v>274</v>
      </c>
      <c r="E104" s="1" t="s">
        <v>128</v>
      </c>
      <c r="F104" s="1" t="s">
        <v>275</v>
      </c>
      <c r="G104" s="1">
        <v>88244</v>
      </c>
      <c r="H104" s="4">
        <v>0</v>
      </c>
      <c r="I104" s="4">
        <v>95734</v>
      </c>
      <c r="J104" s="1" t="s">
        <v>18</v>
      </c>
      <c r="K104" s="1" t="s">
        <v>9</v>
      </c>
      <c r="L104" s="1" t="str">
        <f t="shared" si="10"/>
        <v>1. 0 - 499,000</v>
      </c>
      <c r="M104" s="5">
        <v>0.55789354120052037</v>
      </c>
      <c r="N104" s="22"/>
      <c r="O104" s="4" t="str">
        <f t="shared" si="9"/>
        <v/>
      </c>
    </row>
    <row r="105" spans="1:15">
      <c r="A105" s="14">
        <v>43155</v>
      </c>
      <c r="B105" s="1">
        <v>2</v>
      </c>
      <c r="C105" s="1" t="s">
        <v>81</v>
      </c>
      <c r="D105" s="1" t="s">
        <v>117</v>
      </c>
      <c r="E105" s="1" t="s">
        <v>109</v>
      </c>
      <c r="F105" s="1" t="s">
        <v>118</v>
      </c>
      <c r="G105" s="1">
        <v>87363</v>
      </c>
      <c r="H105" s="4">
        <v>0</v>
      </c>
      <c r="I105" s="4">
        <v>326025</v>
      </c>
      <c r="J105" s="1" t="s">
        <v>18</v>
      </c>
      <c r="K105" s="1" t="s">
        <v>114</v>
      </c>
      <c r="L105" s="1" t="str">
        <f t="shared" si="10"/>
        <v>1. 0 - 499,000</v>
      </c>
      <c r="M105" s="5">
        <v>0.55145528150403722</v>
      </c>
      <c r="N105" s="22"/>
      <c r="O105" s="4" t="str">
        <f t="shared" si="9"/>
        <v/>
      </c>
    </row>
    <row r="106" spans="1:15">
      <c r="A106" s="14">
        <v>43157</v>
      </c>
      <c r="B106" s="1">
        <v>2</v>
      </c>
      <c r="C106" s="1" t="s">
        <v>81</v>
      </c>
      <c r="D106" s="1" t="s">
        <v>322</v>
      </c>
      <c r="E106" s="1" t="s">
        <v>150</v>
      </c>
      <c r="F106" s="1" t="s">
        <v>323</v>
      </c>
      <c r="G106" s="1">
        <v>88228</v>
      </c>
      <c r="H106" s="4">
        <v>0</v>
      </c>
      <c r="I106" s="4">
        <v>30387</v>
      </c>
      <c r="J106" s="1" t="s">
        <v>18</v>
      </c>
      <c r="K106" s="1" t="s">
        <v>9</v>
      </c>
      <c r="L106" s="1" t="str">
        <f t="shared" si="10"/>
        <v>1. 0 - 499,000</v>
      </c>
      <c r="M106" s="5">
        <v>0.54871341681569386</v>
      </c>
      <c r="N106" s="22"/>
      <c r="O106" s="4" t="str">
        <f t="shared" si="9"/>
        <v/>
      </c>
    </row>
    <row r="107" spans="1:15">
      <c r="A107" s="14">
        <v>43158</v>
      </c>
      <c r="B107" s="1">
        <v>2</v>
      </c>
      <c r="C107" s="1" t="s">
        <v>81</v>
      </c>
      <c r="D107" s="1" t="s">
        <v>177</v>
      </c>
      <c r="E107" s="1" t="s">
        <v>128</v>
      </c>
      <c r="F107" s="1" t="s">
        <v>178</v>
      </c>
      <c r="G107" s="1">
        <v>87482</v>
      </c>
      <c r="H107" s="4">
        <v>0</v>
      </c>
      <c r="I107" s="4">
        <v>188114</v>
      </c>
      <c r="J107" s="1" t="s">
        <v>18</v>
      </c>
      <c r="K107" s="1" t="s">
        <v>9</v>
      </c>
      <c r="L107" s="1" t="str">
        <f t="shared" si="10"/>
        <v>1. 0 - 499,000</v>
      </c>
      <c r="M107" s="5">
        <v>0.53076954981065216</v>
      </c>
      <c r="N107" s="22"/>
      <c r="O107" s="4" t="str">
        <f t="shared" si="9"/>
        <v/>
      </c>
    </row>
    <row r="108" spans="1:15">
      <c r="A108" s="14">
        <v>43158</v>
      </c>
      <c r="B108" s="1">
        <v>2</v>
      </c>
      <c r="C108" s="1" t="s">
        <v>81</v>
      </c>
      <c r="D108" s="1" t="s">
        <v>215</v>
      </c>
      <c r="E108" s="1" t="s">
        <v>109</v>
      </c>
      <c r="F108" s="1" t="s">
        <v>216</v>
      </c>
      <c r="G108" s="1">
        <v>87407</v>
      </c>
      <c r="H108" s="4">
        <v>0</v>
      </c>
      <c r="I108" s="4">
        <v>146100</v>
      </c>
      <c r="J108" s="1" t="s">
        <v>18</v>
      </c>
      <c r="K108" s="1" t="s">
        <v>114</v>
      </c>
      <c r="L108" s="1" t="str">
        <f t="shared" si="10"/>
        <v>1. 0 - 499,000</v>
      </c>
      <c r="M108" s="5">
        <v>0.52614521690439986</v>
      </c>
      <c r="N108" s="22"/>
      <c r="O108" s="4" t="str">
        <f t="shared" si="9"/>
        <v/>
      </c>
    </row>
    <row r="109" spans="1:15">
      <c r="A109" s="14">
        <v>43158</v>
      </c>
      <c r="B109" s="1">
        <v>2</v>
      </c>
      <c r="C109" s="1" t="s">
        <v>81</v>
      </c>
      <c r="D109" s="1" t="s">
        <v>301</v>
      </c>
      <c r="E109" s="1" t="s">
        <v>100</v>
      </c>
      <c r="F109" s="1" t="s">
        <v>302</v>
      </c>
      <c r="G109" s="1">
        <v>88714</v>
      </c>
      <c r="H109" s="4">
        <v>0</v>
      </c>
      <c r="I109" s="4">
        <v>52630</v>
      </c>
      <c r="J109" s="1" t="s">
        <v>18</v>
      </c>
      <c r="K109" s="1" t="s">
        <v>9</v>
      </c>
      <c r="L109" s="1" t="str">
        <f t="shared" si="10"/>
        <v>1. 0 - 499,000</v>
      </c>
      <c r="M109" s="5">
        <v>0.51266940390773197</v>
      </c>
      <c r="N109" s="22"/>
      <c r="O109" s="4" t="str">
        <f t="shared" si="9"/>
        <v/>
      </c>
    </row>
    <row r="110" spans="1:15">
      <c r="A110" s="14">
        <v>43158</v>
      </c>
      <c r="B110" s="1">
        <v>2</v>
      </c>
      <c r="C110" s="1" t="s">
        <v>81</v>
      </c>
      <c r="D110" s="1" t="s">
        <v>141</v>
      </c>
      <c r="E110" s="1" t="s">
        <v>142</v>
      </c>
      <c r="F110" s="1" t="s">
        <v>143</v>
      </c>
      <c r="G110" s="1">
        <v>87424</v>
      </c>
      <c r="H110" s="4">
        <v>0</v>
      </c>
      <c r="I110" s="4">
        <v>242314</v>
      </c>
      <c r="J110" s="1" t="s">
        <v>18</v>
      </c>
      <c r="K110" s="1" t="s">
        <v>114</v>
      </c>
      <c r="L110" s="1" t="str">
        <f t="shared" si="10"/>
        <v>1. 0 - 499,000</v>
      </c>
      <c r="M110" s="5">
        <v>0.49810510671382746</v>
      </c>
      <c r="N110" s="22"/>
      <c r="O110" s="4" t="str">
        <f t="shared" si="9"/>
        <v/>
      </c>
    </row>
    <row r="111" spans="1:15">
      <c r="A111" s="14">
        <v>43158</v>
      </c>
      <c r="B111" s="1">
        <v>2</v>
      </c>
      <c r="C111" s="1" t="s">
        <v>81</v>
      </c>
      <c r="D111" s="1" t="s">
        <v>297</v>
      </c>
      <c r="E111" s="1" t="s">
        <v>197</v>
      </c>
      <c r="F111" s="1" t="s">
        <v>298</v>
      </c>
      <c r="G111" s="1">
        <v>86481</v>
      </c>
      <c r="H111" s="4">
        <v>0</v>
      </c>
      <c r="I111" s="4">
        <v>56850</v>
      </c>
      <c r="J111" s="1" t="s">
        <v>18</v>
      </c>
      <c r="K111" s="1" t="s">
        <v>114</v>
      </c>
      <c r="L111" s="1" t="str">
        <f t="shared" si="10"/>
        <v>1. 0 - 499,000</v>
      </c>
      <c r="M111" s="5">
        <v>0.49614311407491152</v>
      </c>
      <c r="N111" s="22"/>
      <c r="O111" s="4" t="str">
        <f t="shared" si="9"/>
        <v/>
      </c>
    </row>
    <row r="112" spans="1:15">
      <c r="A112" s="14">
        <v>43164</v>
      </c>
      <c r="B112" s="1">
        <v>2</v>
      </c>
      <c r="C112" s="1" t="s">
        <v>81</v>
      </c>
      <c r="D112" s="1" t="s">
        <v>251</v>
      </c>
      <c r="E112" s="1" t="s">
        <v>100</v>
      </c>
      <c r="F112" s="1" t="s">
        <v>252</v>
      </c>
      <c r="G112" s="1">
        <v>86705</v>
      </c>
      <c r="H112" s="4">
        <v>0</v>
      </c>
      <c r="I112" s="4">
        <v>123052</v>
      </c>
      <c r="J112" s="1" t="s">
        <v>18</v>
      </c>
      <c r="K112" s="1" t="s">
        <v>114</v>
      </c>
      <c r="L112" s="1" t="str">
        <f t="shared" si="10"/>
        <v>1. 0 - 499,000</v>
      </c>
      <c r="M112" s="5">
        <v>0.49131614372671606</v>
      </c>
      <c r="N112" s="22"/>
      <c r="O112" s="4" t="str">
        <f t="shared" si="9"/>
        <v/>
      </c>
    </row>
    <row r="113" spans="1:15">
      <c r="A113" s="14">
        <v>43175</v>
      </c>
      <c r="B113" s="1">
        <v>2</v>
      </c>
      <c r="C113" s="1" t="s">
        <v>81</v>
      </c>
      <c r="D113" s="1" t="s">
        <v>230</v>
      </c>
      <c r="E113" s="1" t="s">
        <v>231</v>
      </c>
      <c r="F113" s="1" t="s">
        <v>232</v>
      </c>
      <c r="G113" s="1">
        <v>87128</v>
      </c>
      <c r="H113" s="4">
        <v>0</v>
      </c>
      <c r="I113" s="4">
        <v>133950</v>
      </c>
      <c r="J113" s="1" t="s">
        <v>18</v>
      </c>
      <c r="K113" s="1" t="s">
        <v>114</v>
      </c>
      <c r="L113" s="1" t="str">
        <f t="shared" si="10"/>
        <v>1. 0 - 499,000</v>
      </c>
      <c r="M113" s="5">
        <v>0.47339388814744288</v>
      </c>
      <c r="N113" s="22"/>
      <c r="O113" s="4" t="str">
        <f t="shared" si="9"/>
        <v/>
      </c>
    </row>
    <row r="114" spans="1:15">
      <c r="A114" s="14">
        <v>43176</v>
      </c>
      <c r="B114" s="1">
        <v>2</v>
      </c>
      <c r="C114" s="1" t="s">
        <v>81</v>
      </c>
      <c r="D114" s="1" t="s">
        <v>264</v>
      </c>
      <c r="E114" s="1" t="s">
        <v>170</v>
      </c>
      <c r="F114" s="1" t="s">
        <v>265</v>
      </c>
      <c r="G114" s="1">
        <v>87944</v>
      </c>
      <c r="H114" s="4">
        <v>0</v>
      </c>
      <c r="I114" s="4">
        <v>115550</v>
      </c>
      <c r="J114" s="1" t="s">
        <v>18</v>
      </c>
      <c r="K114" s="1" t="s">
        <v>9</v>
      </c>
      <c r="L114" s="1" t="str">
        <f t="shared" si="10"/>
        <v>1. 0 - 499,000</v>
      </c>
      <c r="M114" s="5">
        <v>0.46582130684085243</v>
      </c>
      <c r="N114" s="22"/>
      <c r="O114" s="4" t="str">
        <f t="shared" si="9"/>
        <v/>
      </c>
    </row>
    <row r="115" spans="1:15">
      <c r="A115" s="14">
        <v>43179</v>
      </c>
      <c r="B115" s="1">
        <v>2</v>
      </c>
      <c r="C115" s="1" t="s">
        <v>81</v>
      </c>
      <c r="D115" s="1" t="s">
        <v>206</v>
      </c>
      <c r="E115" s="1" t="s">
        <v>159</v>
      </c>
      <c r="F115" s="1" t="s">
        <v>207</v>
      </c>
      <c r="G115" s="1">
        <v>87575</v>
      </c>
      <c r="H115" s="4">
        <v>0</v>
      </c>
      <c r="I115" s="4">
        <v>156000</v>
      </c>
      <c r="J115" s="1" t="s">
        <v>18</v>
      </c>
      <c r="K115" s="1" t="s">
        <v>9</v>
      </c>
      <c r="L115" s="1" t="str">
        <f t="shared" si="10"/>
        <v>1. 0 - 499,000</v>
      </c>
      <c r="M115" s="5">
        <v>0.45838715116051931</v>
      </c>
      <c r="N115" s="22"/>
      <c r="O115" s="4" t="str">
        <f t="shared" si="9"/>
        <v/>
      </c>
    </row>
    <row r="116" spans="1:15">
      <c r="A116" s="14">
        <v>43179</v>
      </c>
      <c r="B116" s="1">
        <v>2</v>
      </c>
      <c r="C116" s="1" t="s">
        <v>81</v>
      </c>
      <c r="D116" s="1" t="s">
        <v>308</v>
      </c>
      <c r="E116" s="1" t="s">
        <v>100</v>
      </c>
      <c r="F116" s="1" t="s">
        <v>309</v>
      </c>
      <c r="G116" s="1">
        <v>86856</v>
      </c>
      <c r="H116" s="4">
        <v>0</v>
      </c>
      <c r="I116" s="4">
        <v>41698</v>
      </c>
      <c r="J116" s="1" t="s">
        <v>18</v>
      </c>
      <c r="K116" s="1" t="s">
        <v>114</v>
      </c>
      <c r="L116" s="1" t="str">
        <f t="shared" si="10"/>
        <v>1. 0 - 499,000</v>
      </c>
      <c r="M116" s="5">
        <v>0.44366261432769716</v>
      </c>
      <c r="N116" s="22"/>
      <c r="O116" s="4" t="str">
        <f t="shared" si="9"/>
        <v/>
      </c>
    </row>
    <row r="117" spans="1:15">
      <c r="A117" s="14">
        <v>43183</v>
      </c>
      <c r="B117" s="1">
        <v>9</v>
      </c>
      <c r="C117" s="1" t="s">
        <v>81</v>
      </c>
      <c r="D117" s="1" t="s">
        <v>163</v>
      </c>
      <c r="E117" s="1" t="s">
        <v>123</v>
      </c>
      <c r="F117" s="1" t="s">
        <v>164</v>
      </c>
      <c r="G117" s="1">
        <v>88274</v>
      </c>
      <c r="H117" s="4">
        <v>0</v>
      </c>
      <c r="I117" s="4">
        <v>208098</v>
      </c>
      <c r="J117" s="1" t="s">
        <v>18</v>
      </c>
      <c r="K117" s="1" t="s">
        <v>9</v>
      </c>
      <c r="L117" s="1" t="str">
        <f t="shared" si="10"/>
        <v>1. 0 - 499,000</v>
      </c>
      <c r="M117" s="5">
        <v>0.44326122575269067</v>
      </c>
      <c r="N117" s="22"/>
      <c r="O117" s="4" t="str">
        <f t="shared" si="9"/>
        <v/>
      </c>
    </row>
    <row r="118" spans="1:15">
      <c r="A118" s="14">
        <v>43186</v>
      </c>
      <c r="B118" s="1">
        <v>18</v>
      </c>
      <c r="C118" s="1" t="s">
        <v>81</v>
      </c>
      <c r="D118" s="1" t="s">
        <v>137</v>
      </c>
      <c r="E118" s="1" t="s">
        <v>83</v>
      </c>
      <c r="F118" s="1" t="s">
        <v>138</v>
      </c>
      <c r="G118" s="1">
        <v>87073</v>
      </c>
      <c r="H118" s="4">
        <v>0</v>
      </c>
      <c r="I118" s="4">
        <v>251507</v>
      </c>
      <c r="J118" s="1" t="s">
        <v>18</v>
      </c>
      <c r="K118" s="1" t="s">
        <v>114</v>
      </c>
      <c r="L118" s="1" t="str">
        <f t="shared" si="10"/>
        <v>1. 0 - 499,000</v>
      </c>
      <c r="M118" s="5">
        <v>0.43793462076353129</v>
      </c>
      <c r="N118" s="22"/>
      <c r="O118" s="4" t="str">
        <f t="shared" si="9"/>
        <v/>
      </c>
    </row>
    <row r="119" spans="1:15">
      <c r="A119" s="14">
        <v>43187</v>
      </c>
      <c r="B119" s="1">
        <v>25</v>
      </c>
      <c r="C119" s="1" t="s">
        <v>81</v>
      </c>
      <c r="D119" s="1" t="s">
        <v>122</v>
      </c>
      <c r="E119" s="1" t="s">
        <v>123</v>
      </c>
      <c r="F119" s="1" t="s">
        <v>124</v>
      </c>
      <c r="G119" s="1">
        <v>87559</v>
      </c>
      <c r="H119" s="4">
        <v>0</v>
      </c>
      <c r="I119" s="4">
        <v>297730</v>
      </c>
      <c r="J119" s="1" t="s">
        <v>18</v>
      </c>
      <c r="K119" s="1" t="s">
        <v>9</v>
      </c>
      <c r="L119" s="1" t="str">
        <f t="shared" si="10"/>
        <v>1. 0 - 499,000</v>
      </c>
      <c r="M119" s="5">
        <v>0.42861050821268531</v>
      </c>
      <c r="N119" s="22"/>
      <c r="O119" s="4" t="str">
        <f t="shared" si="9"/>
        <v/>
      </c>
    </row>
    <row r="120" spans="1:15">
      <c r="A120" s="14">
        <v>43189</v>
      </c>
      <c r="B120" s="1">
        <v>20</v>
      </c>
      <c r="C120" s="1" t="s">
        <v>81</v>
      </c>
      <c r="D120" s="1" t="s">
        <v>208</v>
      </c>
      <c r="E120" s="1" t="s">
        <v>100</v>
      </c>
      <c r="F120" s="1" t="s">
        <v>209</v>
      </c>
      <c r="G120" s="1">
        <v>88554</v>
      </c>
      <c r="H120" s="4">
        <v>0</v>
      </c>
      <c r="I120" s="4">
        <v>153622</v>
      </c>
      <c r="J120" s="1" t="s">
        <v>18</v>
      </c>
      <c r="K120" s="1" t="s">
        <v>9</v>
      </c>
      <c r="L120" s="1" t="str">
        <f t="shared" si="10"/>
        <v>1. 0 - 499,000</v>
      </c>
      <c r="M120" s="5">
        <v>0.39973845404709218</v>
      </c>
      <c r="N120" s="22"/>
      <c r="O120" s="4" t="str">
        <f t="shared" si="9"/>
        <v/>
      </c>
    </row>
    <row r="121" spans="1:15">
      <c r="A121" s="14">
        <v>43190</v>
      </c>
      <c r="B121" s="1">
        <v>46</v>
      </c>
      <c r="C121" s="1" t="s">
        <v>81</v>
      </c>
      <c r="D121" s="1" t="s">
        <v>167</v>
      </c>
      <c r="E121" s="1" t="s">
        <v>104</v>
      </c>
      <c r="F121" s="1" t="s">
        <v>168</v>
      </c>
      <c r="G121" s="1">
        <v>87170</v>
      </c>
      <c r="H121" s="4">
        <v>0</v>
      </c>
      <c r="I121" s="4">
        <v>198330</v>
      </c>
      <c r="J121" s="1" t="s">
        <v>18</v>
      </c>
      <c r="K121" s="1" t="s">
        <v>114</v>
      </c>
      <c r="L121" s="1" t="str">
        <f t="shared" si="10"/>
        <v>1. 0 - 499,000</v>
      </c>
      <c r="M121" s="5">
        <v>0.39393358170951109</v>
      </c>
      <c r="N121" s="22"/>
      <c r="O121" s="4" t="str">
        <f t="shared" si="9"/>
        <v/>
      </c>
    </row>
    <row r="122" spans="1:15">
      <c r="A122" s="14">
        <v>43195</v>
      </c>
      <c r="B122" s="1">
        <v>16</v>
      </c>
      <c r="C122" s="1" t="s">
        <v>81</v>
      </c>
      <c r="D122" s="1" t="s">
        <v>253</v>
      </c>
      <c r="E122" s="1" t="s">
        <v>185</v>
      </c>
      <c r="F122" s="1" t="s">
        <v>254</v>
      </c>
      <c r="G122" s="1">
        <v>88029</v>
      </c>
      <c r="H122" s="4">
        <v>0</v>
      </c>
      <c r="I122" s="4">
        <v>122532</v>
      </c>
      <c r="J122" s="1" t="s">
        <v>18</v>
      </c>
      <c r="K122" s="1" t="s">
        <v>9</v>
      </c>
      <c r="L122" s="1" t="str">
        <f t="shared" si="10"/>
        <v>1. 0 - 499,000</v>
      </c>
      <c r="M122" s="5">
        <v>0.37254374216076191</v>
      </c>
      <c r="N122" s="22"/>
      <c r="O122" s="4" t="str">
        <f t="shared" si="9"/>
        <v/>
      </c>
    </row>
    <row r="123" spans="1:15">
      <c r="A123" s="14">
        <v>43196</v>
      </c>
      <c r="B123" s="1">
        <v>11</v>
      </c>
      <c r="C123" s="1" t="s">
        <v>81</v>
      </c>
      <c r="D123" s="1" t="s">
        <v>257</v>
      </c>
      <c r="E123" s="1" t="s">
        <v>258</v>
      </c>
      <c r="F123" s="1" t="s">
        <v>259</v>
      </c>
      <c r="G123" s="1">
        <v>86965</v>
      </c>
      <c r="H123" s="4">
        <v>0</v>
      </c>
      <c r="I123" s="4">
        <v>120894</v>
      </c>
      <c r="J123" s="1" t="s">
        <v>18</v>
      </c>
      <c r="K123" s="1" t="s">
        <v>114</v>
      </c>
      <c r="L123" s="1" t="str">
        <f t="shared" si="10"/>
        <v>1. 0 - 499,000</v>
      </c>
      <c r="M123" s="5">
        <v>0.32527958782516675</v>
      </c>
      <c r="N123" s="22"/>
      <c r="O123" s="4" t="str">
        <f t="shared" si="9"/>
        <v/>
      </c>
    </row>
    <row r="124" spans="1:15">
      <c r="A124" s="14">
        <v>43199</v>
      </c>
      <c r="B124" s="1">
        <v>16</v>
      </c>
      <c r="C124" s="1" t="s">
        <v>81</v>
      </c>
      <c r="D124" s="1" t="s">
        <v>260</v>
      </c>
      <c r="E124" s="1" t="s">
        <v>104</v>
      </c>
      <c r="F124" s="1" t="s">
        <v>261</v>
      </c>
      <c r="G124" s="1">
        <v>88115</v>
      </c>
      <c r="H124" s="4">
        <v>0</v>
      </c>
      <c r="I124" s="4">
        <v>119420</v>
      </c>
      <c r="J124" s="1" t="s">
        <v>18</v>
      </c>
      <c r="K124" s="1" t="s">
        <v>9</v>
      </c>
      <c r="L124" s="1" t="str">
        <f t="shared" si="10"/>
        <v>1. 0 - 499,000</v>
      </c>
      <c r="M124" s="5">
        <v>0.3208547877568122</v>
      </c>
      <c r="N124" s="22"/>
      <c r="O124" s="4" t="str">
        <f t="shared" si="9"/>
        <v/>
      </c>
    </row>
    <row r="125" spans="1:15">
      <c r="A125" s="14">
        <v>43200</v>
      </c>
      <c r="B125" s="1">
        <v>23</v>
      </c>
      <c r="C125" s="1" t="s">
        <v>81</v>
      </c>
      <c r="D125" s="1" t="s">
        <v>286</v>
      </c>
      <c r="E125" s="1" t="s">
        <v>287</v>
      </c>
      <c r="F125" s="1" t="s">
        <v>288</v>
      </c>
      <c r="G125" s="1">
        <v>88172</v>
      </c>
      <c r="H125" s="4">
        <v>0</v>
      </c>
      <c r="I125" s="4">
        <v>73919</v>
      </c>
      <c r="J125" s="1" t="s">
        <v>18</v>
      </c>
      <c r="K125" s="1" t="s">
        <v>9</v>
      </c>
      <c r="L125" s="1" t="str">
        <f t="shared" si="10"/>
        <v>1. 0 - 499,000</v>
      </c>
      <c r="M125" s="5">
        <v>0.30264577070496101</v>
      </c>
      <c r="N125" s="22"/>
      <c r="O125" s="4" t="str">
        <f t="shared" si="9"/>
        <v/>
      </c>
    </row>
    <row r="126" spans="1:15">
      <c r="A126" s="14">
        <v>43201</v>
      </c>
      <c r="B126" s="1">
        <v>9</v>
      </c>
      <c r="C126" s="1" t="s">
        <v>81</v>
      </c>
      <c r="D126" s="1" t="s">
        <v>246</v>
      </c>
      <c r="E126" s="1" t="s">
        <v>100</v>
      </c>
      <c r="F126" s="1" t="s">
        <v>247</v>
      </c>
      <c r="G126" s="1">
        <v>86508</v>
      </c>
      <c r="H126" s="4">
        <v>0</v>
      </c>
      <c r="I126" s="4">
        <v>124338</v>
      </c>
      <c r="J126" s="1" t="s">
        <v>18</v>
      </c>
      <c r="K126" s="1" t="s">
        <v>114</v>
      </c>
      <c r="L126" s="1" t="str">
        <f t="shared" si="10"/>
        <v>1. 0 - 499,000</v>
      </c>
      <c r="M126" s="5">
        <v>0.29135360098159357</v>
      </c>
      <c r="N126" s="22"/>
      <c r="O126" s="4" t="str">
        <f t="shared" si="9"/>
        <v/>
      </c>
    </row>
    <row r="127" spans="1:15">
      <c r="A127" s="14">
        <v>43206</v>
      </c>
      <c r="B127" s="1">
        <v>31</v>
      </c>
      <c r="C127" s="1" t="s">
        <v>81</v>
      </c>
      <c r="D127" s="1" t="s">
        <v>316</v>
      </c>
      <c r="E127" s="1" t="s">
        <v>100</v>
      </c>
      <c r="F127" s="1" t="s">
        <v>317</v>
      </c>
      <c r="G127" s="1">
        <v>88615</v>
      </c>
      <c r="H127" s="4">
        <v>0</v>
      </c>
      <c r="I127" s="4">
        <v>38846</v>
      </c>
      <c r="J127" s="1" t="s">
        <v>18</v>
      </c>
      <c r="K127" s="1" t="s">
        <v>9</v>
      </c>
      <c r="L127" s="1" t="str">
        <f t="shared" si="10"/>
        <v>1. 0 - 499,000</v>
      </c>
      <c r="M127" s="5">
        <v>0.28796588994427386</v>
      </c>
      <c r="N127" s="22"/>
      <c r="O127" s="4" t="str">
        <f t="shared" si="9"/>
        <v/>
      </c>
    </row>
    <row r="128" spans="1:15">
      <c r="A128" s="14">
        <v>43208</v>
      </c>
      <c r="B128" s="1">
        <v>5</v>
      </c>
      <c r="C128" s="1" t="s">
        <v>15</v>
      </c>
      <c r="D128" s="1" t="s">
        <v>139</v>
      </c>
      <c r="E128" s="1" t="s">
        <v>140</v>
      </c>
      <c r="H128" s="4">
        <v>0</v>
      </c>
      <c r="I128" s="4">
        <v>247790</v>
      </c>
      <c r="J128" s="1" t="s">
        <v>18</v>
      </c>
      <c r="K128" s="1" t="s">
        <v>9</v>
      </c>
      <c r="L128" s="1" t="str">
        <f t="shared" si="10"/>
        <v>1. 0 - 499,000</v>
      </c>
      <c r="M128" s="5">
        <v>0.23274114868586748</v>
      </c>
      <c r="N128" s="22"/>
      <c r="O128" s="4" t="str">
        <f t="shared" si="9"/>
        <v/>
      </c>
    </row>
    <row r="129" spans="1:15">
      <c r="A129" s="14">
        <v>43209</v>
      </c>
      <c r="B129" s="1">
        <v>13</v>
      </c>
      <c r="C129" s="1" t="s">
        <v>81</v>
      </c>
      <c r="D129" s="1" t="s">
        <v>152</v>
      </c>
      <c r="E129" s="1" t="s">
        <v>123</v>
      </c>
      <c r="F129" s="1" t="s">
        <v>153</v>
      </c>
      <c r="G129" s="1">
        <v>87849</v>
      </c>
      <c r="H129" s="4">
        <v>0</v>
      </c>
      <c r="I129" s="4">
        <v>224568</v>
      </c>
      <c r="J129" s="1" t="s">
        <v>18</v>
      </c>
      <c r="K129" s="1" t="s">
        <v>9</v>
      </c>
      <c r="L129" s="1" t="str">
        <f t="shared" si="10"/>
        <v>1. 0 - 499,000</v>
      </c>
      <c r="M129" s="5">
        <v>0.23006862398298178</v>
      </c>
      <c r="N129" s="22"/>
      <c r="O129" s="4" t="str">
        <f t="shared" si="9"/>
        <v/>
      </c>
    </row>
    <row r="130" spans="1:15">
      <c r="A130" s="14">
        <v>43213</v>
      </c>
      <c r="B130" s="1">
        <v>28</v>
      </c>
      <c r="C130" s="1" t="s">
        <v>81</v>
      </c>
      <c r="D130" s="1" t="s">
        <v>314</v>
      </c>
      <c r="E130" s="1" t="s">
        <v>100</v>
      </c>
      <c r="F130" s="1" t="s">
        <v>315</v>
      </c>
      <c r="G130" s="1">
        <v>88619</v>
      </c>
      <c r="H130" s="4">
        <v>0</v>
      </c>
      <c r="I130" s="4">
        <v>39924</v>
      </c>
      <c r="J130" s="1" t="s">
        <v>18</v>
      </c>
      <c r="K130" s="1" t="s">
        <v>9</v>
      </c>
      <c r="L130" s="1" t="str">
        <f t="shared" si="10"/>
        <v>1. 0 - 499,000</v>
      </c>
      <c r="M130" s="5">
        <v>0.22479350714568203</v>
      </c>
      <c r="N130" s="22"/>
      <c r="O130" s="4" t="str">
        <f t="shared" si="9"/>
        <v/>
      </c>
    </row>
    <row r="131" spans="1:15">
      <c r="A131" s="14">
        <v>43214</v>
      </c>
      <c r="B131" s="1">
        <v>9</v>
      </c>
      <c r="C131" s="1" t="s">
        <v>81</v>
      </c>
      <c r="D131" s="1" t="s">
        <v>199</v>
      </c>
      <c r="E131" s="1" t="s">
        <v>170</v>
      </c>
      <c r="F131" s="1" t="s">
        <v>200</v>
      </c>
      <c r="G131" s="1">
        <v>87337</v>
      </c>
      <c r="H131" s="4">
        <v>0</v>
      </c>
      <c r="I131" s="4">
        <v>163541</v>
      </c>
      <c r="J131" s="1" t="s">
        <v>18</v>
      </c>
      <c r="K131" s="1" t="s">
        <v>114</v>
      </c>
      <c r="L131" s="1" t="str">
        <f t="shared" si="10"/>
        <v>1. 0 - 499,000</v>
      </c>
      <c r="M131" s="5">
        <v>0.20561508409619067</v>
      </c>
      <c r="N131" s="22"/>
      <c r="O131" s="4" t="str">
        <f t="shared" si="9"/>
        <v/>
      </c>
    </row>
    <row r="132" spans="1:15">
      <c r="A132" s="14">
        <v>43218</v>
      </c>
      <c r="B132" s="1">
        <v>24</v>
      </c>
      <c r="C132" s="1" t="s">
        <v>81</v>
      </c>
      <c r="D132" s="1" t="s">
        <v>318</v>
      </c>
      <c r="E132" s="1" t="s">
        <v>185</v>
      </c>
      <c r="F132" s="1" t="s">
        <v>319</v>
      </c>
      <c r="G132" s="1">
        <v>88576</v>
      </c>
      <c r="H132" s="4">
        <v>0</v>
      </c>
      <c r="I132" s="4">
        <v>36110</v>
      </c>
      <c r="J132" s="1" t="s">
        <v>18</v>
      </c>
      <c r="K132" s="1" t="s">
        <v>9</v>
      </c>
      <c r="L132" s="1" t="str">
        <f t="shared" si="10"/>
        <v>1. 0 - 499,000</v>
      </c>
      <c r="M132" s="5">
        <v>0.20078640134364201</v>
      </c>
      <c r="N132" s="22"/>
      <c r="O132" s="4" t="str">
        <f t="shared" si="9"/>
        <v/>
      </c>
    </row>
    <row r="133" spans="1:15">
      <c r="A133" s="14">
        <v>43220</v>
      </c>
      <c r="B133" s="1">
        <v>25</v>
      </c>
      <c r="C133" s="1" t="s">
        <v>81</v>
      </c>
      <c r="D133" s="1" t="s">
        <v>320</v>
      </c>
      <c r="E133" s="1" t="s">
        <v>170</v>
      </c>
      <c r="F133" s="1" t="s">
        <v>321</v>
      </c>
      <c r="G133" s="1">
        <v>87339</v>
      </c>
      <c r="H133" s="4">
        <v>0</v>
      </c>
      <c r="I133" s="4">
        <v>32676</v>
      </c>
      <c r="J133" s="1" t="s">
        <v>18</v>
      </c>
      <c r="K133" s="1" t="s">
        <v>114</v>
      </c>
      <c r="L133" s="1" t="str">
        <f t="shared" si="10"/>
        <v>1. 0 - 499,000</v>
      </c>
      <c r="M133" s="5">
        <v>0.19392161127921825</v>
      </c>
      <c r="N133" s="22"/>
      <c r="O133" s="4" t="str">
        <f t="shared" si="9"/>
        <v/>
      </c>
    </row>
    <row r="134" spans="1:15">
      <c r="A134" s="14">
        <v>43229</v>
      </c>
      <c r="B134" s="1">
        <v>18</v>
      </c>
      <c r="C134" s="1" t="s">
        <v>81</v>
      </c>
      <c r="D134" s="1" t="s">
        <v>156</v>
      </c>
      <c r="E134" s="1" t="s">
        <v>109</v>
      </c>
      <c r="F134" s="1" t="s">
        <v>157</v>
      </c>
      <c r="G134" s="1">
        <v>87562</v>
      </c>
      <c r="H134" s="4">
        <v>0</v>
      </c>
      <c r="I134" s="4">
        <v>217540</v>
      </c>
      <c r="J134" s="1" t="s">
        <v>18</v>
      </c>
      <c r="K134" s="1" t="s">
        <v>9</v>
      </c>
      <c r="L134" s="1" t="str">
        <f t="shared" si="10"/>
        <v>1. 0 - 499,000</v>
      </c>
      <c r="M134" s="5">
        <v>0.16943090470783251</v>
      </c>
      <c r="N134" s="22"/>
      <c r="O134" s="4" t="str">
        <f t="shared" si="9"/>
        <v/>
      </c>
    </row>
    <row r="135" spans="1:15">
      <c r="A135" s="14">
        <v>43234</v>
      </c>
      <c r="B135" s="1">
        <v>17</v>
      </c>
      <c r="C135" s="1" t="s">
        <v>81</v>
      </c>
      <c r="D135" s="1" t="s">
        <v>226</v>
      </c>
      <c r="E135" s="1" t="s">
        <v>100</v>
      </c>
      <c r="F135" s="1" t="s">
        <v>227</v>
      </c>
      <c r="G135" s="1">
        <v>87617</v>
      </c>
      <c r="H135" s="4">
        <v>0</v>
      </c>
      <c r="I135" s="4">
        <v>137687</v>
      </c>
      <c r="J135" s="1" t="s">
        <v>18</v>
      </c>
      <c r="K135" s="1" t="s">
        <v>9</v>
      </c>
      <c r="L135" s="1" t="str">
        <f t="shared" ref="L135:L141" si="11">VLOOKUP(I135,$Q$10:$R$13,2,TRUE)</f>
        <v>1. 0 - 499,000</v>
      </c>
      <c r="M135" s="5">
        <v>0.16850841212298251</v>
      </c>
      <c r="N135" s="22"/>
      <c r="O135" s="4" t="str">
        <f t="shared" si="9"/>
        <v/>
      </c>
    </row>
    <row r="136" spans="1:15">
      <c r="A136" s="14">
        <v>43235</v>
      </c>
      <c r="B136" s="1">
        <v>25</v>
      </c>
      <c r="C136" s="1" t="s">
        <v>81</v>
      </c>
      <c r="D136" s="1" t="s">
        <v>204</v>
      </c>
      <c r="E136" s="1" t="s">
        <v>142</v>
      </c>
      <c r="F136" s="1" t="s">
        <v>205</v>
      </c>
      <c r="G136" s="1">
        <v>87821</v>
      </c>
      <c r="H136" s="4">
        <v>0</v>
      </c>
      <c r="I136" s="4">
        <v>157950</v>
      </c>
      <c r="J136" s="1" t="s">
        <v>18</v>
      </c>
      <c r="K136" s="1" t="s">
        <v>9</v>
      </c>
      <c r="L136" s="1" t="str">
        <f t="shared" si="11"/>
        <v>1. 0 - 499,000</v>
      </c>
      <c r="M136" s="5">
        <v>0.16012616685796988</v>
      </c>
      <c r="N136" s="22"/>
      <c r="O136" s="4" t="str">
        <f t="shared" ref="O136:O153" si="12">IF(N136="Y",I136,"")</f>
        <v/>
      </c>
    </row>
    <row r="137" spans="1:15">
      <c r="A137" s="14">
        <v>43241</v>
      </c>
      <c r="B137" s="1">
        <v>10</v>
      </c>
      <c r="C137" s="1" t="s">
        <v>81</v>
      </c>
      <c r="D137" s="1" t="s">
        <v>165</v>
      </c>
      <c r="E137" s="1" t="s">
        <v>123</v>
      </c>
      <c r="F137" s="1" t="s">
        <v>166</v>
      </c>
      <c r="G137" s="1">
        <v>88302</v>
      </c>
      <c r="H137" s="4">
        <v>0</v>
      </c>
      <c r="I137" s="4">
        <v>202705</v>
      </c>
      <c r="J137" s="1" t="s">
        <v>18</v>
      </c>
      <c r="K137" s="1" t="s">
        <v>9</v>
      </c>
      <c r="L137" s="1" t="str">
        <f t="shared" si="11"/>
        <v>1. 0 - 499,000</v>
      </c>
      <c r="M137" s="5">
        <v>0.15613308156872041</v>
      </c>
      <c r="N137" s="22"/>
      <c r="O137" s="4" t="str">
        <f t="shared" si="12"/>
        <v/>
      </c>
    </row>
    <row r="138" spans="1:15">
      <c r="A138" s="14">
        <v>43242</v>
      </c>
      <c r="B138" s="1">
        <v>11</v>
      </c>
      <c r="C138" s="1" t="s">
        <v>81</v>
      </c>
      <c r="D138" s="1" t="s">
        <v>276</v>
      </c>
      <c r="E138" s="1" t="s">
        <v>269</v>
      </c>
      <c r="F138" s="1" t="s">
        <v>277</v>
      </c>
      <c r="G138" s="1">
        <v>87097</v>
      </c>
      <c r="H138" s="4">
        <v>0</v>
      </c>
      <c r="I138" s="4">
        <v>91011</v>
      </c>
      <c r="J138" s="1" t="s">
        <v>18</v>
      </c>
      <c r="K138" s="1" t="s">
        <v>114</v>
      </c>
      <c r="L138" s="1" t="str">
        <f t="shared" si="11"/>
        <v>1. 0 - 499,000</v>
      </c>
      <c r="M138" s="5">
        <v>0.15485362186556351</v>
      </c>
      <c r="N138" s="22"/>
      <c r="O138" s="4" t="str">
        <f t="shared" si="12"/>
        <v/>
      </c>
    </row>
    <row r="139" spans="1:15">
      <c r="A139" s="14">
        <v>43248</v>
      </c>
      <c r="B139" s="1">
        <v>20</v>
      </c>
      <c r="C139" s="1" t="s">
        <v>81</v>
      </c>
      <c r="D139" s="1" t="s">
        <v>242</v>
      </c>
      <c r="E139" s="1" t="s">
        <v>104</v>
      </c>
      <c r="F139" s="1" t="s">
        <v>243</v>
      </c>
      <c r="G139" s="1">
        <v>86668</v>
      </c>
      <c r="H139" s="4">
        <v>0</v>
      </c>
      <c r="I139" s="4">
        <v>127760</v>
      </c>
      <c r="J139" s="1" t="s">
        <v>18</v>
      </c>
      <c r="K139" s="1" t="s">
        <v>114</v>
      </c>
      <c r="L139" s="1" t="str">
        <f t="shared" si="11"/>
        <v>1. 0 - 499,000</v>
      </c>
      <c r="M139" s="5">
        <v>0.12354703256592847</v>
      </c>
      <c r="N139" s="22"/>
      <c r="O139" s="4" t="str">
        <f t="shared" si="12"/>
        <v/>
      </c>
    </row>
    <row r="140" spans="1:15">
      <c r="A140" s="14">
        <v>43249</v>
      </c>
      <c r="B140" s="1">
        <v>18</v>
      </c>
      <c r="C140" s="1" t="s">
        <v>81</v>
      </c>
      <c r="D140" s="1" t="s">
        <v>191</v>
      </c>
      <c r="E140" s="1" t="s">
        <v>170</v>
      </c>
      <c r="F140" s="1" t="s">
        <v>192</v>
      </c>
      <c r="G140" s="1">
        <v>88741</v>
      </c>
      <c r="H140" s="4">
        <v>0</v>
      </c>
      <c r="I140" s="4">
        <v>171788</v>
      </c>
      <c r="J140" s="1" t="s">
        <v>18</v>
      </c>
      <c r="K140" s="1" t="s">
        <v>9</v>
      </c>
      <c r="L140" s="1" t="str">
        <f t="shared" si="11"/>
        <v>1. 0 - 499,000</v>
      </c>
      <c r="M140" s="5">
        <v>0.117918869853884</v>
      </c>
      <c r="N140" s="22"/>
      <c r="O140" s="4" t="str">
        <f t="shared" si="12"/>
        <v/>
      </c>
    </row>
    <row r="141" spans="1:15">
      <c r="A141" s="14">
        <v>43250</v>
      </c>
      <c r="B141" s="1">
        <v>26</v>
      </c>
      <c r="C141" s="1" t="s">
        <v>81</v>
      </c>
      <c r="D141" s="1" t="s">
        <v>341</v>
      </c>
      <c r="E141" s="1" t="s">
        <v>304</v>
      </c>
      <c r="F141" s="1" t="s">
        <v>342</v>
      </c>
      <c r="G141" s="1">
        <v>87941</v>
      </c>
      <c r="H141" s="4">
        <v>0</v>
      </c>
      <c r="I141" s="4">
        <v>1800</v>
      </c>
      <c r="J141" s="1" t="s">
        <v>18</v>
      </c>
      <c r="K141" s="1" t="s">
        <v>9</v>
      </c>
      <c r="L141" s="1" t="str">
        <f t="shared" si="11"/>
        <v>1. 0 - 499,000</v>
      </c>
      <c r="M141" s="5">
        <v>0.11501265896655599</v>
      </c>
      <c r="N141" s="22"/>
      <c r="O141" s="4" t="str">
        <f t="shared" si="12"/>
        <v/>
      </c>
    </row>
    <row r="142" spans="1:15">
      <c r="A142" s="14">
        <v>43251</v>
      </c>
      <c r="B142" s="1">
        <v>37</v>
      </c>
      <c r="C142" s="1" t="s">
        <v>15</v>
      </c>
      <c r="D142" s="1" t="s">
        <v>102</v>
      </c>
      <c r="H142" s="4">
        <v>0</v>
      </c>
      <c r="I142" s="4">
        <v>472956</v>
      </c>
      <c r="J142" s="1" t="s">
        <v>18</v>
      </c>
      <c r="K142" s="1" t="s">
        <v>9</v>
      </c>
      <c r="L142" s="1" t="str">
        <f t="shared" ref="L142:L153" si="13">VLOOKUP(I142,$Q$10:$R$13,2,TRUE)</f>
        <v>1. 0 - 499,000</v>
      </c>
      <c r="M142" s="5">
        <v>0.10773334720852812</v>
      </c>
      <c r="N142" s="22"/>
      <c r="O142" s="4" t="str">
        <f t="shared" si="12"/>
        <v/>
      </c>
    </row>
    <row r="143" spans="1:15">
      <c r="A143" s="14">
        <v>43258</v>
      </c>
      <c r="B143" s="1">
        <v>18</v>
      </c>
      <c r="C143" s="1" t="s">
        <v>81</v>
      </c>
      <c r="D143" s="1" t="s">
        <v>303</v>
      </c>
      <c r="E143" s="1" t="s">
        <v>304</v>
      </c>
      <c r="F143" s="1" t="s">
        <v>305</v>
      </c>
      <c r="G143" s="1">
        <v>86913</v>
      </c>
      <c r="H143" s="4">
        <v>0</v>
      </c>
      <c r="I143" s="4">
        <v>49284</v>
      </c>
      <c r="J143" s="1" t="s">
        <v>18</v>
      </c>
      <c r="K143" s="1" t="s">
        <v>114</v>
      </c>
      <c r="L143" s="1" t="str">
        <f t="shared" si="13"/>
        <v>1. 0 - 499,000</v>
      </c>
      <c r="M143" s="5">
        <v>9.5598808940233204E-2</v>
      </c>
      <c r="N143" s="22"/>
      <c r="O143" s="4" t="str">
        <f t="shared" si="12"/>
        <v/>
      </c>
    </row>
    <row r="144" spans="1:15">
      <c r="A144" s="14">
        <v>43260</v>
      </c>
      <c r="B144" s="1">
        <v>18</v>
      </c>
      <c r="C144" s="1" t="s">
        <v>81</v>
      </c>
      <c r="D144" s="1" t="s">
        <v>172</v>
      </c>
      <c r="E144" s="1" t="s">
        <v>173</v>
      </c>
      <c r="F144" s="1" t="s">
        <v>174</v>
      </c>
      <c r="G144" s="1">
        <v>87172</v>
      </c>
      <c r="H144" s="4">
        <v>0</v>
      </c>
      <c r="I144" s="4">
        <v>192052</v>
      </c>
      <c r="J144" s="1" t="s">
        <v>18</v>
      </c>
      <c r="K144" s="1" t="s">
        <v>114</v>
      </c>
      <c r="L144" s="1" t="str">
        <f t="shared" si="13"/>
        <v>1. 0 - 499,000</v>
      </c>
      <c r="M144" s="5">
        <v>8.3772542769172009E-2</v>
      </c>
      <c r="N144" s="22"/>
      <c r="O144" s="4" t="str">
        <f t="shared" si="12"/>
        <v/>
      </c>
    </row>
    <row r="145" spans="1:15">
      <c r="A145" s="14">
        <v>43262</v>
      </c>
      <c r="B145" s="1">
        <v>6</v>
      </c>
      <c r="C145" s="1" t="s">
        <v>81</v>
      </c>
      <c r="D145" s="1" t="s">
        <v>339</v>
      </c>
      <c r="E145" s="1" t="s">
        <v>304</v>
      </c>
      <c r="F145" s="1" t="s">
        <v>340</v>
      </c>
      <c r="G145" s="1">
        <v>88661</v>
      </c>
      <c r="H145" s="4">
        <v>0</v>
      </c>
      <c r="I145" s="4">
        <v>4000</v>
      </c>
      <c r="J145" s="1" t="s">
        <v>18</v>
      </c>
      <c r="K145" s="1" t="s">
        <v>9</v>
      </c>
      <c r="L145" s="1" t="str">
        <f t="shared" si="13"/>
        <v>1. 0 - 499,000</v>
      </c>
      <c r="M145" s="5">
        <v>8.328170984553096E-2</v>
      </c>
      <c r="N145" s="22"/>
      <c r="O145" s="4" t="str">
        <f t="shared" si="12"/>
        <v/>
      </c>
    </row>
    <row r="146" spans="1:15">
      <c r="A146" s="14">
        <v>43265</v>
      </c>
      <c r="B146" s="1">
        <v>20</v>
      </c>
      <c r="C146" s="1" t="s">
        <v>81</v>
      </c>
      <c r="D146" s="1" t="s">
        <v>127</v>
      </c>
      <c r="E146" s="1" t="s">
        <v>128</v>
      </c>
      <c r="F146" s="1" t="s">
        <v>129</v>
      </c>
      <c r="G146" s="1">
        <v>87717</v>
      </c>
      <c r="H146" s="4">
        <v>0</v>
      </c>
      <c r="I146" s="4">
        <v>280795</v>
      </c>
      <c r="J146" s="1" t="s">
        <v>18</v>
      </c>
      <c r="K146" s="1" t="s">
        <v>9</v>
      </c>
      <c r="L146" s="1" t="str">
        <f t="shared" si="13"/>
        <v>1. 0 - 499,000</v>
      </c>
      <c r="M146" s="5">
        <v>7.8855223274847841E-2</v>
      </c>
      <c r="N146" s="22"/>
      <c r="O146" s="4" t="str">
        <f t="shared" si="12"/>
        <v/>
      </c>
    </row>
    <row r="147" spans="1:15">
      <c r="A147" s="14">
        <v>43270</v>
      </c>
      <c r="B147" s="1">
        <v>4</v>
      </c>
      <c r="C147" s="1" t="s">
        <v>81</v>
      </c>
      <c r="D147" s="1" t="s">
        <v>106</v>
      </c>
      <c r="E147" s="1" t="s">
        <v>83</v>
      </c>
      <c r="F147" s="1" t="s">
        <v>107</v>
      </c>
      <c r="G147" s="1">
        <v>88382</v>
      </c>
      <c r="H147" s="4">
        <v>0</v>
      </c>
      <c r="I147" s="4">
        <v>402050</v>
      </c>
      <c r="J147" s="1" t="s">
        <v>18</v>
      </c>
      <c r="K147" s="1" t="s">
        <v>9</v>
      </c>
      <c r="L147" s="1" t="str">
        <f t="shared" si="13"/>
        <v>1. 0 - 499,000</v>
      </c>
      <c r="M147" s="5">
        <v>6.5920752921065917E-2</v>
      </c>
      <c r="N147" s="22"/>
      <c r="O147" s="4" t="str">
        <f t="shared" si="12"/>
        <v/>
      </c>
    </row>
    <row r="148" spans="1:15">
      <c r="A148" s="14">
        <v>43271</v>
      </c>
      <c r="B148" s="1">
        <v>13</v>
      </c>
      <c r="C148" s="1" t="s">
        <v>81</v>
      </c>
      <c r="D148" s="1" t="s">
        <v>108</v>
      </c>
      <c r="E148" s="1" t="s">
        <v>109</v>
      </c>
      <c r="F148" s="1" t="s">
        <v>110</v>
      </c>
      <c r="G148" s="1">
        <v>88313</v>
      </c>
      <c r="H148" s="4">
        <v>0</v>
      </c>
      <c r="I148" s="4">
        <v>380835</v>
      </c>
      <c r="J148" s="1" t="s">
        <v>18</v>
      </c>
      <c r="K148" s="1" t="s">
        <v>9</v>
      </c>
      <c r="L148" s="1" t="str">
        <f t="shared" si="13"/>
        <v>1. 0 - 499,000</v>
      </c>
      <c r="M148" s="5">
        <v>6.1256595842845041E-2</v>
      </c>
      <c r="N148" s="22"/>
      <c r="O148" s="4" t="str">
        <f t="shared" si="12"/>
        <v/>
      </c>
    </row>
    <row r="149" spans="1:15">
      <c r="A149" s="14">
        <v>43272</v>
      </c>
      <c r="B149" s="1">
        <v>11</v>
      </c>
      <c r="C149" s="1" t="s">
        <v>81</v>
      </c>
      <c r="D149" s="1" t="s">
        <v>133</v>
      </c>
      <c r="E149" s="1" t="s">
        <v>109</v>
      </c>
      <c r="F149" s="1" t="s">
        <v>134</v>
      </c>
      <c r="G149" s="1">
        <v>88156</v>
      </c>
      <c r="H149" s="4">
        <v>0</v>
      </c>
      <c r="I149" s="4">
        <v>270310</v>
      </c>
      <c r="J149" s="1" t="s">
        <v>18</v>
      </c>
      <c r="K149" s="1" t="s">
        <v>9</v>
      </c>
      <c r="L149" s="1" t="str">
        <f t="shared" si="13"/>
        <v>1. 0 - 499,000</v>
      </c>
      <c r="M149" s="5">
        <v>5.3517727027161066E-2</v>
      </c>
      <c r="N149" s="22"/>
      <c r="O149" s="4" t="str">
        <f t="shared" si="12"/>
        <v/>
      </c>
    </row>
    <row r="150" spans="1:15">
      <c r="A150" s="14">
        <v>43273</v>
      </c>
      <c r="B150" s="1">
        <v>15</v>
      </c>
      <c r="C150" s="1" t="s">
        <v>81</v>
      </c>
      <c r="D150" s="1" t="s">
        <v>306</v>
      </c>
      <c r="E150" s="1" t="s">
        <v>112</v>
      </c>
      <c r="F150" s="1" t="s">
        <v>307</v>
      </c>
      <c r="G150" s="1">
        <v>86262</v>
      </c>
      <c r="H150" s="4">
        <v>0</v>
      </c>
      <c r="I150" s="4">
        <v>45633</v>
      </c>
      <c r="J150" s="1" t="s">
        <v>18</v>
      </c>
      <c r="K150" s="1" t="s">
        <v>114</v>
      </c>
      <c r="L150" s="1" t="str">
        <f t="shared" si="13"/>
        <v>1. 0 - 499,000</v>
      </c>
      <c r="M150" s="5">
        <v>5.0888869454420949E-2</v>
      </c>
      <c r="N150" s="22"/>
      <c r="O150" s="4" t="str">
        <f t="shared" si="12"/>
        <v/>
      </c>
    </row>
    <row r="151" spans="1:15">
      <c r="A151" s="14">
        <v>43274</v>
      </c>
      <c r="B151" s="1">
        <v>10</v>
      </c>
      <c r="C151" s="1" t="s">
        <v>81</v>
      </c>
      <c r="D151" s="1" t="s">
        <v>310</v>
      </c>
      <c r="E151" s="1" t="s">
        <v>272</v>
      </c>
      <c r="F151" s="1" t="s">
        <v>311</v>
      </c>
      <c r="G151" s="1">
        <v>87393</v>
      </c>
      <c r="H151" s="4">
        <v>0</v>
      </c>
      <c r="I151" s="4">
        <v>40590</v>
      </c>
      <c r="J151" s="1" t="s">
        <v>18</v>
      </c>
      <c r="K151" s="1" t="s">
        <v>114</v>
      </c>
      <c r="L151" s="1" t="str">
        <f t="shared" si="13"/>
        <v>1. 0 - 499,000</v>
      </c>
      <c r="M151" s="5">
        <v>1.3480949913152296E-2</v>
      </c>
      <c r="N151" s="22"/>
      <c r="O151" s="4" t="str">
        <f t="shared" si="12"/>
        <v/>
      </c>
    </row>
    <row r="152" spans="1:15">
      <c r="A152" s="14">
        <v>43277</v>
      </c>
      <c r="B152" s="1">
        <v>16</v>
      </c>
      <c r="C152" s="1" t="s">
        <v>81</v>
      </c>
      <c r="D152" s="1" t="s">
        <v>292</v>
      </c>
      <c r="E152" s="1" t="s">
        <v>272</v>
      </c>
      <c r="F152" s="1" t="s">
        <v>293</v>
      </c>
      <c r="G152" s="1">
        <v>86815</v>
      </c>
      <c r="H152" s="4">
        <v>0</v>
      </c>
      <c r="I152" s="4">
        <v>67446</v>
      </c>
      <c r="J152" s="1" t="s">
        <v>18</v>
      </c>
      <c r="K152" s="1" t="s">
        <v>114</v>
      </c>
      <c r="L152" s="1" t="str">
        <f t="shared" si="13"/>
        <v>1. 0 - 499,000</v>
      </c>
      <c r="M152" s="5">
        <v>1.2396797118598091E-2</v>
      </c>
      <c r="N152" s="22"/>
      <c r="O152" s="4" t="str">
        <f t="shared" si="12"/>
        <v/>
      </c>
    </row>
    <row r="153" spans="1:15">
      <c r="A153" s="14">
        <v>43281</v>
      </c>
      <c r="B153" s="1">
        <v>43</v>
      </c>
      <c r="C153" s="1" t="s">
        <v>81</v>
      </c>
      <c r="D153" s="1" t="s">
        <v>271</v>
      </c>
      <c r="E153" s="1" t="s">
        <v>272</v>
      </c>
      <c r="F153" s="1" t="s">
        <v>273</v>
      </c>
      <c r="G153" s="1">
        <v>86431</v>
      </c>
      <c r="H153" s="4">
        <v>0</v>
      </c>
      <c r="I153" s="4">
        <v>99000</v>
      </c>
      <c r="J153" s="1" t="s">
        <v>18</v>
      </c>
      <c r="K153" s="1" t="s">
        <v>114</v>
      </c>
      <c r="L153" s="1" t="str">
        <f t="shared" si="13"/>
        <v>1. 0 - 499,000</v>
      </c>
      <c r="M153" s="5">
        <v>3.7766040407138934E-3</v>
      </c>
      <c r="N153" s="22"/>
      <c r="O153" s="4" t="str">
        <f t="shared" si="12"/>
        <v/>
      </c>
    </row>
    <row r="156" spans="1:15">
      <c r="I156" s="3"/>
    </row>
    <row r="157" spans="1:15">
      <c r="I157" s="3"/>
    </row>
    <row r="158" spans="1:15">
      <c r="I158" s="3"/>
    </row>
    <row r="159" spans="1:15">
      <c r="I159" s="3"/>
    </row>
    <row r="161" spans="9:17">
      <c r="I161" s="4"/>
      <c r="L161" s="4"/>
      <c r="Q161" s="16"/>
    </row>
    <row r="162" spans="9:17">
      <c r="I162" s="4"/>
      <c r="L162" s="4"/>
      <c r="Q162" s="16"/>
    </row>
    <row r="163" spans="9:17">
      <c r="I163" s="4"/>
      <c r="L163" s="4"/>
      <c r="Q163" s="16"/>
    </row>
    <row r="164" spans="9:17">
      <c r="I164" s="4"/>
      <c r="L164" s="4"/>
      <c r="Q164" s="16"/>
    </row>
    <row r="165" spans="9:17">
      <c r="I165" s="4"/>
      <c r="L165" s="4"/>
      <c r="Q165" s="16"/>
    </row>
    <row r="166" spans="9:17">
      <c r="I166" s="4"/>
      <c r="L166" s="4"/>
      <c r="Q166" s="16"/>
    </row>
    <row r="168" spans="9:17">
      <c r="Q168" s="17"/>
    </row>
  </sheetData>
  <autoFilter ref="A6:O153"/>
  <sortState ref="E5:M139">
    <sortCondition descending="1" ref="L5:L139"/>
    <sortCondition descending="1" ref="M5:M139"/>
  </sortState>
  <mergeCells count="3">
    <mergeCell ref="A1:K1"/>
    <mergeCell ref="S7:U7"/>
    <mergeCell ref="W7:X7"/>
  </mergeCell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67"/>
  <sheetViews>
    <sheetView tabSelected="1" zoomScale="85" zoomScaleNormal="85" workbookViewId="0">
      <pane ySplit="6" topLeftCell="A7" activePane="bottomLeft" state="frozen"/>
      <selection pane="bottomLeft"/>
    </sheetView>
  </sheetViews>
  <sheetFormatPr defaultColWidth="9.140625" defaultRowHeight="15"/>
  <cols>
    <col min="1" max="1" width="12.7109375" style="2" customWidth="1"/>
    <col min="2" max="2" width="9.140625" style="1"/>
    <col min="3" max="3" width="7.140625" style="1" customWidth="1"/>
    <col min="4" max="4" width="15.5703125" style="1" customWidth="1"/>
    <col min="5" max="5" width="18.28515625" style="1" customWidth="1"/>
    <col min="6" max="7" width="9.140625" style="1"/>
    <col min="8" max="8" width="9.28515625" style="1" bestFit="1" customWidth="1"/>
    <col min="9" max="10" width="14.7109375" style="1" customWidth="1"/>
    <col min="11" max="11" width="9.85546875" style="1" customWidth="1"/>
    <col min="12" max="12" width="14.7109375" style="4" customWidth="1"/>
    <col min="13" max="16384" width="9.140625" style="1"/>
  </cols>
  <sheetData>
    <row r="1" spans="1:12" ht="26.25" thickBot="1">
      <c r="A1" s="32" t="s">
        <v>368</v>
      </c>
      <c r="B1" s="26"/>
      <c r="C1" s="26"/>
      <c r="D1" s="26"/>
      <c r="E1" s="26"/>
      <c r="F1" s="26"/>
      <c r="G1" s="26"/>
      <c r="H1" s="26"/>
      <c r="I1" s="33" t="s">
        <v>366</v>
      </c>
      <c r="J1" s="33" t="s">
        <v>367</v>
      </c>
      <c r="K1" s="26"/>
    </row>
    <row r="2" spans="1:12">
      <c r="D2" s="7" t="s">
        <v>360</v>
      </c>
      <c r="E2" s="4">
        <v>4000000</v>
      </c>
      <c r="G2" s="31" t="s">
        <v>365</v>
      </c>
      <c r="H2" s="7"/>
      <c r="I2" s="8">
        <v>96529889</v>
      </c>
      <c r="J2" s="8">
        <f>COUNT(J8:J154)</f>
        <v>147</v>
      </c>
      <c r="K2" s="8"/>
    </row>
    <row r="3" spans="1:12">
      <c r="D3" s="7" t="s">
        <v>361</v>
      </c>
      <c r="E3" s="4">
        <f>+I2/E4</f>
        <v>8044157.416666667</v>
      </c>
      <c r="G3" s="31" t="s">
        <v>10</v>
      </c>
      <c r="H3" s="7"/>
      <c r="I3" s="8">
        <f>SUMIF(K8:K154,"Yes",L8:L154)</f>
        <v>31332258</v>
      </c>
      <c r="J3" s="8">
        <f>COUNTIF(K7:K154,"Yes")</f>
        <v>12</v>
      </c>
      <c r="K3" s="8"/>
    </row>
    <row r="4" spans="1:12">
      <c r="D4" s="7" t="s">
        <v>362</v>
      </c>
      <c r="E4" s="4">
        <v>12</v>
      </c>
      <c r="G4" s="31" t="s">
        <v>358</v>
      </c>
      <c r="H4" s="7"/>
      <c r="I4" s="23">
        <f>+I3/I2</f>
        <v>0.32458607716828514</v>
      </c>
      <c r="J4" s="23">
        <f>+J3/J2</f>
        <v>8.1632653061224483E-2</v>
      </c>
      <c r="K4" s="23"/>
    </row>
    <row r="6" spans="1:12">
      <c r="A6" s="9" t="s">
        <v>1</v>
      </c>
      <c r="B6" s="7" t="s">
        <v>2</v>
      </c>
      <c r="C6" s="7" t="s">
        <v>12</v>
      </c>
      <c r="D6" s="7" t="s">
        <v>13</v>
      </c>
      <c r="E6" s="7" t="s">
        <v>3</v>
      </c>
      <c r="F6" s="7" t="s">
        <v>14</v>
      </c>
      <c r="G6" s="7" t="s">
        <v>4</v>
      </c>
      <c r="H6" s="7" t="s">
        <v>5</v>
      </c>
      <c r="I6" s="7" t="s">
        <v>6</v>
      </c>
      <c r="J6" s="7" t="s">
        <v>363</v>
      </c>
      <c r="K6" s="7" t="s">
        <v>364</v>
      </c>
      <c r="L6" s="25" t="s">
        <v>356</v>
      </c>
    </row>
    <row r="7" spans="1:12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25"/>
    </row>
    <row r="8" spans="1:12">
      <c r="A8" s="14">
        <v>42921</v>
      </c>
      <c r="B8" s="1">
        <v>2</v>
      </c>
      <c r="C8" s="1" t="s">
        <v>15</v>
      </c>
      <c r="D8" s="1" t="s">
        <v>69</v>
      </c>
      <c r="E8" s="1" t="s">
        <v>20</v>
      </c>
      <c r="H8" s="4">
        <v>0</v>
      </c>
      <c r="I8" s="4">
        <v>5034583</v>
      </c>
      <c r="J8" s="4">
        <f>+I8</f>
        <v>5034583</v>
      </c>
      <c r="K8" s="4" t="str">
        <f t="shared" ref="K8:K39" si="0">IF(INT((J8-start)/interval)&gt;INT((J7-start)/interval),"Yes","")</f>
        <v>Yes</v>
      </c>
      <c r="L8" s="4">
        <f>IF(K8="Yes",I8,"")</f>
        <v>5034583</v>
      </c>
    </row>
    <row r="9" spans="1:12">
      <c r="A9" s="14">
        <v>42924</v>
      </c>
      <c r="B9" s="1">
        <v>2</v>
      </c>
      <c r="C9" s="1" t="s">
        <v>15</v>
      </c>
      <c r="D9" s="1" t="s">
        <v>47</v>
      </c>
      <c r="E9" s="1" t="s">
        <v>17</v>
      </c>
      <c r="H9" s="4">
        <v>0</v>
      </c>
      <c r="I9" s="4">
        <v>7417405</v>
      </c>
      <c r="J9" s="4">
        <f t="shared" ref="J9:J14" si="1">+J8+I9</f>
        <v>12451988</v>
      </c>
      <c r="K9" s="4" t="str">
        <f t="shared" si="0"/>
        <v>Yes</v>
      </c>
      <c r="L9" s="4">
        <f t="shared" ref="L9:L72" si="2">IF(K9="Yes",I9,"")</f>
        <v>7417405</v>
      </c>
    </row>
    <row r="10" spans="1:12">
      <c r="A10" s="14">
        <v>42924</v>
      </c>
      <c r="B10" s="1">
        <v>2</v>
      </c>
      <c r="C10" s="1" t="s">
        <v>15</v>
      </c>
      <c r="D10" s="1" t="s">
        <v>37</v>
      </c>
      <c r="E10" s="1" t="s">
        <v>70</v>
      </c>
      <c r="H10" s="4">
        <v>0</v>
      </c>
      <c r="I10" s="4">
        <v>1286235</v>
      </c>
      <c r="J10" s="4">
        <f t="shared" si="1"/>
        <v>13738223</v>
      </c>
      <c r="K10" s="4" t="str">
        <f t="shared" si="0"/>
        <v/>
      </c>
      <c r="L10" s="4" t="str">
        <f t="shared" si="2"/>
        <v/>
      </c>
    </row>
    <row r="11" spans="1:12">
      <c r="A11" s="14">
        <v>42929</v>
      </c>
      <c r="B11" s="1">
        <v>2</v>
      </c>
      <c r="C11" s="1" t="s">
        <v>15</v>
      </c>
      <c r="D11" s="1" t="s">
        <v>77</v>
      </c>
      <c r="E11" s="1" t="s">
        <v>48</v>
      </c>
      <c r="H11" s="4">
        <v>0</v>
      </c>
      <c r="I11" s="4">
        <v>1865059</v>
      </c>
      <c r="J11" s="4">
        <f t="shared" si="1"/>
        <v>15603282</v>
      </c>
      <c r="K11" s="4" t="str">
        <f t="shared" si="0"/>
        <v/>
      </c>
      <c r="L11" s="4" t="str">
        <f t="shared" si="2"/>
        <v/>
      </c>
    </row>
    <row r="12" spans="1:12">
      <c r="A12" s="14">
        <v>42930</v>
      </c>
      <c r="B12" s="1">
        <v>2</v>
      </c>
      <c r="C12" s="1" t="s">
        <v>15</v>
      </c>
      <c r="D12" s="1" t="s">
        <v>33</v>
      </c>
      <c r="E12" s="1" t="s">
        <v>38</v>
      </c>
      <c r="H12" s="4">
        <v>0</v>
      </c>
      <c r="I12" s="4">
        <v>2234450</v>
      </c>
      <c r="J12" s="4">
        <f t="shared" si="1"/>
        <v>17837732</v>
      </c>
      <c r="K12" s="4" t="str">
        <f t="shared" si="0"/>
        <v/>
      </c>
      <c r="L12" s="4" t="str">
        <f t="shared" si="2"/>
        <v/>
      </c>
    </row>
    <row r="13" spans="1:12">
      <c r="A13" s="14">
        <v>42936</v>
      </c>
      <c r="B13" s="1">
        <v>2</v>
      </c>
      <c r="C13" s="1" t="s">
        <v>15</v>
      </c>
      <c r="D13" s="1" t="s">
        <v>23</v>
      </c>
      <c r="E13" s="1" t="s">
        <v>78</v>
      </c>
      <c r="H13" s="4">
        <v>0</v>
      </c>
      <c r="I13" s="4">
        <v>1220493</v>
      </c>
      <c r="J13" s="4">
        <f t="shared" si="1"/>
        <v>19058225</v>
      </c>
      <c r="K13" s="4" t="str">
        <f t="shared" si="0"/>
        <v/>
      </c>
      <c r="L13" s="4" t="str">
        <f t="shared" si="2"/>
        <v/>
      </c>
    </row>
    <row r="14" spans="1:12">
      <c r="A14" s="14">
        <v>42940</v>
      </c>
      <c r="B14" s="1">
        <v>2</v>
      </c>
      <c r="C14" s="1" t="s">
        <v>15</v>
      </c>
      <c r="D14" s="1" t="s">
        <v>85</v>
      </c>
      <c r="E14" s="1" t="s">
        <v>34</v>
      </c>
      <c r="H14" s="4">
        <v>0</v>
      </c>
      <c r="I14" s="4">
        <v>2565503</v>
      </c>
      <c r="J14" s="4">
        <f t="shared" si="1"/>
        <v>21623728</v>
      </c>
      <c r="K14" s="4" t="str">
        <f t="shared" si="0"/>
        <v>Yes</v>
      </c>
      <c r="L14" s="4">
        <f t="shared" si="2"/>
        <v>2565503</v>
      </c>
    </row>
    <row r="15" spans="1:12">
      <c r="A15" s="14">
        <v>42940</v>
      </c>
      <c r="B15" s="1">
        <v>2</v>
      </c>
      <c r="C15" s="1" t="s">
        <v>15</v>
      </c>
      <c r="D15" s="1" t="s">
        <v>75</v>
      </c>
      <c r="E15" s="1" t="s">
        <v>24</v>
      </c>
      <c r="H15" s="4">
        <v>0</v>
      </c>
      <c r="I15" s="4">
        <v>3832640</v>
      </c>
      <c r="J15" s="4">
        <f t="shared" ref="J15:J73" si="3">+J14+I15</f>
        <v>25456368</v>
      </c>
      <c r="K15" s="4" t="str">
        <f t="shared" si="0"/>
        <v/>
      </c>
      <c r="L15" s="4" t="str">
        <f t="shared" si="2"/>
        <v/>
      </c>
    </row>
    <row r="16" spans="1:12">
      <c r="A16" s="14">
        <v>42941</v>
      </c>
      <c r="B16" s="1">
        <v>2</v>
      </c>
      <c r="C16" s="1" t="s">
        <v>15</v>
      </c>
      <c r="D16" s="1" t="s">
        <v>57</v>
      </c>
      <c r="E16" s="1" t="s">
        <v>86</v>
      </c>
      <c r="H16" s="4">
        <v>0</v>
      </c>
      <c r="I16" s="4">
        <v>1116569</v>
      </c>
      <c r="J16" s="4">
        <f t="shared" si="3"/>
        <v>26572937</v>
      </c>
      <c r="K16" s="4" t="str">
        <f t="shared" si="0"/>
        <v/>
      </c>
      <c r="L16" s="4" t="str">
        <f t="shared" si="2"/>
        <v/>
      </c>
    </row>
    <row r="17" spans="1:12">
      <c r="A17" s="14">
        <v>42943</v>
      </c>
      <c r="B17" s="1">
        <v>2</v>
      </c>
      <c r="C17" s="1" t="s">
        <v>15</v>
      </c>
      <c r="D17" s="1" t="s">
        <v>63</v>
      </c>
      <c r="E17" s="1" t="s">
        <v>76</v>
      </c>
      <c r="H17" s="4">
        <v>0</v>
      </c>
      <c r="I17" s="4">
        <v>1224375</v>
      </c>
      <c r="J17" s="4">
        <f t="shared" si="3"/>
        <v>27797312</v>
      </c>
      <c r="K17" s="4" t="str">
        <f t="shared" si="0"/>
        <v/>
      </c>
      <c r="L17" s="4" t="str">
        <f t="shared" si="2"/>
        <v/>
      </c>
    </row>
    <row r="18" spans="1:12">
      <c r="A18" s="14">
        <v>42947</v>
      </c>
      <c r="B18" s="1">
        <v>2</v>
      </c>
      <c r="C18" s="1" t="s">
        <v>15</v>
      </c>
      <c r="D18" s="1" t="s">
        <v>55</v>
      </c>
      <c r="E18" s="1" t="s">
        <v>58</v>
      </c>
      <c r="H18" s="4">
        <v>0</v>
      </c>
      <c r="I18" s="4">
        <v>1411081</v>
      </c>
      <c r="J18" s="4">
        <f t="shared" si="3"/>
        <v>29208393</v>
      </c>
      <c r="K18" s="4" t="str">
        <f t="shared" si="0"/>
        <v>Yes</v>
      </c>
      <c r="L18" s="4">
        <f t="shared" si="2"/>
        <v>1411081</v>
      </c>
    </row>
    <row r="19" spans="1:12">
      <c r="A19" s="14">
        <v>42947</v>
      </c>
      <c r="B19" s="1">
        <v>2</v>
      </c>
      <c r="C19" s="1" t="s">
        <v>15</v>
      </c>
      <c r="D19" s="1" t="s">
        <v>19</v>
      </c>
      <c r="E19" s="1" t="s">
        <v>64</v>
      </c>
      <c r="H19" s="4">
        <v>0</v>
      </c>
      <c r="I19" s="4">
        <v>1384274</v>
      </c>
      <c r="J19" s="4">
        <f t="shared" si="3"/>
        <v>30592667</v>
      </c>
      <c r="K19" s="4" t="str">
        <f t="shared" si="0"/>
        <v/>
      </c>
      <c r="L19" s="4" t="str">
        <f t="shared" si="2"/>
        <v/>
      </c>
    </row>
    <row r="20" spans="1:12">
      <c r="A20" s="14">
        <v>42950</v>
      </c>
      <c r="B20" s="1">
        <v>2</v>
      </c>
      <c r="C20" s="1" t="s">
        <v>15</v>
      </c>
      <c r="D20" s="1" t="s">
        <v>79</v>
      </c>
      <c r="E20" s="1" t="s">
        <v>56</v>
      </c>
      <c r="H20" s="4">
        <v>0</v>
      </c>
      <c r="I20" s="4">
        <v>1469839</v>
      </c>
      <c r="J20" s="4">
        <f t="shared" si="3"/>
        <v>32062506</v>
      </c>
      <c r="K20" s="4" t="str">
        <f t="shared" si="0"/>
        <v/>
      </c>
      <c r="L20" s="4" t="str">
        <f t="shared" si="2"/>
        <v/>
      </c>
    </row>
    <row r="21" spans="1:12">
      <c r="A21" s="14">
        <v>42956</v>
      </c>
      <c r="B21" s="1">
        <v>2</v>
      </c>
      <c r="C21" s="1" t="s">
        <v>15</v>
      </c>
      <c r="D21" s="1" t="s">
        <v>73</v>
      </c>
      <c r="E21" s="1" t="s">
        <v>80</v>
      </c>
      <c r="H21" s="4">
        <v>0</v>
      </c>
      <c r="I21" s="4">
        <v>1197680</v>
      </c>
      <c r="J21" s="4">
        <f t="shared" si="3"/>
        <v>33260186</v>
      </c>
      <c r="K21" s="4" t="str">
        <f t="shared" si="0"/>
        <v/>
      </c>
      <c r="L21" s="4" t="str">
        <f t="shared" si="2"/>
        <v/>
      </c>
    </row>
    <row r="22" spans="1:12">
      <c r="A22" s="14">
        <v>42958</v>
      </c>
      <c r="B22" s="1">
        <v>2</v>
      </c>
      <c r="C22" s="1" t="s">
        <v>15</v>
      </c>
      <c r="D22" s="1" t="s">
        <v>61</v>
      </c>
      <c r="E22" s="1" t="s">
        <v>74</v>
      </c>
      <c r="H22" s="4">
        <v>0</v>
      </c>
      <c r="I22" s="4">
        <v>1236477</v>
      </c>
      <c r="J22" s="4">
        <f t="shared" si="3"/>
        <v>34496663</v>
      </c>
      <c r="K22" s="4" t="str">
        <f t="shared" si="0"/>
        <v/>
      </c>
      <c r="L22" s="4" t="str">
        <f t="shared" si="2"/>
        <v/>
      </c>
    </row>
    <row r="23" spans="1:12">
      <c r="A23" s="14">
        <v>42959</v>
      </c>
      <c r="B23" s="1">
        <v>2</v>
      </c>
      <c r="C23" s="1" t="s">
        <v>15</v>
      </c>
      <c r="D23" s="1" t="s">
        <v>41</v>
      </c>
      <c r="E23" s="1" t="s">
        <v>62</v>
      </c>
      <c r="H23" s="4">
        <v>0</v>
      </c>
      <c r="I23" s="4">
        <v>1386934</v>
      </c>
      <c r="J23" s="4">
        <f t="shared" si="3"/>
        <v>35883597</v>
      </c>
      <c r="K23" s="4" t="str">
        <f t="shared" si="0"/>
        <v/>
      </c>
      <c r="L23" s="4" t="str">
        <f t="shared" si="2"/>
        <v/>
      </c>
    </row>
    <row r="24" spans="1:12">
      <c r="A24" s="14">
        <v>42962</v>
      </c>
      <c r="B24" s="1">
        <v>2</v>
      </c>
      <c r="C24" s="1" t="s">
        <v>15</v>
      </c>
      <c r="D24" s="1" t="s">
        <v>27</v>
      </c>
      <c r="E24" s="1" t="s">
        <v>42</v>
      </c>
      <c r="H24" s="4">
        <v>0</v>
      </c>
      <c r="I24" s="4">
        <v>2169518</v>
      </c>
      <c r="J24" s="4">
        <f t="shared" si="3"/>
        <v>38053115</v>
      </c>
      <c r="K24" s="4" t="str">
        <f t="shared" si="0"/>
        <v>Yes</v>
      </c>
      <c r="L24" s="4">
        <f t="shared" si="2"/>
        <v>2169518</v>
      </c>
    </row>
    <row r="25" spans="1:12">
      <c r="A25" s="14">
        <v>42963</v>
      </c>
      <c r="B25" s="1">
        <v>2</v>
      </c>
      <c r="C25" s="1" t="s">
        <v>15</v>
      </c>
      <c r="D25" s="1" t="s">
        <v>35</v>
      </c>
      <c r="E25" s="1" t="s">
        <v>28</v>
      </c>
      <c r="H25" s="4">
        <v>0</v>
      </c>
      <c r="I25" s="4">
        <v>2973212</v>
      </c>
      <c r="J25" s="4">
        <f t="shared" si="3"/>
        <v>41026327</v>
      </c>
      <c r="K25" s="4" t="str">
        <f t="shared" si="0"/>
        <v/>
      </c>
      <c r="L25" s="4" t="str">
        <f t="shared" si="2"/>
        <v/>
      </c>
    </row>
    <row r="26" spans="1:12">
      <c r="A26" s="14">
        <v>42964</v>
      </c>
      <c r="B26" s="1">
        <v>2</v>
      </c>
      <c r="C26" s="1" t="s">
        <v>15</v>
      </c>
      <c r="D26" s="1" t="s">
        <v>49</v>
      </c>
      <c r="E26" s="1" t="s">
        <v>36</v>
      </c>
      <c r="H26" s="4">
        <v>0</v>
      </c>
      <c r="I26" s="4">
        <v>2516701</v>
      </c>
      <c r="J26" s="4">
        <f t="shared" si="3"/>
        <v>43543028</v>
      </c>
      <c r="K26" s="4" t="str">
        <f t="shared" si="0"/>
        <v/>
      </c>
      <c r="L26" s="4" t="str">
        <f t="shared" si="2"/>
        <v/>
      </c>
    </row>
    <row r="27" spans="1:12">
      <c r="A27" s="14">
        <v>42965</v>
      </c>
      <c r="B27" s="1">
        <v>2</v>
      </c>
      <c r="C27" s="1" t="s">
        <v>15</v>
      </c>
      <c r="D27" s="1" t="s">
        <v>29</v>
      </c>
      <c r="E27" s="1" t="s">
        <v>50</v>
      </c>
      <c r="H27" s="4">
        <v>0</v>
      </c>
      <c r="I27" s="4">
        <v>1777238</v>
      </c>
      <c r="J27" s="4">
        <f t="shared" si="3"/>
        <v>45320266</v>
      </c>
      <c r="K27" s="4" t="str">
        <f t="shared" si="0"/>
        <v>Yes</v>
      </c>
      <c r="L27" s="4">
        <f t="shared" si="2"/>
        <v>1777238</v>
      </c>
    </row>
    <row r="28" spans="1:12">
      <c r="A28" s="14">
        <v>42968</v>
      </c>
      <c r="B28" s="1">
        <v>2</v>
      </c>
      <c r="C28" s="1" t="s">
        <v>15</v>
      </c>
      <c r="D28" s="1" t="s">
        <v>45</v>
      </c>
      <c r="E28" s="1" t="s">
        <v>30</v>
      </c>
      <c r="H28" s="4">
        <v>0</v>
      </c>
      <c r="I28" s="4">
        <v>2758824</v>
      </c>
      <c r="J28" s="4">
        <f t="shared" si="3"/>
        <v>48079090</v>
      </c>
      <c r="K28" s="4" t="str">
        <f t="shared" si="0"/>
        <v/>
      </c>
      <c r="L28" s="4" t="str">
        <f t="shared" si="2"/>
        <v/>
      </c>
    </row>
    <row r="29" spans="1:12">
      <c r="A29" s="14">
        <v>42969</v>
      </c>
      <c r="B29" s="1">
        <v>2</v>
      </c>
      <c r="C29" s="1" t="s">
        <v>81</v>
      </c>
      <c r="D29" s="1" t="s">
        <v>89</v>
      </c>
      <c r="E29" s="1" t="s">
        <v>46</v>
      </c>
      <c r="H29" s="4">
        <v>0</v>
      </c>
      <c r="I29" s="4">
        <v>2030974</v>
      </c>
      <c r="J29" s="4">
        <f t="shared" si="3"/>
        <v>50110064</v>
      </c>
      <c r="K29" s="4" t="str">
        <f t="shared" si="0"/>
        <v/>
      </c>
      <c r="L29" s="4" t="str">
        <f t="shared" si="2"/>
        <v/>
      </c>
    </row>
    <row r="30" spans="1:12">
      <c r="A30" s="14">
        <v>42970</v>
      </c>
      <c r="B30" s="1">
        <v>2</v>
      </c>
      <c r="C30" s="1" t="s">
        <v>15</v>
      </c>
      <c r="D30" s="1" t="s">
        <v>67</v>
      </c>
      <c r="E30" s="1" t="s">
        <v>83</v>
      </c>
      <c r="F30" s="1" t="s">
        <v>90</v>
      </c>
      <c r="G30" s="1">
        <v>88384</v>
      </c>
      <c r="H30" s="4">
        <v>0</v>
      </c>
      <c r="I30" s="4">
        <v>1028500</v>
      </c>
      <c r="J30" s="4">
        <f t="shared" si="3"/>
        <v>51138564</v>
      </c>
      <c r="K30" s="4" t="str">
        <f t="shared" si="0"/>
        <v/>
      </c>
      <c r="L30" s="4" t="str">
        <f t="shared" si="2"/>
        <v/>
      </c>
    </row>
    <row r="31" spans="1:12">
      <c r="A31" s="14">
        <v>42973</v>
      </c>
      <c r="B31" s="1">
        <v>2</v>
      </c>
      <c r="C31" s="1" t="s">
        <v>81</v>
      </c>
      <c r="D31" s="1" t="s">
        <v>82</v>
      </c>
      <c r="E31" s="1" t="s">
        <v>68</v>
      </c>
      <c r="H31" s="4">
        <v>0</v>
      </c>
      <c r="I31" s="4">
        <v>1302776</v>
      </c>
      <c r="J31" s="4">
        <f t="shared" si="3"/>
        <v>52441340</v>
      </c>
      <c r="K31" s="4" t="str">
        <f t="shared" si="0"/>
        <v>Yes</v>
      </c>
      <c r="L31" s="4">
        <f t="shared" si="2"/>
        <v>1302776</v>
      </c>
    </row>
    <row r="32" spans="1:12">
      <c r="A32" s="14">
        <v>42975</v>
      </c>
      <c r="B32" s="1">
        <v>2</v>
      </c>
      <c r="C32" s="1" t="s">
        <v>15</v>
      </c>
      <c r="D32" s="1" t="s">
        <v>59</v>
      </c>
      <c r="E32" s="1" t="s">
        <v>83</v>
      </c>
      <c r="F32" s="1" t="s">
        <v>84</v>
      </c>
      <c r="G32" s="1">
        <v>88366</v>
      </c>
      <c r="H32" s="4">
        <v>0</v>
      </c>
      <c r="I32" s="4">
        <v>1178843</v>
      </c>
      <c r="J32" s="4">
        <f t="shared" si="3"/>
        <v>53620183</v>
      </c>
      <c r="K32" s="4" t="str">
        <f t="shared" si="0"/>
        <v/>
      </c>
      <c r="L32" s="4" t="str">
        <f t="shared" si="2"/>
        <v/>
      </c>
    </row>
    <row r="33" spans="1:12">
      <c r="A33" s="14">
        <v>42977</v>
      </c>
      <c r="B33" s="1">
        <v>2</v>
      </c>
      <c r="C33" s="1" t="s">
        <v>15</v>
      </c>
      <c r="D33" s="1" t="s">
        <v>39</v>
      </c>
      <c r="E33" s="1" t="s">
        <v>60</v>
      </c>
      <c r="H33" s="4">
        <v>0</v>
      </c>
      <c r="I33" s="4">
        <v>1387953</v>
      </c>
      <c r="J33" s="4">
        <f t="shared" si="3"/>
        <v>55008136</v>
      </c>
      <c r="K33" s="4" t="str">
        <f t="shared" si="0"/>
        <v/>
      </c>
      <c r="L33" s="4" t="str">
        <f t="shared" si="2"/>
        <v/>
      </c>
    </row>
    <row r="34" spans="1:12">
      <c r="A34" s="14">
        <v>42977</v>
      </c>
      <c r="B34" s="1">
        <v>2</v>
      </c>
      <c r="C34" s="1" t="s">
        <v>81</v>
      </c>
      <c r="D34" s="1" t="s">
        <v>91</v>
      </c>
      <c r="E34" s="1" t="s">
        <v>40</v>
      </c>
      <c r="H34" s="4">
        <v>0</v>
      </c>
      <c r="I34" s="4">
        <v>2209637</v>
      </c>
      <c r="J34" s="4">
        <f t="shared" si="3"/>
        <v>57217773</v>
      </c>
      <c r="K34" s="4" t="str">
        <f t="shared" si="0"/>
        <v/>
      </c>
      <c r="L34" s="4" t="str">
        <f t="shared" si="2"/>
        <v/>
      </c>
    </row>
    <row r="35" spans="1:12">
      <c r="A35" s="14">
        <v>42977</v>
      </c>
      <c r="B35" s="1">
        <v>2</v>
      </c>
      <c r="C35" s="1" t="s">
        <v>15</v>
      </c>
      <c r="D35" s="1" t="s">
        <v>51</v>
      </c>
      <c r="E35" s="1" t="s">
        <v>83</v>
      </c>
      <c r="F35" s="1" t="s">
        <v>92</v>
      </c>
      <c r="G35" s="1">
        <v>88385</v>
      </c>
      <c r="H35" s="4">
        <v>0</v>
      </c>
      <c r="I35" s="4">
        <v>1028500</v>
      </c>
      <c r="J35" s="4">
        <f t="shared" si="3"/>
        <v>58246273</v>
      </c>
      <c r="K35" s="4" t="str">
        <f t="shared" si="0"/>
        <v/>
      </c>
      <c r="L35" s="4" t="str">
        <f t="shared" si="2"/>
        <v/>
      </c>
    </row>
    <row r="36" spans="1:12">
      <c r="A36" s="14">
        <v>42983</v>
      </c>
      <c r="B36" s="1">
        <v>2</v>
      </c>
      <c r="C36" s="1" t="s">
        <v>15</v>
      </c>
      <c r="D36" s="1" t="s">
        <v>43</v>
      </c>
      <c r="E36" s="1" t="s">
        <v>52</v>
      </c>
      <c r="H36" s="4">
        <v>0</v>
      </c>
      <c r="I36" s="4">
        <v>1669376</v>
      </c>
      <c r="J36" s="4">
        <f t="shared" si="3"/>
        <v>59915649</v>
      </c>
      <c r="K36" s="4" t="str">
        <f t="shared" si="0"/>
        <v/>
      </c>
      <c r="L36" s="4" t="str">
        <f t="shared" si="2"/>
        <v/>
      </c>
    </row>
    <row r="37" spans="1:12">
      <c r="A37" s="14">
        <v>42989</v>
      </c>
      <c r="B37" s="1">
        <v>2</v>
      </c>
      <c r="C37" s="1" t="s">
        <v>15</v>
      </c>
      <c r="D37" s="1" t="s">
        <v>25</v>
      </c>
      <c r="E37" s="1" t="s">
        <v>44</v>
      </c>
      <c r="H37" s="4">
        <v>0</v>
      </c>
      <c r="I37" s="4">
        <v>2060089</v>
      </c>
      <c r="J37" s="4">
        <f t="shared" si="3"/>
        <v>61975738</v>
      </c>
      <c r="K37" s="4" t="str">
        <f t="shared" si="0"/>
        <v>Yes</v>
      </c>
      <c r="L37" s="4">
        <f t="shared" si="2"/>
        <v>2060089</v>
      </c>
    </row>
    <row r="38" spans="1:12">
      <c r="A38" s="14">
        <v>42991</v>
      </c>
      <c r="B38" s="1">
        <v>2</v>
      </c>
      <c r="C38" s="1" t="s">
        <v>81</v>
      </c>
      <c r="D38" s="1" t="s">
        <v>87</v>
      </c>
      <c r="E38" s="1" t="s">
        <v>26</v>
      </c>
      <c r="H38" s="4">
        <v>0</v>
      </c>
      <c r="I38" s="4">
        <v>3432458</v>
      </c>
      <c r="J38" s="4">
        <f t="shared" si="3"/>
        <v>65408196</v>
      </c>
      <c r="K38" s="4" t="str">
        <f t="shared" si="0"/>
        <v/>
      </c>
      <c r="L38" s="4" t="str">
        <f t="shared" si="2"/>
        <v/>
      </c>
    </row>
    <row r="39" spans="1:12">
      <c r="A39" s="14">
        <v>42992</v>
      </c>
      <c r="B39" s="1">
        <v>2</v>
      </c>
      <c r="C39" s="1" t="s">
        <v>15</v>
      </c>
      <c r="D39" s="1" t="s">
        <v>71</v>
      </c>
      <c r="E39" s="1" t="s">
        <v>83</v>
      </c>
      <c r="F39" s="1" t="s">
        <v>88</v>
      </c>
      <c r="G39" s="1">
        <v>88300</v>
      </c>
      <c r="H39" s="4">
        <v>0</v>
      </c>
      <c r="I39" s="4">
        <v>1106380</v>
      </c>
      <c r="J39" s="4">
        <f t="shared" si="3"/>
        <v>66514576</v>
      </c>
      <c r="K39" s="4" t="str">
        <f t="shared" si="0"/>
        <v/>
      </c>
      <c r="L39" s="4" t="str">
        <f t="shared" si="2"/>
        <v/>
      </c>
    </row>
    <row r="40" spans="1:12">
      <c r="A40" s="14">
        <v>42992</v>
      </c>
      <c r="B40" s="1">
        <v>2</v>
      </c>
      <c r="C40" s="1" t="s">
        <v>15</v>
      </c>
      <c r="D40" s="1" t="s">
        <v>21</v>
      </c>
      <c r="E40" s="1" t="s">
        <v>72</v>
      </c>
      <c r="H40" s="4">
        <v>0</v>
      </c>
      <c r="I40" s="4">
        <v>1241959</v>
      </c>
      <c r="J40" s="4">
        <f t="shared" si="3"/>
        <v>67756535</v>
      </c>
      <c r="K40" s="4" t="str">
        <f t="shared" ref="K40:K71" si="4">IF(INT((J40-start)/interval)&gt;INT((J39-start)/interval),"Yes","")</f>
        <v/>
      </c>
      <c r="L40" s="4" t="str">
        <f t="shared" si="2"/>
        <v/>
      </c>
    </row>
    <row r="41" spans="1:12">
      <c r="A41" s="14">
        <v>42994</v>
      </c>
      <c r="B41" s="1">
        <v>2</v>
      </c>
      <c r="C41" s="1" t="s">
        <v>15</v>
      </c>
      <c r="D41" s="1" t="s">
        <v>16</v>
      </c>
      <c r="E41" s="1" t="s">
        <v>22</v>
      </c>
      <c r="H41" s="4">
        <v>0</v>
      </c>
      <c r="I41" s="4">
        <v>4511574</v>
      </c>
      <c r="J41" s="4">
        <f t="shared" si="3"/>
        <v>72268109</v>
      </c>
      <c r="K41" s="4" t="str">
        <f t="shared" si="4"/>
        <v>Yes</v>
      </c>
      <c r="L41" s="4">
        <f t="shared" si="2"/>
        <v>4511574</v>
      </c>
    </row>
    <row r="42" spans="1:12">
      <c r="A42" s="14">
        <v>42998</v>
      </c>
      <c r="B42" s="1">
        <v>2</v>
      </c>
      <c r="C42" s="1" t="s">
        <v>15</v>
      </c>
      <c r="D42" s="1" t="s">
        <v>53</v>
      </c>
      <c r="E42" s="1" t="s">
        <v>54</v>
      </c>
      <c r="H42" s="4">
        <v>0</v>
      </c>
      <c r="I42" s="4">
        <v>1612690</v>
      </c>
      <c r="J42" s="4">
        <f t="shared" si="3"/>
        <v>73880799</v>
      </c>
      <c r="K42" s="4" t="str">
        <f t="shared" si="4"/>
        <v/>
      </c>
      <c r="L42" s="4" t="str">
        <f t="shared" si="2"/>
        <v/>
      </c>
    </row>
    <row r="43" spans="1:12">
      <c r="A43" s="14">
        <v>43000</v>
      </c>
      <c r="B43" s="1">
        <v>2</v>
      </c>
      <c r="C43" s="1" t="s">
        <v>15</v>
      </c>
      <c r="D43" s="1" t="s">
        <v>65</v>
      </c>
      <c r="E43" s="1" t="s">
        <v>66</v>
      </c>
      <c r="H43" s="4">
        <v>0</v>
      </c>
      <c r="I43" s="4">
        <v>1340721</v>
      </c>
      <c r="J43" s="4">
        <f t="shared" si="3"/>
        <v>75221520</v>
      </c>
      <c r="K43" s="4" t="str">
        <f t="shared" si="4"/>
        <v/>
      </c>
      <c r="L43" s="4" t="str">
        <f t="shared" si="2"/>
        <v/>
      </c>
    </row>
    <row r="44" spans="1:12">
      <c r="A44" s="14">
        <v>43001</v>
      </c>
      <c r="B44" s="1">
        <v>2</v>
      </c>
      <c r="C44" s="1" t="s">
        <v>15</v>
      </c>
      <c r="D44" s="1" t="s">
        <v>31</v>
      </c>
      <c r="E44" s="1" t="s">
        <v>32</v>
      </c>
      <c r="H44" s="4">
        <v>0</v>
      </c>
      <c r="I44" s="4">
        <v>2673543</v>
      </c>
      <c r="J44" s="4">
        <f t="shared" si="3"/>
        <v>77895063</v>
      </c>
      <c r="K44" s="4" t="str">
        <f t="shared" si="4"/>
        <v>Yes</v>
      </c>
      <c r="L44" s="4">
        <f t="shared" si="2"/>
        <v>2673543</v>
      </c>
    </row>
    <row r="45" spans="1:12">
      <c r="A45" s="14">
        <v>43001</v>
      </c>
      <c r="B45" s="1">
        <v>2</v>
      </c>
      <c r="C45" s="1" t="s">
        <v>15</v>
      </c>
      <c r="D45" s="1" t="s">
        <v>95</v>
      </c>
      <c r="E45" s="1" t="s">
        <v>96</v>
      </c>
      <c r="H45" s="4">
        <v>0</v>
      </c>
      <c r="I45" s="4">
        <v>749082</v>
      </c>
      <c r="J45" s="4">
        <f t="shared" si="3"/>
        <v>78644145</v>
      </c>
      <c r="K45" s="4" t="str">
        <f t="shared" si="4"/>
        <v/>
      </c>
      <c r="L45" s="4" t="str">
        <f t="shared" si="2"/>
        <v/>
      </c>
    </row>
    <row r="46" spans="1:12">
      <c r="A46" s="14">
        <v>43003</v>
      </c>
      <c r="B46" s="1">
        <v>2</v>
      </c>
      <c r="C46" s="1" t="s">
        <v>15</v>
      </c>
      <c r="D46" s="1" t="s">
        <v>93</v>
      </c>
      <c r="E46" s="1" t="s">
        <v>94</v>
      </c>
      <c r="H46" s="4">
        <v>0</v>
      </c>
      <c r="I46" s="4">
        <v>909096</v>
      </c>
      <c r="J46" s="4">
        <f t="shared" si="3"/>
        <v>79553241</v>
      </c>
      <c r="K46" s="4" t="str">
        <f t="shared" si="4"/>
        <v/>
      </c>
      <c r="L46" s="4" t="str">
        <f t="shared" si="2"/>
        <v/>
      </c>
    </row>
    <row r="47" spans="1:12">
      <c r="A47" s="14">
        <v>43006</v>
      </c>
      <c r="B47" s="1">
        <v>2</v>
      </c>
      <c r="C47" s="1" t="s">
        <v>15</v>
      </c>
      <c r="D47" s="1" t="s">
        <v>97</v>
      </c>
      <c r="E47" s="1" t="s">
        <v>98</v>
      </c>
      <c r="H47" s="4">
        <v>0</v>
      </c>
      <c r="I47" s="4">
        <v>578171</v>
      </c>
      <c r="J47" s="4">
        <f t="shared" si="3"/>
        <v>80131412</v>
      </c>
      <c r="K47" s="4" t="str">
        <f t="shared" si="4"/>
        <v/>
      </c>
      <c r="L47" s="4" t="str">
        <f t="shared" si="2"/>
        <v/>
      </c>
    </row>
    <row r="48" spans="1:12">
      <c r="A48" s="14">
        <v>43006</v>
      </c>
      <c r="B48" s="1">
        <v>2</v>
      </c>
      <c r="C48" s="1" t="s">
        <v>81</v>
      </c>
      <c r="D48" s="1" t="s">
        <v>99</v>
      </c>
      <c r="E48" s="1" t="s">
        <v>100</v>
      </c>
      <c r="F48" s="1" t="s">
        <v>101</v>
      </c>
      <c r="G48" s="1">
        <v>88022</v>
      </c>
      <c r="H48" s="4">
        <v>0</v>
      </c>
      <c r="I48" s="4">
        <v>538125</v>
      </c>
      <c r="J48" s="4">
        <f t="shared" si="3"/>
        <v>80669537</v>
      </c>
      <c r="K48" s="4" t="str">
        <f t="shared" si="4"/>
        <v/>
      </c>
      <c r="L48" s="4" t="str">
        <f t="shared" si="2"/>
        <v/>
      </c>
    </row>
    <row r="49" spans="1:12">
      <c r="A49" s="14">
        <v>43006</v>
      </c>
      <c r="B49" s="1">
        <v>2</v>
      </c>
      <c r="C49" s="1" t="s">
        <v>81</v>
      </c>
      <c r="D49" s="1" t="s">
        <v>149</v>
      </c>
      <c r="E49" s="1" t="s">
        <v>150</v>
      </c>
      <c r="F49" s="1" t="s">
        <v>151</v>
      </c>
      <c r="G49" s="1">
        <v>88224</v>
      </c>
      <c r="H49" s="4">
        <v>0</v>
      </c>
      <c r="I49" s="4">
        <v>230832</v>
      </c>
      <c r="J49" s="4">
        <f t="shared" si="3"/>
        <v>80900369</v>
      </c>
      <c r="K49" s="4" t="str">
        <f t="shared" si="4"/>
        <v/>
      </c>
      <c r="L49" s="4" t="str">
        <f t="shared" si="2"/>
        <v/>
      </c>
    </row>
    <row r="50" spans="1:12">
      <c r="A50" s="14">
        <v>43007</v>
      </c>
      <c r="B50" s="1">
        <v>2</v>
      </c>
      <c r="C50" s="1" t="s">
        <v>81</v>
      </c>
      <c r="D50" s="1" t="s">
        <v>169</v>
      </c>
      <c r="E50" s="1" t="s">
        <v>170</v>
      </c>
      <c r="F50" s="1" t="s">
        <v>171</v>
      </c>
      <c r="G50" s="1">
        <v>88739</v>
      </c>
      <c r="H50" s="4">
        <v>0</v>
      </c>
      <c r="I50" s="4">
        <v>196641</v>
      </c>
      <c r="J50" s="4">
        <f t="shared" si="3"/>
        <v>81097010</v>
      </c>
      <c r="K50" s="4" t="str">
        <f t="shared" si="4"/>
        <v/>
      </c>
      <c r="L50" s="4" t="str">
        <f t="shared" si="2"/>
        <v/>
      </c>
    </row>
    <row r="51" spans="1:12">
      <c r="A51" s="14">
        <v>43019</v>
      </c>
      <c r="B51" s="1">
        <v>2</v>
      </c>
      <c r="C51" s="1" t="s">
        <v>81</v>
      </c>
      <c r="D51" s="1" t="s">
        <v>196</v>
      </c>
      <c r="E51" s="1" t="s">
        <v>197</v>
      </c>
      <c r="F51" s="1" t="s">
        <v>198</v>
      </c>
      <c r="G51" s="1">
        <v>86769</v>
      </c>
      <c r="H51" s="4">
        <v>0</v>
      </c>
      <c r="I51" s="4">
        <v>166790</v>
      </c>
      <c r="J51" s="4">
        <f t="shared" si="3"/>
        <v>81263800</v>
      </c>
      <c r="K51" s="4" t="str">
        <f t="shared" si="4"/>
        <v/>
      </c>
      <c r="L51" s="4" t="str">
        <f t="shared" si="2"/>
        <v/>
      </c>
    </row>
    <row r="52" spans="1:12">
      <c r="A52" s="14">
        <v>43024</v>
      </c>
      <c r="B52" s="1">
        <v>2</v>
      </c>
      <c r="C52" s="1" t="s">
        <v>81</v>
      </c>
      <c r="D52" s="1" t="s">
        <v>240</v>
      </c>
      <c r="E52" s="1" t="s">
        <v>170</v>
      </c>
      <c r="F52" s="1" t="s">
        <v>241</v>
      </c>
      <c r="G52" s="1">
        <v>87677</v>
      </c>
      <c r="H52" s="4">
        <v>0</v>
      </c>
      <c r="I52" s="4">
        <v>128931</v>
      </c>
      <c r="J52" s="4">
        <f t="shared" si="3"/>
        <v>81392731</v>
      </c>
      <c r="K52" s="4" t="str">
        <f t="shared" si="4"/>
        <v/>
      </c>
      <c r="L52" s="4" t="str">
        <f t="shared" si="2"/>
        <v/>
      </c>
    </row>
    <row r="53" spans="1:12">
      <c r="A53" s="14">
        <v>43026</v>
      </c>
      <c r="B53" s="1">
        <v>2</v>
      </c>
      <c r="C53" s="1" t="s">
        <v>81</v>
      </c>
      <c r="D53" s="1" t="s">
        <v>237</v>
      </c>
      <c r="E53" s="1" t="s">
        <v>238</v>
      </c>
      <c r="F53" s="1" t="s">
        <v>239</v>
      </c>
      <c r="G53" s="1">
        <v>86804</v>
      </c>
      <c r="H53" s="4">
        <v>0</v>
      </c>
      <c r="I53" s="4">
        <v>130280</v>
      </c>
      <c r="J53" s="4">
        <f t="shared" si="3"/>
        <v>81523011</v>
      </c>
      <c r="K53" s="4" t="str">
        <f t="shared" si="4"/>
        <v/>
      </c>
      <c r="L53" s="4" t="str">
        <f t="shared" si="2"/>
        <v/>
      </c>
    </row>
    <row r="54" spans="1:12">
      <c r="A54" s="14">
        <v>43027</v>
      </c>
      <c r="B54" s="1">
        <v>2</v>
      </c>
      <c r="C54" s="1" t="s">
        <v>81</v>
      </c>
      <c r="D54" s="1" t="s">
        <v>210</v>
      </c>
      <c r="E54" s="1" t="s">
        <v>159</v>
      </c>
      <c r="F54" s="1" t="s">
        <v>211</v>
      </c>
      <c r="G54" s="1">
        <v>87996</v>
      </c>
      <c r="H54" s="4">
        <v>0</v>
      </c>
      <c r="I54" s="4">
        <v>151240</v>
      </c>
      <c r="J54" s="4">
        <f t="shared" si="3"/>
        <v>81674251</v>
      </c>
      <c r="K54" s="4" t="str">
        <f t="shared" si="4"/>
        <v/>
      </c>
      <c r="L54" s="4" t="str">
        <f t="shared" si="2"/>
        <v/>
      </c>
    </row>
    <row r="55" spans="1:12">
      <c r="A55" s="14">
        <v>43027</v>
      </c>
      <c r="B55" s="1">
        <v>2</v>
      </c>
      <c r="C55" s="1" t="s">
        <v>81</v>
      </c>
      <c r="D55" s="1" t="s">
        <v>146</v>
      </c>
      <c r="E55" s="1" t="s">
        <v>147</v>
      </c>
      <c r="F55" s="1" t="s">
        <v>148</v>
      </c>
      <c r="G55" s="1">
        <v>87582</v>
      </c>
      <c r="H55" s="4">
        <v>0</v>
      </c>
      <c r="I55" s="4">
        <v>234622</v>
      </c>
      <c r="J55" s="4">
        <f t="shared" si="3"/>
        <v>81908873</v>
      </c>
      <c r="K55" s="4" t="str">
        <f t="shared" si="4"/>
        <v/>
      </c>
      <c r="L55" s="4" t="str">
        <f t="shared" si="2"/>
        <v/>
      </c>
    </row>
    <row r="56" spans="1:12">
      <c r="A56" s="14">
        <v>43029</v>
      </c>
      <c r="B56" s="1">
        <v>2</v>
      </c>
      <c r="C56" s="1" t="s">
        <v>81</v>
      </c>
      <c r="D56" s="1" t="s">
        <v>244</v>
      </c>
      <c r="E56" s="1" t="s">
        <v>104</v>
      </c>
      <c r="F56" s="1" t="s">
        <v>245</v>
      </c>
      <c r="G56" s="1">
        <v>87306</v>
      </c>
      <c r="H56" s="4">
        <v>0</v>
      </c>
      <c r="I56" s="4">
        <v>125910</v>
      </c>
      <c r="J56" s="4">
        <f t="shared" si="3"/>
        <v>82034783</v>
      </c>
      <c r="K56" s="4" t="str">
        <f t="shared" si="4"/>
        <v/>
      </c>
      <c r="L56" s="4" t="str">
        <f t="shared" si="2"/>
        <v/>
      </c>
    </row>
    <row r="57" spans="1:12">
      <c r="A57" s="14">
        <v>43029</v>
      </c>
      <c r="B57" s="1">
        <v>2</v>
      </c>
      <c r="C57" s="1" t="s">
        <v>81</v>
      </c>
      <c r="D57" s="1" t="s">
        <v>115</v>
      </c>
      <c r="E57" s="1" t="s">
        <v>109</v>
      </c>
      <c r="F57" s="1" t="s">
        <v>116</v>
      </c>
      <c r="G57" s="1">
        <v>87362</v>
      </c>
      <c r="H57" s="4">
        <v>0</v>
      </c>
      <c r="I57" s="4">
        <v>334128</v>
      </c>
      <c r="J57" s="4">
        <f t="shared" si="3"/>
        <v>82368911</v>
      </c>
      <c r="K57" s="4" t="str">
        <f t="shared" si="4"/>
        <v/>
      </c>
      <c r="L57" s="4" t="str">
        <f t="shared" si="2"/>
        <v/>
      </c>
    </row>
    <row r="58" spans="1:12">
      <c r="A58" s="14">
        <v>43034</v>
      </c>
      <c r="B58" s="1">
        <v>2</v>
      </c>
      <c r="C58" s="1" t="s">
        <v>81</v>
      </c>
      <c r="D58" s="1" t="s">
        <v>158</v>
      </c>
      <c r="E58" s="1" t="s">
        <v>159</v>
      </c>
      <c r="F58" s="1" t="s">
        <v>160</v>
      </c>
      <c r="G58" s="1">
        <v>86260</v>
      </c>
      <c r="H58" s="4">
        <v>0</v>
      </c>
      <c r="I58" s="4">
        <v>214931</v>
      </c>
      <c r="J58" s="4">
        <f t="shared" si="3"/>
        <v>82583842</v>
      </c>
      <c r="K58" s="4" t="str">
        <f t="shared" si="4"/>
        <v/>
      </c>
      <c r="L58" s="4" t="str">
        <f t="shared" si="2"/>
        <v/>
      </c>
    </row>
    <row r="59" spans="1:12">
      <c r="A59" s="14">
        <v>43036</v>
      </c>
      <c r="B59" s="1">
        <v>2</v>
      </c>
      <c r="C59" s="1" t="s">
        <v>81</v>
      </c>
      <c r="D59" s="1" t="s">
        <v>335</v>
      </c>
      <c r="E59" s="1" t="s">
        <v>331</v>
      </c>
      <c r="F59" s="1" t="s">
        <v>336</v>
      </c>
      <c r="G59" s="1">
        <v>86717</v>
      </c>
      <c r="H59" s="4">
        <v>0</v>
      </c>
      <c r="I59" s="4">
        <v>10493</v>
      </c>
      <c r="J59" s="4">
        <f t="shared" si="3"/>
        <v>82594335</v>
      </c>
      <c r="K59" s="4" t="str">
        <f t="shared" si="4"/>
        <v/>
      </c>
      <c r="L59" s="4" t="str">
        <f t="shared" si="2"/>
        <v/>
      </c>
    </row>
    <row r="60" spans="1:12">
      <c r="A60" s="14">
        <v>43038</v>
      </c>
      <c r="B60" s="1">
        <v>2</v>
      </c>
      <c r="C60" s="1" t="s">
        <v>81</v>
      </c>
      <c r="D60" s="1" t="s">
        <v>130</v>
      </c>
      <c r="E60" s="1" t="s">
        <v>131</v>
      </c>
      <c r="F60" s="1" t="s">
        <v>132</v>
      </c>
      <c r="G60" s="1">
        <v>86748</v>
      </c>
      <c r="H60" s="4">
        <v>0</v>
      </c>
      <c r="I60" s="4">
        <v>274496</v>
      </c>
      <c r="J60" s="4">
        <f t="shared" si="3"/>
        <v>82868831</v>
      </c>
      <c r="K60" s="4" t="str">
        <f t="shared" si="4"/>
        <v/>
      </c>
      <c r="L60" s="4" t="str">
        <f t="shared" si="2"/>
        <v/>
      </c>
    </row>
    <row r="61" spans="1:12">
      <c r="A61" s="14">
        <v>43040</v>
      </c>
      <c r="B61" s="1">
        <v>2</v>
      </c>
      <c r="C61" s="1" t="s">
        <v>81</v>
      </c>
      <c r="D61" s="1" t="s">
        <v>233</v>
      </c>
      <c r="E61" s="1" t="s">
        <v>131</v>
      </c>
      <c r="F61" s="1" t="s">
        <v>234</v>
      </c>
      <c r="G61" s="1">
        <v>86451</v>
      </c>
      <c r="H61" s="4">
        <v>0</v>
      </c>
      <c r="I61" s="4">
        <v>132208</v>
      </c>
      <c r="J61" s="4">
        <f t="shared" si="3"/>
        <v>83001039</v>
      </c>
      <c r="K61" s="4" t="str">
        <f t="shared" si="4"/>
        <v/>
      </c>
      <c r="L61" s="4" t="str">
        <f t="shared" si="2"/>
        <v/>
      </c>
    </row>
    <row r="62" spans="1:12">
      <c r="A62" s="14">
        <v>43049</v>
      </c>
      <c r="B62" s="1">
        <v>2</v>
      </c>
      <c r="C62" s="1" t="s">
        <v>81</v>
      </c>
      <c r="D62" s="1" t="s">
        <v>175</v>
      </c>
      <c r="E62" s="1" t="s">
        <v>120</v>
      </c>
      <c r="F62" s="1" t="s">
        <v>176</v>
      </c>
      <c r="G62" s="1">
        <v>86424</v>
      </c>
      <c r="H62" s="4">
        <v>0</v>
      </c>
      <c r="I62" s="4">
        <v>189906</v>
      </c>
      <c r="J62" s="4">
        <f t="shared" si="3"/>
        <v>83190945</v>
      </c>
      <c r="K62" s="4" t="str">
        <f t="shared" si="4"/>
        <v/>
      </c>
      <c r="L62" s="4" t="str">
        <f t="shared" si="2"/>
        <v/>
      </c>
    </row>
    <row r="63" spans="1:12">
      <c r="A63" s="14">
        <v>43050</v>
      </c>
      <c r="B63" s="1">
        <v>2</v>
      </c>
      <c r="C63" s="1" t="s">
        <v>81</v>
      </c>
      <c r="D63" s="1" t="s">
        <v>154</v>
      </c>
      <c r="E63" s="1" t="s">
        <v>109</v>
      </c>
      <c r="F63" s="1" t="s">
        <v>155</v>
      </c>
      <c r="G63" s="1">
        <v>87597</v>
      </c>
      <c r="H63" s="4">
        <v>0</v>
      </c>
      <c r="I63" s="4">
        <v>218820</v>
      </c>
      <c r="J63" s="4">
        <f t="shared" si="3"/>
        <v>83409765</v>
      </c>
      <c r="K63" s="4" t="str">
        <f t="shared" si="4"/>
        <v/>
      </c>
      <c r="L63" s="4" t="str">
        <f t="shared" si="2"/>
        <v/>
      </c>
    </row>
    <row r="64" spans="1:12">
      <c r="A64" s="14">
        <v>43050</v>
      </c>
      <c r="B64" s="1">
        <v>2</v>
      </c>
      <c r="C64" s="1" t="s">
        <v>81</v>
      </c>
      <c r="D64" s="1" t="s">
        <v>135</v>
      </c>
      <c r="E64" s="1" t="s">
        <v>83</v>
      </c>
      <c r="F64" s="1" t="s">
        <v>136</v>
      </c>
      <c r="G64" s="1">
        <v>87653</v>
      </c>
      <c r="H64" s="4">
        <v>0</v>
      </c>
      <c r="I64" s="4">
        <v>255656</v>
      </c>
      <c r="J64" s="4">
        <f t="shared" si="3"/>
        <v>83665421</v>
      </c>
      <c r="K64" s="4" t="str">
        <f t="shared" si="4"/>
        <v/>
      </c>
      <c r="L64" s="4" t="str">
        <f t="shared" si="2"/>
        <v/>
      </c>
    </row>
    <row r="65" spans="1:12">
      <c r="A65" s="14">
        <v>43050</v>
      </c>
      <c r="B65" s="1">
        <v>2</v>
      </c>
      <c r="C65" s="1" t="s">
        <v>81</v>
      </c>
      <c r="D65" s="1" t="s">
        <v>119</v>
      </c>
      <c r="E65" s="1" t="s">
        <v>120</v>
      </c>
      <c r="F65" s="1" t="s">
        <v>121</v>
      </c>
      <c r="G65" s="1">
        <v>86728</v>
      </c>
      <c r="H65" s="4">
        <v>0</v>
      </c>
      <c r="I65" s="4">
        <v>314550</v>
      </c>
      <c r="J65" s="4">
        <f t="shared" si="3"/>
        <v>83979971</v>
      </c>
      <c r="K65" s="4" t="str">
        <f t="shared" si="4"/>
        <v/>
      </c>
      <c r="L65" s="4" t="str">
        <f t="shared" si="2"/>
        <v/>
      </c>
    </row>
    <row r="66" spans="1:12">
      <c r="A66" s="14">
        <v>43052</v>
      </c>
      <c r="B66" s="1">
        <v>2</v>
      </c>
      <c r="C66" s="1" t="s">
        <v>81</v>
      </c>
      <c r="D66" s="1" t="s">
        <v>179</v>
      </c>
      <c r="E66" s="1" t="s">
        <v>112</v>
      </c>
      <c r="F66" s="1" t="s">
        <v>180</v>
      </c>
      <c r="G66" s="1">
        <v>87643</v>
      </c>
      <c r="H66" s="4">
        <v>0</v>
      </c>
      <c r="I66" s="4">
        <v>186786</v>
      </c>
      <c r="J66" s="4">
        <f t="shared" si="3"/>
        <v>84166757</v>
      </c>
      <c r="K66" s="4" t="str">
        <f t="shared" si="4"/>
        <v/>
      </c>
      <c r="L66" s="4" t="str">
        <f t="shared" si="2"/>
        <v/>
      </c>
    </row>
    <row r="67" spans="1:12">
      <c r="A67" s="14">
        <v>43053</v>
      </c>
      <c r="B67" s="1">
        <v>2</v>
      </c>
      <c r="C67" s="1" t="s">
        <v>81</v>
      </c>
      <c r="D67" s="1" t="s">
        <v>228</v>
      </c>
      <c r="E67" s="1" t="s">
        <v>104</v>
      </c>
      <c r="F67" s="1" t="s">
        <v>229</v>
      </c>
      <c r="G67" s="1">
        <v>86992</v>
      </c>
      <c r="H67" s="4">
        <v>0</v>
      </c>
      <c r="I67" s="4">
        <v>136096</v>
      </c>
      <c r="J67" s="4">
        <f t="shared" si="3"/>
        <v>84302853</v>
      </c>
      <c r="K67" s="4" t="str">
        <f t="shared" si="4"/>
        <v/>
      </c>
      <c r="L67" s="4" t="str">
        <f t="shared" si="2"/>
        <v/>
      </c>
    </row>
    <row r="68" spans="1:12">
      <c r="A68" s="14">
        <v>43054</v>
      </c>
      <c r="B68" s="1">
        <v>2</v>
      </c>
      <c r="C68" s="1" t="s">
        <v>81</v>
      </c>
      <c r="D68" s="1" t="s">
        <v>201</v>
      </c>
      <c r="E68" s="1" t="s">
        <v>202</v>
      </c>
      <c r="F68" s="1" t="s">
        <v>203</v>
      </c>
      <c r="G68" s="1">
        <v>87847</v>
      </c>
      <c r="H68" s="4">
        <v>0</v>
      </c>
      <c r="I68" s="4">
        <v>161158</v>
      </c>
      <c r="J68" s="4">
        <f t="shared" si="3"/>
        <v>84464011</v>
      </c>
      <c r="K68" s="4" t="str">
        <f t="shared" si="4"/>
        <v>Yes</v>
      </c>
      <c r="L68" s="4">
        <f t="shared" si="2"/>
        <v>161158</v>
      </c>
    </row>
    <row r="69" spans="1:12">
      <c r="A69" s="14">
        <v>43057</v>
      </c>
      <c r="B69" s="1">
        <v>2</v>
      </c>
      <c r="C69" s="1" t="s">
        <v>81</v>
      </c>
      <c r="D69" s="1" t="s">
        <v>187</v>
      </c>
      <c r="E69" s="1" t="s">
        <v>182</v>
      </c>
      <c r="F69" s="1" t="s">
        <v>188</v>
      </c>
      <c r="G69" s="1">
        <v>87079</v>
      </c>
      <c r="H69" s="4">
        <v>0</v>
      </c>
      <c r="I69" s="4">
        <v>176070</v>
      </c>
      <c r="J69" s="4">
        <f t="shared" si="3"/>
        <v>84640081</v>
      </c>
      <c r="K69" s="4" t="str">
        <f t="shared" si="4"/>
        <v/>
      </c>
      <c r="L69" s="4" t="str">
        <f t="shared" si="2"/>
        <v/>
      </c>
    </row>
    <row r="70" spans="1:12">
      <c r="A70" s="14">
        <v>43057</v>
      </c>
      <c r="B70" s="1">
        <v>2</v>
      </c>
      <c r="C70" s="1" t="s">
        <v>81</v>
      </c>
      <c r="D70" s="1" t="s">
        <v>330</v>
      </c>
      <c r="E70" s="1" t="s">
        <v>331</v>
      </c>
      <c r="F70" s="1" t="s">
        <v>332</v>
      </c>
      <c r="G70" s="1">
        <v>86726</v>
      </c>
      <c r="H70" s="4">
        <v>0</v>
      </c>
      <c r="I70" s="4">
        <v>16677</v>
      </c>
      <c r="J70" s="4">
        <f t="shared" si="3"/>
        <v>84656758</v>
      </c>
      <c r="K70" s="4" t="str">
        <f t="shared" si="4"/>
        <v/>
      </c>
      <c r="L70" s="4" t="str">
        <f t="shared" si="2"/>
        <v/>
      </c>
    </row>
    <row r="71" spans="1:12">
      <c r="A71" s="14">
        <v>43059</v>
      </c>
      <c r="B71" s="1">
        <v>2</v>
      </c>
      <c r="C71" s="1" t="s">
        <v>81</v>
      </c>
      <c r="D71" s="1" t="s">
        <v>219</v>
      </c>
      <c r="E71" s="1" t="s">
        <v>170</v>
      </c>
      <c r="F71" s="1" t="s">
        <v>220</v>
      </c>
      <c r="G71" s="1">
        <v>87892</v>
      </c>
      <c r="H71" s="4">
        <v>0</v>
      </c>
      <c r="I71" s="4">
        <v>143556</v>
      </c>
      <c r="J71" s="4">
        <f t="shared" si="3"/>
        <v>84800314</v>
      </c>
      <c r="K71" s="4" t="str">
        <f t="shared" si="4"/>
        <v/>
      </c>
      <c r="L71" s="4" t="str">
        <f t="shared" si="2"/>
        <v/>
      </c>
    </row>
    <row r="72" spans="1:12">
      <c r="A72" s="14">
        <v>43062</v>
      </c>
      <c r="B72" s="1">
        <v>2</v>
      </c>
      <c r="C72" s="1" t="s">
        <v>81</v>
      </c>
      <c r="D72" s="1" t="s">
        <v>278</v>
      </c>
      <c r="E72" s="1" t="s">
        <v>170</v>
      </c>
      <c r="F72" s="1" t="s">
        <v>279</v>
      </c>
      <c r="G72" s="1">
        <v>88548</v>
      </c>
      <c r="H72" s="4">
        <v>0</v>
      </c>
      <c r="I72" s="4">
        <v>86856</v>
      </c>
      <c r="J72" s="4">
        <f t="shared" si="3"/>
        <v>84887170</v>
      </c>
      <c r="K72" s="4" t="str">
        <f t="shared" ref="K72:K103" si="5">IF(INT((J72-start)/interval)&gt;INT((J71-start)/interval),"Yes","")</f>
        <v/>
      </c>
      <c r="L72" s="4" t="str">
        <f t="shared" si="2"/>
        <v/>
      </c>
    </row>
    <row r="73" spans="1:12">
      <c r="A73" s="14">
        <v>43063</v>
      </c>
      <c r="B73" s="1">
        <v>2</v>
      </c>
      <c r="C73" s="1" t="s">
        <v>81</v>
      </c>
      <c r="D73" s="1" t="s">
        <v>289</v>
      </c>
      <c r="E73" s="1" t="s">
        <v>290</v>
      </c>
      <c r="F73" s="1" t="s">
        <v>291</v>
      </c>
      <c r="G73" s="1">
        <v>86689</v>
      </c>
      <c r="H73" s="4">
        <v>0</v>
      </c>
      <c r="I73" s="4">
        <v>69888</v>
      </c>
      <c r="J73" s="4">
        <f t="shared" si="3"/>
        <v>84957058</v>
      </c>
      <c r="K73" s="4" t="str">
        <f t="shared" si="5"/>
        <v/>
      </c>
      <c r="L73" s="4" t="str">
        <f t="shared" ref="L73:L136" si="6">IF(K73="Yes",I73,"")</f>
        <v/>
      </c>
    </row>
    <row r="74" spans="1:12">
      <c r="A74" s="14">
        <v>43063</v>
      </c>
      <c r="B74" s="1">
        <v>2</v>
      </c>
      <c r="C74" s="1" t="s">
        <v>81</v>
      </c>
      <c r="D74" s="1" t="s">
        <v>223</v>
      </c>
      <c r="E74" s="1" t="s">
        <v>224</v>
      </c>
      <c r="F74" s="1" t="s">
        <v>225</v>
      </c>
      <c r="G74" s="1">
        <v>86209</v>
      </c>
      <c r="H74" s="4">
        <v>0</v>
      </c>
      <c r="I74" s="4">
        <v>139968</v>
      </c>
      <c r="J74" s="4">
        <f t="shared" ref="J74:J137" si="7">+J73+I74</f>
        <v>85097026</v>
      </c>
      <c r="K74" s="4" t="str">
        <f t="shared" si="5"/>
        <v/>
      </c>
      <c r="L74" s="4" t="str">
        <f t="shared" si="6"/>
        <v/>
      </c>
    </row>
    <row r="75" spans="1:12">
      <c r="A75" s="14">
        <v>43067</v>
      </c>
      <c r="B75" s="1">
        <v>2</v>
      </c>
      <c r="C75" s="1" t="s">
        <v>81</v>
      </c>
      <c r="D75" s="1" t="s">
        <v>184</v>
      </c>
      <c r="E75" s="1" t="s">
        <v>185</v>
      </c>
      <c r="F75" s="1" t="s">
        <v>186</v>
      </c>
      <c r="G75" s="1">
        <v>88599</v>
      </c>
      <c r="H75" s="4">
        <v>0</v>
      </c>
      <c r="I75" s="4">
        <v>181200</v>
      </c>
      <c r="J75" s="4">
        <f t="shared" si="7"/>
        <v>85278226</v>
      </c>
      <c r="K75" s="4" t="str">
        <f t="shared" si="5"/>
        <v/>
      </c>
      <c r="L75" s="4" t="str">
        <f t="shared" si="6"/>
        <v/>
      </c>
    </row>
    <row r="76" spans="1:12">
      <c r="A76" s="14">
        <v>43075</v>
      </c>
      <c r="B76" s="1">
        <v>2</v>
      </c>
      <c r="C76" s="1" t="s">
        <v>81</v>
      </c>
      <c r="D76" s="1" t="s">
        <v>189</v>
      </c>
      <c r="E76" s="1" t="s">
        <v>182</v>
      </c>
      <c r="F76" s="1" t="s">
        <v>190</v>
      </c>
      <c r="G76" s="1">
        <v>87327</v>
      </c>
      <c r="H76" s="4">
        <v>0</v>
      </c>
      <c r="I76" s="4">
        <v>173175</v>
      </c>
      <c r="J76" s="4">
        <f t="shared" si="7"/>
        <v>85451401</v>
      </c>
      <c r="K76" s="4" t="str">
        <f t="shared" si="5"/>
        <v/>
      </c>
      <c r="L76" s="4" t="str">
        <f t="shared" si="6"/>
        <v/>
      </c>
    </row>
    <row r="77" spans="1:12">
      <c r="A77" s="14">
        <v>43075</v>
      </c>
      <c r="B77" s="1">
        <v>2</v>
      </c>
      <c r="C77" s="1" t="s">
        <v>81</v>
      </c>
      <c r="D77" s="1" t="s">
        <v>343</v>
      </c>
      <c r="E77" s="1" t="s">
        <v>112</v>
      </c>
      <c r="F77" s="1" t="s">
        <v>344</v>
      </c>
      <c r="G77" s="1">
        <v>87156</v>
      </c>
      <c r="H77" s="4">
        <v>0</v>
      </c>
      <c r="I77" s="4">
        <v>433</v>
      </c>
      <c r="J77" s="4">
        <f t="shared" si="7"/>
        <v>85451834</v>
      </c>
      <c r="K77" s="4" t="str">
        <f t="shared" si="5"/>
        <v/>
      </c>
      <c r="L77" s="4" t="str">
        <f t="shared" si="6"/>
        <v/>
      </c>
    </row>
    <row r="78" spans="1:12">
      <c r="A78" s="14">
        <v>43078</v>
      </c>
      <c r="B78" s="1">
        <v>2</v>
      </c>
      <c r="C78" s="1" t="s">
        <v>81</v>
      </c>
      <c r="D78" s="1" t="s">
        <v>333</v>
      </c>
      <c r="E78" s="1" t="s">
        <v>290</v>
      </c>
      <c r="F78" s="1" t="s">
        <v>334</v>
      </c>
      <c r="G78" s="1">
        <v>87251</v>
      </c>
      <c r="H78" s="4">
        <v>0</v>
      </c>
      <c r="I78" s="4">
        <v>13821</v>
      </c>
      <c r="J78" s="4">
        <f t="shared" si="7"/>
        <v>85465655</v>
      </c>
      <c r="K78" s="4" t="str">
        <f t="shared" si="5"/>
        <v/>
      </c>
      <c r="L78" s="4" t="str">
        <f t="shared" si="6"/>
        <v/>
      </c>
    </row>
    <row r="79" spans="1:12">
      <c r="A79" s="14">
        <v>43078</v>
      </c>
      <c r="B79" s="1">
        <v>2</v>
      </c>
      <c r="C79" s="1" t="s">
        <v>81</v>
      </c>
      <c r="D79" s="1" t="s">
        <v>280</v>
      </c>
      <c r="E79" s="1" t="s">
        <v>109</v>
      </c>
      <c r="F79" s="1" t="s">
        <v>281</v>
      </c>
      <c r="G79" s="1">
        <v>87730</v>
      </c>
      <c r="H79" s="4">
        <v>0</v>
      </c>
      <c r="I79" s="4">
        <v>83075</v>
      </c>
      <c r="J79" s="4">
        <f t="shared" si="7"/>
        <v>85548730</v>
      </c>
      <c r="K79" s="4" t="str">
        <f t="shared" si="5"/>
        <v/>
      </c>
      <c r="L79" s="4" t="str">
        <f t="shared" si="6"/>
        <v/>
      </c>
    </row>
    <row r="80" spans="1:12">
      <c r="A80" s="14">
        <v>43082</v>
      </c>
      <c r="B80" s="1">
        <v>2</v>
      </c>
      <c r="C80" s="1" t="s">
        <v>81</v>
      </c>
      <c r="D80" s="1" t="s">
        <v>255</v>
      </c>
      <c r="E80" s="1" t="s">
        <v>131</v>
      </c>
      <c r="F80" s="1" t="s">
        <v>256</v>
      </c>
      <c r="G80" s="1">
        <v>86397</v>
      </c>
      <c r="H80" s="4">
        <v>0</v>
      </c>
      <c r="I80" s="4">
        <v>121536</v>
      </c>
      <c r="J80" s="4">
        <f t="shared" si="7"/>
        <v>85670266</v>
      </c>
      <c r="K80" s="4" t="str">
        <f t="shared" si="5"/>
        <v/>
      </c>
      <c r="L80" s="4" t="str">
        <f t="shared" si="6"/>
        <v/>
      </c>
    </row>
    <row r="81" spans="1:12">
      <c r="A81" s="14">
        <v>43085</v>
      </c>
      <c r="B81" s="1">
        <v>2</v>
      </c>
      <c r="C81" s="1" t="s">
        <v>81</v>
      </c>
      <c r="D81" s="1" t="s">
        <v>161</v>
      </c>
      <c r="E81" s="1" t="s">
        <v>128</v>
      </c>
      <c r="F81" s="1" t="s">
        <v>162</v>
      </c>
      <c r="G81" s="1">
        <v>87762</v>
      </c>
      <c r="H81" s="4">
        <v>0</v>
      </c>
      <c r="I81" s="4">
        <v>211680</v>
      </c>
      <c r="J81" s="4">
        <f t="shared" si="7"/>
        <v>85881946</v>
      </c>
      <c r="K81" s="4" t="str">
        <f t="shared" si="5"/>
        <v/>
      </c>
      <c r="L81" s="4" t="str">
        <f t="shared" si="6"/>
        <v/>
      </c>
    </row>
    <row r="82" spans="1:12">
      <c r="A82" s="14">
        <v>43085</v>
      </c>
      <c r="B82" s="1">
        <v>2</v>
      </c>
      <c r="C82" s="1" t="s">
        <v>81</v>
      </c>
      <c r="D82" s="1" t="s">
        <v>111</v>
      </c>
      <c r="E82" s="1" t="s">
        <v>112</v>
      </c>
      <c r="F82" s="1" t="s">
        <v>113</v>
      </c>
      <c r="G82" s="1">
        <v>86322</v>
      </c>
      <c r="H82" s="4">
        <v>0</v>
      </c>
      <c r="I82" s="4">
        <v>361714</v>
      </c>
      <c r="J82" s="4">
        <f t="shared" si="7"/>
        <v>86243660</v>
      </c>
      <c r="K82" s="4" t="str">
        <f t="shared" si="5"/>
        <v/>
      </c>
      <c r="L82" s="4" t="str">
        <f t="shared" si="6"/>
        <v/>
      </c>
    </row>
    <row r="83" spans="1:12">
      <c r="A83" s="14">
        <v>43087</v>
      </c>
      <c r="B83" s="1">
        <v>22</v>
      </c>
      <c r="C83" s="1" t="s">
        <v>81</v>
      </c>
      <c r="D83" s="1" t="s">
        <v>312</v>
      </c>
      <c r="E83" s="1" t="s">
        <v>100</v>
      </c>
      <c r="F83" s="1" t="s">
        <v>313</v>
      </c>
      <c r="G83" s="1">
        <v>86864</v>
      </c>
      <c r="H83" s="4">
        <v>0</v>
      </c>
      <c r="I83" s="4">
        <v>40120</v>
      </c>
      <c r="J83" s="4">
        <f t="shared" si="7"/>
        <v>86283780</v>
      </c>
      <c r="K83" s="4" t="str">
        <f t="shared" si="5"/>
        <v/>
      </c>
      <c r="L83" s="4" t="str">
        <f t="shared" si="6"/>
        <v/>
      </c>
    </row>
    <row r="84" spans="1:12">
      <c r="A84" s="14">
        <v>43092</v>
      </c>
      <c r="B84" s="1">
        <v>2</v>
      </c>
      <c r="C84" s="1" t="s">
        <v>81</v>
      </c>
      <c r="D84" s="1" t="s">
        <v>217</v>
      </c>
      <c r="E84" s="1" t="s">
        <v>185</v>
      </c>
      <c r="F84" s="1" t="s">
        <v>218</v>
      </c>
      <c r="G84" s="1">
        <v>88600</v>
      </c>
      <c r="H84" s="4">
        <v>0</v>
      </c>
      <c r="I84" s="4">
        <v>144957</v>
      </c>
      <c r="J84" s="4">
        <f t="shared" si="7"/>
        <v>86428737</v>
      </c>
      <c r="K84" s="4" t="str">
        <f t="shared" si="5"/>
        <v/>
      </c>
      <c r="L84" s="4" t="str">
        <f t="shared" si="6"/>
        <v/>
      </c>
    </row>
    <row r="85" spans="1:12">
      <c r="A85" s="14">
        <v>43097</v>
      </c>
      <c r="B85" s="1">
        <v>2</v>
      </c>
      <c r="C85" s="1" t="s">
        <v>81</v>
      </c>
      <c r="D85" s="1" t="s">
        <v>125</v>
      </c>
      <c r="E85" s="1" t="s">
        <v>120</v>
      </c>
      <c r="F85" s="1" t="s">
        <v>126</v>
      </c>
      <c r="G85" s="1">
        <v>86755</v>
      </c>
      <c r="H85" s="4">
        <v>0</v>
      </c>
      <c r="I85" s="4">
        <v>287912</v>
      </c>
      <c r="J85" s="4">
        <f t="shared" si="7"/>
        <v>86716649</v>
      </c>
      <c r="K85" s="4" t="str">
        <f t="shared" si="5"/>
        <v/>
      </c>
      <c r="L85" s="4" t="str">
        <f t="shared" si="6"/>
        <v/>
      </c>
    </row>
    <row r="86" spans="1:12">
      <c r="A86" s="14">
        <v>43098</v>
      </c>
      <c r="B86" s="1">
        <v>2</v>
      </c>
      <c r="C86" s="1" t="s">
        <v>81</v>
      </c>
      <c r="D86" s="1" t="s">
        <v>181</v>
      </c>
      <c r="E86" s="1" t="s">
        <v>182</v>
      </c>
      <c r="F86" s="1" t="s">
        <v>183</v>
      </c>
      <c r="G86" s="1">
        <v>87082</v>
      </c>
      <c r="H86" s="4">
        <v>0</v>
      </c>
      <c r="I86" s="4">
        <v>183975</v>
      </c>
      <c r="J86" s="4">
        <f t="shared" si="7"/>
        <v>86900624</v>
      </c>
      <c r="K86" s="4" t="str">
        <f t="shared" si="5"/>
        <v/>
      </c>
      <c r="L86" s="4" t="str">
        <f t="shared" si="6"/>
        <v/>
      </c>
    </row>
    <row r="87" spans="1:12">
      <c r="A87" s="14">
        <v>43105</v>
      </c>
      <c r="B87" s="1">
        <v>2</v>
      </c>
      <c r="C87" s="1" t="s">
        <v>81</v>
      </c>
      <c r="D87" s="1" t="s">
        <v>337</v>
      </c>
      <c r="E87" s="1" t="s">
        <v>123</v>
      </c>
      <c r="F87" s="1" t="s">
        <v>338</v>
      </c>
      <c r="G87" s="1">
        <v>88572</v>
      </c>
      <c r="H87" s="4">
        <v>0</v>
      </c>
      <c r="I87" s="4">
        <v>6525</v>
      </c>
      <c r="J87" s="4">
        <f t="shared" si="7"/>
        <v>86907149</v>
      </c>
      <c r="K87" s="4" t="str">
        <f t="shared" si="5"/>
        <v/>
      </c>
      <c r="L87" s="4" t="str">
        <f t="shared" si="6"/>
        <v/>
      </c>
    </row>
    <row r="88" spans="1:12">
      <c r="A88" s="14">
        <v>43109</v>
      </c>
      <c r="B88" s="1">
        <v>2</v>
      </c>
      <c r="C88" s="1" t="s">
        <v>81</v>
      </c>
      <c r="D88" s="1" t="s">
        <v>262</v>
      </c>
      <c r="E88" s="1" t="s">
        <v>258</v>
      </c>
      <c r="F88" s="1" t="s">
        <v>263</v>
      </c>
      <c r="G88" s="1">
        <v>86959</v>
      </c>
      <c r="H88" s="4">
        <v>0</v>
      </c>
      <c r="I88" s="4">
        <v>117691</v>
      </c>
      <c r="J88" s="4">
        <f t="shared" si="7"/>
        <v>87024840</v>
      </c>
      <c r="K88" s="4" t="str">
        <f t="shared" si="5"/>
        <v/>
      </c>
      <c r="L88" s="4" t="str">
        <f t="shared" si="6"/>
        <v/>
      </c>
    </row>
    <row r="89" spans="1:12">
      <c r="A89" s="14">
        <v>43111</v>
      </c>
      <c r="B89" s="1">
        <v>2</v>
      </c>
      <c r="C89" s="1" t="s">
        <v>81</v>
      </c>
      <c r="D89" s="1" t="s">
        <v>268</v>
      </c>
      <c r="E89" s="1" t="s">
        <v>269</v>
      </c>
      <c r="F89" s="1" t="s">
        <v>270</v>
      </c>
      <c r="G89" s="1">
        <v>86420</v>
      </c>
      <c r="H89" s="4">
        <v>0</v>
      </c>
      <c r="I89" s="4">
        <v>104500</v>
      </c>
      <c r="J89" s="4">
        <f t="shared" si="7"/>
        <v>87129340</v>
      </c>
      <c r="K89" s="4" t="str">
        <f t="shared" si="5"/>
        <v/>
      </c>
      <c r="L89" s="4" t="str">
        <f t="shared" si="6"/>
        <v/>
      </c>
    </row>
    <row r="90" spans="1:12">
      <c r="A90" s="14">
        <v>43113</v>
      </c>
      <c r="B90" s="1">
        <v>2</v>
      </c>
      <c r="C90" s="1" t="s">
        <v>81</v>
      </c>
      <c r="D90" s="1" t="s">
        <v>328</v>
      </c>
      <c r="E90" s="1" t="s">
        <v>194</v>
      </c>
      <c r="F90" s="1" t="s">
        <v>329</v>
      </c>
      <c r="G90" s="1">
        <v>86558</v>
      </c>
      <c r="H90" s="4">
        <v>0</v>
      </c>
      <c r="I90" s="4">
        <v>20118</v>
      </c>
      <c r="J90" s="4">
        <f t="shared" si="7"/>
        <v>87149458</v>
      </c>
      <c r="K90" s="4" t="str">
        <f t="shared" si="5"/>
        <v/>
      </c>
      <c r="L90" s="4" t="str">
        <f t="shared" si="6"/>
        <v/>
      </c>
    </row>
    <row r="91" spans="1:12">
      <c r="A91" s="14">
        <v>43117</v>
      </c>
      <c r="B91" s="1">
        <v>2</v>
      </c>
      <c r="C91" s="1" t="s">
        <v>81</v>
      </c>
      <c r="D91" s="1" t="s">
        <v>235</v>
      </c>
      <c r="E91" s="1" t="s">
        <v>120</v>
      </c>
      <c r="F91" s="1" t="s">
        <v>236</v>
      </c>
      <c r="G91" s="1">
        <v>86884</v>
      </c>
      <c r="H91" s="4">
        <v>0</v>
      </c>
      <c r="I91" s="4">
        <v>131455</v>
      </c>
      <c r="J91" s="4">
        <f t="shared" si="7"/>
        <v>87280913</v>
      </c>
      <c r="K91" s="4" t="str">
        <f t="shared" si="5"/>
        <v/>
      </c>
      <c r="L91" s="4" t="str">
        <f t="shared" si="6"/>
        <v/>
      </c>
    </row>
    <row r="92" spans="1:12">
      <c r="A92" s="14">
        <v>43117</v>
      </c>
      <c r="B92" s="1">
        <v>2</v>
      </c>
      <c r="C92" s="1" t="s">
        <v>81</v>
      </c>
      <c r="D92" s="1" t="s">
        <v>248</v>
      </c>
      <c r="E92" s="1" t="s">
        <v>249</v>
      </c>
      <c r="F92" s="1" t="s">
        <v>250</v>
      </c>
      <c r="G92" s="1">
        <v>87554</v>
      </c>
      <c r="H92" s="4">
        <v>0</v>
      </c>
      <c r="I92" s="4">
        <v>123600</v>
      </c>
      <c r="J92" s="4">
        <f t="shared" si="7"/>
        <v>87404513</v>
      </c>
      <c r="K92" s="4" t="str">
        <f t="shared" si="5"/>
        <v/>
      </c>
      <c r="L92" s="4" t="str">
        <f t="shared" si="6"/>
        <v/>
      </c>
    </row>
    <row r="93" spans="1:12">
      <c r="A93" s="14">
        <v>43119</v>
      </c>
      <c r="B93" s="1">
        <v>2</v>
      </c>
      <c r="C93" s="1" t="s">
        <v>81</v>
      </c>
      <c r="D93" s="1" t="s">
        <v>294</v>
      </c>
      <c r="E93" s="1" t="s">
        <v>295</v>
      </c>
      <c r="F93" s="1" t="s">
        <v>296</v>
      </c>
      <c r="G93" s="1">
        <v>86837</v>
      </c>
      <c r="H93" s="4">
        <v>0</v>
      </c>
      <c r="I93" s="4">
        <v>62402</v>
      </c>
      <c r="J93" s="4">
        <f t="shared" si="7"/>
        <v>87466915</v>
      </c>
      <c r="K93" s="4" t="str">
        <f t="shared" si="5"/>
        <v/>
      </c>
      <c r="L93" s="4" t="str">
        <f t="shared" si="6"/>
        <v/>
      </c>
    </row>
    <row r="94" spans="1:12">
      <c r="A94" s="14">
        <v>43125</v>
      </c>
      <c r="B94" s="1">
        <v>2</v>
      </c>
      <c r="C94" s="1" t="s">
        <v>81</v>
      </c>
      <c r="D94" s="1" t="s">
        <v>324</v>
      </c>
      <c r="E94" s="1" t="s">
        <v>100</v>
      </c>
      <c r="F94" s="1" t="s">
        <v>325</v>
      </c>
      <c r="G94" s="1">
        <v>88338</v>
      </c>
      <c r="H94" s="4">
        <v>0</v>
      </c>
      <c r="I94" s="4">
        <v>27462</v>
      </c>
      <c r="J94" s="4">
        <f t="shared" si="7"/>
        <v>87494377</v>
      </c>
      <c r="K94" s="4" t="str">
        <f t="shared" si="5"/>
        <v/>
      </c>
      <c r="L94" s="4" t="str">
        <f t="shared" si="6"/>
        <v/>
      </c>
    </row>
    <row r="95" spans="1:12">
      <c r="A95" s="14">
        <v>43127</v>
      </c>
      <c r="B95" s="1">
        <v>2</v>
      </c>
      <c r="C95" s="1" t="s">
        <v>81</v>
      </c>
      <c r="D95" s="1" t="s">
        <v>212</v>
      </c>
      <c r="E95" s="1" t="s">
        <v>213</v>
      </c>
      <c r="F95" s="1" t="s">
        <v>214</v>
      </c>
      <c r="G95" s="1">
        <v>86311</v>
      </c>
      <c r="H95" s="4">
        <v>0</v>
      </c>
      <c r="I95" s="4">
        <v>148387</v>
      </c>
      <c r="J95" s="4">
        <f t="shared" si="7"/>
        <v>87642764</v>
      </c>
      <c r="K95" s="4" t="str">
        <f t="shared" si="5"/>
        <v/>
      </c>
      <c r="L95" s="4" t="str">
        <f t="shared" si="6"/>
        <v/>
      </c>
    </row>
    <row r="96" spans="1:12">
      <c r="A96" s="14">
        <v>43127</v>
      </c>
      <c r="B96" s="1">
        <v>2</v>
      </c>
      <c r="C96" s="1" t="s">
        <v>81</v>
      </c>
      <c r="D96" s="1" t="s">
        <v>266</v>
      </c>
      <c r="E96" s="1" t="s">
        <v>104</v>
      </c>
      <c r="F96" s="1" t="s">
        <v>267</v>
      </c>
      <c r="G96" s="1">
        <v>87830</v>
      </c>
      <c r="H96" s="4">
        <v>0</v>
      </c>
      <c r="I96" s="4">
        <v>109585</v>
      </c>
      <c r="J96" s="4">
        <f t="shared" si="7"/>
        <v>87752349</v>
      </c>
      <c r="K96" s="4" t="str">
        <f t="shared" si="5"/>
        <v/>
      </c>
      <c r="L96" s="4" t="str">
        <f t="shared" si="6"/>
        <v/>
      </c>
    </row>
    <row r="97" spans="1:12">
      <c r="A97" s="14">
        <v>43129</v>
      </c>
      <c r="B97" s="1">
        <v>2</v>
      </c>
      <c r="C97" s="1" t="s">
        <v>81</v>
      </c>
      <c r="D97" s="1" t="s">
        <v>326</v>
      </c>
      <c r="E97" s="1" t="s">
        <v>304</v>
      </c>
      <c r="F97" s="1" t="s">
        <v>327</v>
      </c>
      <c r="G97" s="1">
        <v>87029</v>
      </c>
      <c r="H97" s="4">
        <v>0</v>
      </c>
      <c r="I97" s="4">
        <v>24246</v>
      </c>
      <c r="J97" s="4">
        <f t="shared" si="7"/>
        <v>87776595</v>
      </c>
      <c r="K97" s="4" t="str">
        <f t="shared" si="5"/>
        <v/>
      </c>
      <c r="L97" s="4" t="str">
        <f t="shared" si="6"/>
        <v/>
      </c>
    </row>
    <row r="98" spans="1:12">
      <c r="A98" s="14">
        <v>43131</v>
      </c>
      <c r="B98" s="1">
        <v>2</v>
      </c>
      <c r="C98" s="1" t="s">
        <v>81</v>
      </c>
      <c r="D98" s="1" t="s">
        <v>103</v>
      </c>
      <c r="E98" s="1" t="s">
        <v>104</v>
      </c>
      <c r="F98" s="1" t="s">
        <v>105</v>
      </c>
      <c r="G98" s="1">
        <v>88734</v>
      </c>
      <c r="H98" s="4">
        <v>0</v>
      </c>
      <c r="I98" s="4">
        <v>418536</v>
      </c>
      <c r="J98" s="4">
        <f t="shared" si="7"/>
        <v>88195131</v>
      </c>
      <c r="K98" s="4" t="str">
        <f t="shared" si="5"/>
        <v/>
      </c>
      <c r="L98" s="4" t="str">
        <f t="shared" si="6"/>
        <v/>
      </c>
    </row>
    <row r="99" spans="1:12">
      <c r="A99" s="14">
        <v>43131</v>
      </c>
      <c r="B99" s="1">
        <v>2</v>
      </c>
      <c r="C99" s="1" t="s">
        <v>81</v>
      </c>
      <c r="D99" s="1" t="s">
        <v>221</v>
      </c>
      <c r="E99" s="1" t="s">
        <v>104</v>
      </c>
      <c r="F99" s="1" t="s">
        <v>222</v>
      </c>
      <c r="G99" s="1">
        <v>86651</v>
      </c>
      <c r="H99" s="4">
        <v>0</v>
      </c>
      <c r="I99" s="4">
        <v>140912</v>
      </c>
      <c r="J99" s="4">
        <f t="shared" si="7"/>
        <v>88336043</v>
      </c>
      <c r="K99" s="4" t="str">
        <f t="shared" si="5"/>
        <v/>
      </c>
      <c r="L99" s="4" t="str">
        <f t="shared" si="6"/>
        <v/>
      </c>
    </row>
    <row r="100" spans="1:12">
      <c r="A100" s="14">
        <v>43131</v>
      </c>
      <c r="B100" s="1">
        <v>2</v>
      </c>
      <c r="C100" s="1" t="s">
        <v>81</v>
      </c>
      <c r="D100" s="1" t="s">
        <v>282</v>
      </c>
      <c r="E100" s="1" t="s">
        <v>104</v>
      </c>
      <c r="F100" s="1" t="s">
        <v>283</v>
      </c>
      <c r="G100" s="1">
        <v>87713</v>
      </c>
      <c r="H100" s="4">
        <v>0</v>
      </c>
      <c r="I100" s="4">
        <v>80296</v>
      </c>
      <c r="J100" s="4">
        <f t="shared" si="7"/>
        <v>88416339</v>
      </c>
      <c r="K100" s="4" t="str">
        <f t="shared" si="5"/>
        <v/>
      </c>
      <c r="L100" s="4" t="str">
        <f t="shared" si="6"/>
        <v/>
      </c>
    </row>
    <row r="101" spans="1:12">
      <c r="A101" s="14">
        <v>43131</v>
      </c>
      <c r="B101" s="1">
        <v>2</v>
      </c>
      <c r="C101" s="1" t="s">
        <v>81</v>
      </c>
      <c r="D101" s="1" t="s">
        <v>284</v>
      </c>
      <c r="E101" s="1" t="s">
        <v>185</v>
      </c>
      <c r="F101" s="1" t="s">
        <v>285</v>
      </c>
      <c r="G101" s="1">
        <v>88490</v>
      </c>
      <c r="H101" s="4">
        <v>0</v>
      </c>
      <c r="I101" s="4">
        <v>76280</v>
      </c>
      <c r="J101" s="4">
        <f t="shared" si="7"/>
        <v>88492619</v>
      </c>
      <c r="K101" s="4" t="str">
        <f t="shared" si="5"/>
        <v/>
      </c>
      <c r="L101" s="4" t="str">
        <f t="shared" si="6"/>
        <v/>
      </c>
    </row>
    <row r="102" spans="1:12">
      <c r="A102" s="14">
        <v>43131</v>
      </c>
      <c r="B102" s="1">
        <v>2</v>
      </c>
      <c r="C102" s="1" t="s">
        <v>81</v>
      </c>
      <c r="D102" s="1" t="s">
        <v>193</v>
      </c>
      <c r="E102" s="1" t="s">
        <v>194</v>
      </c>
      <c r="F102" s="1" t="s">
        <v>195</v>
      </c>
      <c r="G102" s="1">
        <v>86931</v>
      </c>
      <c r="H102" s="4">
        <v>0</v>
      </c>
      <c r="I102" s="4">
        <v>169183</v>
      </c>
      <c r="J102" s="4">
        <f t="shared" si="7"/>
        <v>88661802</v>
      </c>
      <c r="K102" s="4" t="str">
        <f t="shared" si="5"/>
        <v/>
      </c>
      <c r="L102" s="4" t="str">
        <f t="shared" si="6"/>
        <v/>
      </c>
    </row>
    <row r="103" spans="1:12">
      <c r="A103" s="14">
        <v>43148</v>
      </c>
      <c r="B103" s="1">
        <v>2</v>
      </c>
      <c r="C103" s="1" t="s">
        <v>81</v>
      </c>
      <c r="D103" s="1" t="s">
        <v>144</v>
      </c>
      <c r="E103" s="1" t="s">
        <v>109</v>
      </c>
      <c r="F103" s="1" t="s">
        <v>145</v>
      </c>
      <c r="G103" s="1">
        <v>88130</v>
      </c>
      <c r="H103" s="4">
        <v>0</v>
      </c>
      <c r="I103" s="4">
        <v>238080</v>
      </c>
      <c r="J103" s="4">
        <f t="shared" si="7"/>
        <v>88899882</v>
      </c>
      <c r="K103" s="4" t="str">
        <f t="shared" si="5"/>
        <v/>
      </c>
      <c r="L103" s="4" t="str">
        <f t="shared" si="6"/>
        <v/>
      </c>
    </row>
    <row r="104" spans="1:12">
      <c r="A104" s="14">
        <v>43152</v>
      </c>
      <c r="B104" s="1">
        <v>2</v>
      </c>
      <c r="C104" s="1" t="s">
        <v>81</v>
      </c>
      <c r="D104" s="1" t="s">
        <v>299</v>
      </c>
      <c r="E104" s="1" t="s">
        <v>100</v>
      </c>
      <c r="F104" s="1" t="s">
        <v>300</v>
      </c>
      <c r="G104" s="1">
        <v>88618</v>
      </c>
      <c r="H104" s="4">
        <v>0</v>
      </c>
      <c r="I104" s="4">
        <v>54566</v>
      </c>
      <c r="J104" s="4">
        <f t="shared" si="7"/>
        <v>88954448</v>
      </c>
      <c r="K104" s="4" t="str">
        <f t="shared" ref="K104:K135" si="8">IF(INT((J104-start)/interval)&gt;INT((J103-start)/interval),"Yes","")</f>
        <v/>
      </c>
      <c r="L104" s="4" t="str">
        <f t="shared" si="6"/>
        <v/>
      </c>
    </row>
    <row r="105" spans="1:12">
      <c r="A105" s="14">
        <v>43154</v>
      </c>
      <c r="B105" s="1">
        <v>2</v>
      </c>
      <c r="C105" s="1" t="s">
        <v>81</v>
      </c>
      <c r="D105" s="1" t="s">
        <v>274</v>
      </c>
      <c r="E105" s="1" t="s">
        <v>128</v>
      </c>
      <c r="F105" s="1" t="s">
        <v>275</v>
      </c>
      <c r="G105" s="1">
        <v>88244</v>
      </c>
      <c r="H105" s="4">
        <v>0</v>
      </c>
      <c r="I105" s="4">
        <v>95734</v>
      </c>
      <c r="J105" s="4">
        <f t="shared" si="7"/>
        <v>89050182</v>
      </c>
      <c r="K105" s="4" t="str">
        <f t="shared" si="8"/>
        <v/>
      </c>
      <c r="L105" s="4" t="str">
        <f t="shared" si="6"/>
        <v/>
      </c>
    </row>
    <row r="106" spans="1:12">
      <c r="A106" s="14">
        <v>43155</v>
      </c>
      <c r="B106" s="1">
        <v>2</v>
      </c>
      <c r="C106" s="1" t="s">
        <v>81</v>
      </c>
      <c r="D106" s="1" t="s">
        <v>117</v>
      </c>
      <c r="E106" s="1" t="s">
        <v>109</v>
      </c>
      <c r="F106" s="1" t="s">
        <v>118</v>
      </c>
      <c r="G106" s="1">
        <v>87363</v>
      </c>
      <c r="H106" s="4">
        <v>0</v>
      </c>
      <c r="I106" s="4">
        <v>326025</v>
      </c>
      <c r="J106" s="4">
        <f t="shared" si="7"/>
        <v>89376207</v>
      </c>
      <c r="K106" s="4" t="str">
        <f t="shared" si="8"/>
        <v/>
      </c>
      <c r="L106" s="4" t="str">
        <f t="shared" si="6"/>
        <v/>
      </c>
    </row>
    <row r="107" spans="1:12">
      <c r="A107" s="14">
        <v>43157</v>
      </c>
      <c r="B107" s="1">
        <v>2</v>
      </c>
      <c r="C107" s="1" t="s">
        <v>81</v>
      </c>
      <c r="D107" s="1" t="s">
        <v>322</v>
      </c>
      <c r="E107" s="1" t="s">
        <v>150</v>
      </c>
      <c r="F107" s="1" t="s">
        <v>323</v>
      </c>
      <c r="G107" s="1">
        <v>88228</v>
      </c>
      <c r="H107" s="4">
        <v>0</v>
      </c>
      <c r="I107" s="4">
        <v>30387</v>
      </c>
      <c r="J107" s="4">
        <f t="shared" si="7"/>
        <v>89406594</v>
      </c>
      <c r="K107" s="4" t="str">
        <f t="shared" si="8"/>
        <v/>
      </c>
      <c r="L107" s="4" t="str">
        <f t="shared" si="6"/>
        <v/>
      </c>
    </row>
    <row r="108" spans="1:12">
      <c r="A108" s="14">
        <v>43158</v>
      </c>
      <c r="B108" s="1">
        <v>2</v>
      </c>
      <c r="C108" s="1" t="s">
        <v>81</v>
      </c>
      <c r="D108" s="1" t="s">
        <v>177</v>
      </c>
      <c r="E108" s="1" t="s">
        <v>128</v>
      </c>
      <c r="F108" s="1" t="s">
        <v>178</v>
      </c>
      <c r="G108" s="1">
        <v>87482</v>
      </c>
      <c r="H108" s="4">
        <v>0</v>
      </c>
      <c r="I108" s="4">
        <v>188114</v>
      </c>
      <c r="J108" s="4">
        <f t="shared" si="7"/>
        <v>89594708</v>
      </c>
      <c r="K108" s="4" t="str">
        <f t="shared" si="8"/>
        <v/>
      </c>
      <c r="L108" s="4" t="str">
        <f t="shared" si="6"/>
        <v/>
      </c>
    </row>
    <row r="109" spans="1:12">
      <c r="A109" s="14">
        <v>43158</v>
      </c>
      <c r="B109" s="1">
        <v>2</v>
      </c>
      <c r="C109" s="1" t="s">
        <v>81</v>
      </c>
      <c r="D109" s="1" t="s">
        <v>215</v>
      </c>
      <c r="E109" s="1" t="s">
        <v>109</v>
      </c>
      <c r="F109" s="1" t="s">
        <v>216</v>
      </c>
      <c r="G109" s="1">
        <v>87407</v>
      </c>
      <c r="H109" s="4">
        <v>0</v>
      </c>
      <c r="I109" s="4">
        <v>146100</v>
      </c>
      <c r="J109" s="4">
        <f t="shared" si="7"/>
        <v>89740808</v>
      </c>
      <c r="K109" s="4" t="str">
        <f t="shared" si="8"/>
        <v/>
      </c>
      <c r="L109" s="4" t="str">
        <f t="shared" si="6"/>
        <v/>
      </c>
    </row>
    <row r="110" spans="1:12">
      <c r="A110" s="14">
        <v>43158</v>
      </c>
      <c r="B110" s="1">
        <v>2</v>
      </c>
      <c r="C110" s="1" t="s">
        <v>81</v>
      </c>
      <c r="D110" s="1" t="s">
        <v>301</v>
      </c>
      <c r="E110" s="1" t="s">
        <v>100</v>
      </c>
      <c r="F110" s="1" t="s">
        <v>302</v>
      </c>
      <c r="G110" s="1">
        <v>88714</v>
      </c>
      <c r="H110" s="4">
        <v>0</v>
      </c>
      <c r="I110" s="4">
        <v>52630</v>
      </c>
      <c r="J110" s="4">
        <f t="shared" si="7"/>
        <v>89793438</v>
      </c>
      <c r="K110" s="4" t="str">
        <f t="shared" si="8"/>
        <v/>
      </c>
      <c r="L110" s="4" t="str">
        <f t="shared" si="6"/>
        <v/>
      </c>
    </row>
    <row r="111" spans="1:12">
      <c r="A111" s="14">
        <v>43158</v>
      </c>
      <c r="B111" s="1">
        <v>2</v>
      </c>
      <c r="C111" s="1" t="s">
        <v>81</v>
      </c>
      <c r="D111" s="1" t="s">
        <v>141</v>
      </c>
      <c r="E111" s="1" t="s">
        <v>142</v>
      </c>
      <c r="F111" s="1" t="s">
        <v>143</v>
      </c>
      <c r="G111" s="1">
        <v>87424</v>
      </c>
      <c r="H111" s="4">
        <v>0</v>
      </c>
      <c r="I111" s="4">
        <v>242314</v>
      </c>
      <c r="J111" s="4">
        <f t="shared" si="7"/>
        <v>90035752</v>
      </c>
      <c r="K111" s="4" t="str">
        <f t="shared" si="8"/>
        <v/>
      </c>
      <c r="L111" s="4" t="str">
        <f t="shared" si="6"/>
        <v/>
      </c>
    </row>
    <row r="112" spans="1:12">
      <c r="A112" s="14">
        <v>43158</v>
      </c>
      <c r="B112" s="1">
        <v>2</v>
      </c>
      <c r="C112" s="1" t="s">
        <v>81</v>
      </c>
      <c r="D112" s="1" t="s">
        <v>297</v>
      </c>
      <c r="E112" s="1" t="s">
        <v>197</v>
      </c>
      <c r="F112" s="1" t="s">
        <v>298</v>
      </c>
      <c r="G112" s="1">
        <v>86481</v>
      </c>
      <c r="H112" s="4">
        <v>0</v>
      </c>
      <c r="I112" s="4">
        <v>56850</v>
      </c>
      <c r="J112" s="4">
        <f t="shared" si="7"/>
        <v>90092602</v>
      </c>
      <c r="K112" s="4" t="str">
        <f t="shared" si="8"/>
        <v/>
      </c>
      <c r="L112" s="4" t="str">
        <f t="shared" si="6"/>
        <v/>
      </c>
    </row>
    <row r="113" spans="1:12">
      <c r="A113" s="14">
        <v>43164</v>
      </c>
      <c r="B113" s="1">
        <v>2</v>
      </c>
      <c r="C113" s="1" t="s">
        <v>81</v>
      </c>
      <c r="D113" s="1" t="s">
        <v>251</v>
      </c>
      <c r="E113" s="1" t="s">
        <v>100</v>
      </c>
      <c r="F113" s="1" t="s">
        <v>252</v>
      </c>
      <c r="G113" s="1">
        <v>86705</v>
      </c>
      <c r="H113" s="4">
        <v>0</v>
      </c>
      <c r="I113" s="4">
        <v>123052</v>
      </c>
      <c r="J113" s="4">
        <f t="shared" si="7"/>
        <v>90215654</v>
      </c>
      <c r="K113" s="4" t="str">
        <f t="shared" si="8"/>
        <v/>
      </c>
      <c r="L113" s="4" t="str">
        <f t="shared" si="6"/>
        <v/>
      </c>
    </row>
    <row r="114" spans="1:12">
      <c r="A114" s="14">
        <v>43175</v>
      </c>
      <c r="B114" s="1">
        <v>2</v>
      </c>
      <c r="C114" s="1" t="s">
        <v>81</v>
      </c>
      <c r="D114" s="1" t="s">
        <v>230</v>
      </c>
      <c r="E114" s="1" t="s">
        <v>231</v>
      </c>
      <c r="F114" s="1" t="s">
        <v>232</v>
      </c>
      <c r="G114" s="1">
        <v>87128</v>
      </c>
      <c r="H114" s="4">
        <v>0</v>
      </c>
      <c r="I114" s="4">
        <v>133950</v>
      </c>
      <c r="J114" s="4">
        <f t="shared" si="7"/>
        <v>90349604</v>
      </c>
      <c r="K114" s="4" t="str">
        <f t="shared" si="8"/>
        <v/>
      </c>
      <c r="L114" s="4" t="str">
        <f t="shared" si="6"/>
        <v/>
      </c>
    </row>
    <row r="115" spans="1:12">
      <c r="A115" s="14">
        <v>43176</v>
      </c>
      <c r="B115" s="1">
        <v>2</v>
      </c>
      <c r="C115" s="1" t="s">
        <v>81</v>
      </c>
      <c r="D115" s="1" t="s">
        <v>264</v>
      </c>
      <c r="E115" s="1" t="s">
        <v>170</v>
      </c>
      <c r="F115" s="1" t="s">
        <v>265</v>
      </c>
      <c r="G115" s="1">
        <v>87944</v>
      </c>
      <c r="H115" s="4">
        <v>0</v>
      </c>
      <c r="I115" s="4">
        <v>115550</v>
      </c>
      <c r="J115" s="4">
        <f t="shared" si="7"/>
        <v>90465154</v>
      </c>
      <c r="K115" s="4" t="str">
        <f t="shared" si="8"/>
        <v/>
      </c>
      <c r="L115" s="4" t="str">
        <f t="shared" si="6"/>
        <v/>
      </c>
    </row>
    <row r="116" spans="1:12">
      <c r="A116" s="14">
        <v>43179</v>
      </c>
      <c r="B116" s="1">
        <v>2</v>
      </c>
      <c r="C116" s="1" t="s">
        <v>81</v>
      </c>
      <c r="D116" s="1" t="s">
        <v>206</v>
      </c>
      <c r="E116" s="1" t="s">
        <v>159</v>
      </c>
      <c r="F116" s="1" t="s">
        <v>207</v>
      </c>
      <c r="G116" s="1">
        <v>87575</v>
      </c>
      <c r="H116" s="4">
        <v>0</v>
      </c>
      <c r="I116" s="4">
        <v>156000</v>
      </c>
      <c r="J116" s="4">
        <f t="shared" si="7"/>
        <v>90621154</v>
      </c>
      <c r="K116" s="4" t="str">
        <f t="shared" si="8"/>
        <v/>
      </c>
      <c r="L116" s="4" t="str">
        <f t="shared" si="6"/>
        <v/>
      </c>
    </row>
    <row r="117" spans="1:12">
      <c r="A117" s="14">
        <v>43179</v>
      </c>
      <c r="B117" s="1">
        <v>2</v>
      </c>
      <c r="C117" s="1" t="s">
        <v>81</v>
      </c>
      <c r="D117" s="1" t="s">
        <v>308</v>
      </c>
      <c r="E117" s="1" t="s">
        <v>100</v>
      </c>
      <c r="F117" s="1" t="s">
        <v>309</v>
      </c>
      <c r="G117" s="1">
        <v>86856</v>
      </c>
      <c r="H117" s="4">
        <v>0</v>
      </c>
      <c r="I117" s="4">
        <v>41698</v>
      </c>
      <c r="J117" s="4">
        <f t="shared" si="7"/>
        <v>90662852</v>
      </c>
      <c r="K117" s="4" t="str">
        <f t="shared" si="8"/>
        <v/>
      </c>
      <c r="L117" s="4" t="str">
        <f t="shared" si="6"/>
        <v/>
      </c>
    </row>
    <row r="118" spans="1:12">
      <c r="A118" s="14">
        <v>43183</v>
      </c>
      <c r="B118" s="1">
        <v>9</v>
      </c>
      <c r="C118" s="1" t="s">
        <v>81</v>
      </c>
      <c r="D118" s="1" t="s">
        <v>163</v>
      </c>
      <c r="E118" s="1" t="s">
        <v>123</v>
      </c>
      <c r="F118" s="1" t="s">
        <v>164</v>
      </c>
      <c r="G118" s="1">
        <v>88274</v>
      </c>
      <c r="H118" s="4">
        <v>0</v>
      </c>
      <c r="I118" s="4">
        <v>208098</v>
      </c>
      <c r="J118" s="4">
        <f t="shared" si="7"/>
        <v>90870950</v>
      </c>
      <c r="K118" s="4" t="str">
        <f t="shared" si="8"/>
        <v/>
      </c>
      <c r="L118" s="4" t="str">
        <f t="shared" si="6"/>
        <v/>
      </c>
    </row>
    <row r="119" spans="1:12">
      <c r="A119" s="14">
        <v>43186</v>
      </c>
      <c r="B119" s="1">
        <v>18</v>
      </c>
      <c r="C119" s="1" t="s">
        <v>81</v>
      </c>
      <c r="D119" s="1" t="s">
        <v>137</v>
      </c>
      <c r="E119" s="1" t="s">
        <v>83</v>
      </c>
      <c r="F119" s="1" t="s">
        <v>138</v>
      </c>
      <c r="G119" s="1">
        <v>87073</v>
      </c>
      <c r="H119" s="4">
        <v>0</v>
      </c>
      <c r="I119" s="4">
        <v>251507</v>
      </c>
      <c r="J119" s="4">
        <f t="shared" si="7"/>
        <v>91122457</v>
      </c>
      <c r="K119" s="4" t="str">
        <f t="shared" si="8"/>
        <v/>
      </c>
      <c r="L119" s="4" t="str">
        <f t="shared" si="6"/>
        <v/>
      </c>
    </row>
    <row r="120" spans="1:12">
      <c r="A120" s="14">
        <v>43187</v>
      </c>
      <c r="B120" s="1">
        <v>25</v>
      </c>
      <c r="C120" s="1" t="s">
        <v>81</v>
      </c>
      <c r="D120" s="1" t="s">
        <v>122</v>
      </c>
      <c r="E120" s="1" t="s">
        <v>123</v>
      </c>
      <c r="F120" s="1" t="s">
        <v>124</v>
      </c>
      <c r="G120" s="1">
        <v>87559</v>
      </c>
      <c r="H120" s="4">
        <v>0</v>
      </c>
      <c r="I120" s="4">
        <v>297730</v>
      </c>
      <c r="J120" s="4">
        <f t="shared" si="7"/>
        <v>91420187</v>
      </c>
      <c r="K120" s="4" t="str">
        <f t="shared" si="8"/>
        <v/>
      </c>
      <c r="L120" s="4" t="str">
        <f t="shared" si="6"/>
        <v/>
      </c>
    </row>
    <row r="121" spans="1:12">
      <c r="A121" s="14">
        <v>43189</v>
      </c>
      <c r="B121" s="1">
        <v>20</v>
      </c>
      <c r="C121" s="1" t="s">
        <v>81</v>
      </c>
      <c r="D121" s="1" t="s">
        <v>208</v>
      </c>
      <c r="E121" s="1" t="s">
        <v>100</v>
      </c>
      <c r="F121" s="1" t="s">
        <v>209</v>
      </c>
      <c r="G121" s="1">
        <v>88554</v>
      </c>
      <c r="H121" s="4">
        <v>0</v>
      </c>
      <c r="I121" s="4">
        <v>153622</v>
      </c>
      <c r="J121" s="4">
        <f t="shared" si="7"/>
        <v>91573809</v>
      </c>
      <c r="K121" s="4" t="str">
        <f t="shared" si="8"/>
        <v/>
      </c>
      <c r="L121" s="4" t="str">
        <f t="shared" si="6"/>
        <v/>
      </c>
    </row>
    <row r="122" spans="1:12">
      <c r="A122" s="14">
        <v>43190</v>
      </c>
      <c r="B122" s="1">
        <v>46</v>
      </c>
      <c r="C122" s="1" t="s">
        <v>81</v>
      </c>
      <c r="D122" s="1" t="s">
        <v>167</v>
      </c>
      <c r="E122" s="1" t="s">
        <v>104</v>
      </c>
      <c r="F122" s="1" t="s">
        <v>168</v>
      </c>
      <c r="G122" s="1">
        <v>87170</v>
      </c>
      <c r="H122" s="4">
        <v>0</v>
      </c>
      <c r="I122" s="4">
        <v>198330</v>
      </c>
      <c r="J122" s="4">
        <f t="shared" si="7"/>
        <v>91772139</v>
      </c>
      <c r="K122" s="4" t="str">
        <f t="shared" si="8"/>
        <v/>
      </c>
      <c r="L122" s="4" t="str">
        <f t="shared" si="6"/>
        <v/>
      </c>
    </row>
    <row r="123" spans="1:12">
      <c r="A123" s="14">
        <v>43195</v>
      </c>
      <c r="B123" s="1">
        <v>16</v>
      </c>
      <c r="C123" s="1" t="s">
        <v>81</v>
      </c>
      <c r="D123" s="1" t="s">
        <v>253</v>
      </c>
      <c r="E123" s="1" t="s">
        <v>185</v>
      </c>
      <c r="F123" s="1" t="s">
        <v>254</v>
      </c>
      <c r="G123" s="1">
        <v>88029</v>
      </c>
      <c r="H123" s="4">
        <v>0</v>
      </c>
      <c r="I123" s="4">
        <v>122532</v>
      </c>
      <c r="J123" s="4">
        <f t="shared" si="7"/>
        <v>91894671</v>
      </c>
      <c r="K123" s="4" t="str">
        <f t="shared" si="8"/>
        <v/>
      </c>
      <c r="L123" s="4" t="str">
        <f t="shared" si="6"/>
        <v/>
      </c>
    </row>
    <row r="124" spans="1:12">
      <c r="A124" s="14">
        <v>43196</v>
      </c>
      <c r="B124" s="1">
        <v>11</v>
      </c>
      <c r="C124" s="1" t="s">
        <v>81</v>
      </c>
      <c r="D124" s="1" t="s">
        <v>257</v>
      </c>
      <c r="E124" s="1" t="s">
        <v>258</v>
      </c>
      <c r="F124" s="1" t="s">
        <v>259</v>
      </c>
      <c r="G124" s="1">
        <v>86965</v>
      </c>
      <c r="H124" s="4">
        <v>0</v>
      </c>
      <c r="I124" s="4">
        <v>120894</v>
      </c>
      <c r="J124" s="4">
        <f t="shared" si="7"/>
        <v>92015565</v>
      </c>
      <c r="K124" s="4" t="str">
        <f t="shared" si="8"/>
        <v/>
      </c>
      <c r="L124" s="4" t="str">
        <f t="shared" si="6"/>
        <v/>
      </c>
    </row>
    <row r="125" spans="1:12">
      <c r="A125" s="14">
        <v>43199</v>
      </c>
      <c r="B125" s="1">
        <v>16</v>
      </c>
      <c r="C125" s="1" t="s">
        <v>81</v>
      </c>
      <c r="D125" s="1" t="s">
        <v>260</v>
      </c>
      <c r="E125" s="1" t="s">
        <v>104</v>
      </c>
      <c r="F125" s="1" t="s">
        <v>261</v>
      </c>
      <c r="G125" s="1">
        <v>88115</v>
      </c>
      <c r="H125" s="4">
        <v>0</v>
      </c>
      <c r="I125" s="4">
        <v>119420</v>
      </c>
      <c r="J125" s="4">
        <f t="shared" si="7"/>
        <v>92134985</v>
      </c>
      <c r="K125" s="4" t="str">
        <f t="shared" si="8"/>
        <v/>
      </c>
      <c r="L125" s="4" t="str">
        <f t="shared" si="6"/>
        <v/>
      </c>
    </row>
    <row r="126" spans="1:12">
      <c r="A126" s="14">
        <v>43200</v>
      </c>
      <c r="B126" s="1">
        <v>23</v>
      </c>
      <c r="C126" s="1" t="s">
        <v>81</v>
      </c>
      <c r="D126" s="1" t="s">
        <v>286</v>
      </c>
      <c r="E126" s="1" t="s">
        <v>287</v>
      </c>
      <c r="F126" s="1" t="s">
        <v>288</v>
      </c>
      <c r="G126" s="1">
        <v>88172</v>
      </c>
      <c r="H126" s="4">
        <v>0</v>
      </c>
      <c r="I126" s="4">
        <v>73919</v>
      </c>
      <c r="J126" s="4">
        <f t="shared" si="7"/>
        <v>92208904</v>
      </c>
      <c r="K126" s="4" t="str">
        <f t="shared" si="8"/>
        <v/>
      </c>
      <c r="L126" s="4" t="str">
        <f t="shared" si="6"/>
        <v/>
      </c>
    </row>
    <row r="127" spans="1:12">
      <c r="A127" s="14">
        <v>43201</v>
      </c>
      <c r="B127" s="1">
        <v>9</v>
      </c>
      <c r="C127" s="1" t="s">
        <v>81</v>
      </c>
      <c r="D127" s="1" t="s">
        <v>246</v>
      </c>
      <c r="E127" s="1" t="s">
        <v>100</v>
      </c>
      <c r="F127" s="1" t="s">
        <v>247</v>
      </c>
      <c r="G127" s="1">
        <v>86508</v>
      </c>
      <c r="H127" s="4">
        <v>0</v>
      </c>
      <c r="I127" s="4">
        <v>124338</v>
      </c>
      <c r="J127" s="4">
        <f t="shared" si="7"/>
        <v>92333242</v>
      </c>
      <c r="K127" s="4" t="str">
        <f t="shared" si="8"/>
        <v/>
      </c>
      <c r="L127" s="4" t="str">
        <f t="shared" si="6"/>
        <v/>
      </c>
    </row>
    <row r="128" spans="1:12">
      <c r="A128" s="14">
        <v>43206</v>
      </c>
      <c r="B128" s="1">
        <v>31</v>
      </c>
      <c r="C128" s="1" t="s">
        <v>81</v>
      </c>
      <c r="D128" s="1" t="s">
        <v>316</v>
      </c>
      <c r="E128" s="1" t="s">
        <v>100</v>
      </c>
      <c r="F128" s="1" t="s">
        <v>317</v>
      </c>
      <c r="G128" s="1">
        <v>88615</v>
      </c>
      <c r="H128" s="4">
        <v>0</v>
      </c>
      <c r="I128" s="4">
        <v>38846</v>
      </c>
      <c r="J128" s="4">
        <f t="shared" si="7"/>
        <v>92372088</v>
      </c>
      <c r="K128" s="4" t="str">
        <f t="shared" si="8"/>
        <v/>
      </c>
      <c r="L128" s="4" t="str">
        <f t="shared" si="6"/>
        <v/>
      </c>
    </row>
    <row r="129" spans="1:12">
      <c r="A129" s="14">
        <v>43208</v>
      </c>
      <c r="B129" s="1">
        <v>5</v>
      </c>
      <c r="C129" s="1" t="s">
        <v>15</v>
      </c>
      <c r="D129" s="1" t="s">
        <v>139</v>
      </c>
      <c r="E129" s="1" t="s">
        <v>140</v>
      </c>
      <c r="H129" s="4">
        <v>0</v>
      </c>
      <c r="I129" s="4">
        <v>247790</v>
      </c>
      <c r="J129" s="4">
        <f t="shared" si="7"/>
        <v>92619878</v>
      </c>
      <c r="K129" s="4" t="str">
        <f t="shared" si="8"/>
        <v>Yes</v>
      </c>
      <c r="L129" s="4">
        <f t="shared" si="6"/>
        <v>247790</v>
      </c>
    </row>
    <row r="130" spans="1:12">
      <c r="A130" s="14">
        <v>43209</v>
      </c>
      <c r="B130" s="1">
        <v>13</v>
      </c>
      <c r="C130" s="1" t="s">
        <v>81</v>
      </c>
      <c r="D130" s="1" t="s">
        <v>152</v>
      </c>
      <c r="E130" s="1" t="s">
        <v>123</v>
      </c>
      <c r="F130" s="1" t="s">
        <v>153</v>
      </c>
      <c r="G130" s="1">
        <v>87849</v>
      </c>
      <c r="H130" s="4">
        <v>0</v>
      </c>
      <c r="I130" s="4">
        <v>224568</v>
      </c>
      <c r="J130" s="4">
        <f t="shared" si="7"/>
        <v>92844446</v>
      </c>
      <c r="K130" s="4" t="str">
        <f t="shared" si="8"/>
        <v/>
      </c>
      <c r="L130" s="4" t="str">
        <f t="shared" si="6"/>
        <v/>
      </c>
    </row>
    <row r="131" spans="1:12">
      <c r="A131" s="14">
        <v>43213</v>
      </c>
      <c r="B131" s="1">
        <v>28</v>
      </c>
      <c r="C131" s="1" t="s">
        <v>81</v>
      </c>
      <c r="D131" s="1" t="s">
        <v>314</v>
      </c>
      <c r="E131" s="1" t="s">
        <v>100</v>
      </c>
      <c r="F131" s="1" t="s">
        <v>315</v>
      </c>
      <c r="G131" s="1">
        <v>88619</v>
      </c>
      <c r="H131" s="4">
        <v>0</v>
      </c>
      <c r="I131" s="4">
        <v>39924</v>
      </c>
      <c r="J131" s="4">
        <f t="shared" si="7"/>
        <v>92884370</v>
      </c>
      <c r="K131" s="4" t="str">
        <f t="shared" si="8"/>
        <v/>
      </c>
      <c r="L131" s="4" t="str">
        <f t="shared" si="6"/>
        <v/>
      </c>
    </row>
    <row r="132" spans="1:12">
      <c r="A132" s="14">
        <v>43214</v>
      </c>
      <c r="B132" s="1">
        <v>9</v>
      </c>
      <c r="C132" s="1" t="s">
        <v>81</v>
      </c>
      <c r="D132" s="1" t="s">
        <v>199</v>
      </c>
      <c r="E132" s="1" t="s">
        <v>170</v>
      </c>
      <c r="F132" s="1" t="s">
        <v>200</v>
      </c>
      <c r="G132" s="1">
        <v>87337</v>
      </c>
      <c r="H132" s="4">
        <v>0</v>
      </c>
      <c r="I132" s="4">
        <v>163541</v>
      </c>
      <c r="J132" s="4">
        <f t="shared" si="7"/>
        <v>93047911</v>
      </c>
      <c r="K132" s="4" t="str">
        <f t="shared" si="8"/>
        <v/>
      </c>
      <c r="L132" s="4" t="str">
        <f t="shared" si="6"/>
        <v/>
      </c>
    </row>
    <row r="133" spans="1:12">
      <c r="A133" s="14">
        <v>43218</v>
      </c>
      <c r="B133" s="1">
        <v>24</v>
      </c>
      <c r="C133" s="1" t="s">
        <v>81</v>
      </c>
      <c r="D133" s="1" t="s">
        <v>318</v>
      </c>
      <c r="E133" s="1" t="s">
        <v>185</v>
      </c>
      <c r="F133" s="1" t="s">
        <v>319</v>
      </c>
      <c r="G133" s="1">
        <v>88576</v>
      </c>
      <c r="H133" s="4">
        <v>0</v>
      </c>
      <c r="I133" s="4">
        <v>36110</v>
      </c>
      <c r="J133" s="4">
        <f t="shared" si="7"/>
        <v>93084021</v>
      </c>
      <c r="K133" s="4" t="str">
        <f t="shared" si="8"/>
        <v/>
      </c>
      <c r="L133" s="4" t="str">
        <f t="shared" si="6"/>
        <v/>
      </c>
    </row>
    <row r="134" spans="1:12">
      <c r="A134" s="14">
        <v>43220</v>
      </c>
      <c r="B134" s="1">
        <v>25</v>
      </c>
      <c r="C134" s="1" t="s">
        <v>81</v>
      </c>
      <c r="D134" s="1" t="s">
        <v>320</v>
      </c>
      <c r="E134" s="1" t="s">
        <v>170</v>
      </c>
      <c r="F134" s="1" t="s">
        <v>321</v>
      </c>
      <c r="G134" s="1">
        <v>87339</v>
      </c>
      <c r="H134" s="4">
        <v>0</v>
      </c>
      <c r="I134" s="4">
        <v>32676</v>
      </c>
      <c r="J134" s="4">
        <f t="shared" si="7"/>
        <v>93116697</v>
      </c>
      <c r="K134" s="4" t="str">
        <f t="shared" si="8"/>
        <v/>
      </c>
      <c r="L134" s="4" t="str">
        <f t="shared" si="6"/>
        <v/>
      </c>
    </row>
    <row r="135" spans="1:12">
      <c r="A135" s="14">
        <v>43229</v>
      </c>
      <c r="B135" s="1">
        <v>18</v>
      </c>
      <c r="C135" s="1" t="s">
        <v>81</v>
      </c>
      <c r="D135" s="1" t="s">
        <v>156</v>
      </c>
      <c r="E135" s="1" t="s">
        <v>109</v>
      </c>
      <c r="F135" s="1" t="s">
        <v>157</v>
      </c>
      <c r="G135" s="1">
        <v>87562</v>
      </c>
      <c r="H135" s="4">
        <v>0</v>
      </c>
      <c r="I135" s="4">
        <v>217540</v>
      </c>
      <c r="J135" s="4">
        <f t="shared" si="7"/>
        <v>93334237</v>
      </c>
      <c r="K135" s="4" t="str">
        <f t="shared" si="8"/>
        <v/>
      </c>
      <c r="L135" s="4" t="str">
        <f t="shared" si="6"/>
        <v/>
      </c>
    </row>
    <row r="136" spans="1:12">
      <c r="A136" s="14">
        <v>43234</v>
      </c>
      <c r="B136" s="1">
        <v>17</v>
      </c>
      <c r="C136" s="1" t="s">
        <v>81</v>
      </c>
      <c r="D136" s="1" t="s">
        <v>226</v>
      </c>
      <c r="E136" s="1" t="s">
        <v>100</v>
      </c>
      <c r="F136" s="1" t="s">
        <v>227</v>
      </c>
      <c r="G136" s="1">
        <v>87617</v>
      </c>
      <c r="H136" s="4">
        <v>0</v>
      </c>
      <c r="I136" s="4">
        <v>137687</v>
      </c>
      <c r="J136" s="4">
        <f t="shared" si="7"/>
        <v>93471924</v>
      </c>
      <c r="K136" s="4" t="str">
        <f t="shared" ref="K136:K154" si="9">IF(INT((J136-start)/interval)&gt;INT((J135-start)/interval),"Yes","")</f>
        <v/>
      </c>
      <c r="L136" s="4" t="str">
        <f t="shared" si="6"/>
        <v/>
      </c>
    </row>
    <row r="137" spans="1:12">
      <c r="A137" s="14">
        <v>43235</v>
      </c>
      <c r="B137" s="1">
        <v>25</v>
      </c>
      <c r="C137" s="1" t="s">
        <v>81</v>
      </c>
      <c r="D137" s="1" t="s">
        <v>204</v>
      </c>
      <c r="E137" s="1" t="s">
        <v>142</v>
      </c>
      <c r="F137" s="1" t="s">
        <v>205</v>
      </c>
      <c r="G137" s="1">
        <v>87821</v>
      </c>
      <c r="H137" s="4">
        <v>0</v>
      </c>
      <c r="I137" s="4">
        <v>157950</v>
      </c>
      <c r="J137" s="4">
        <f t="shared" si="7"/>
        <v>93629874</v>
      </c>
      <c r="K137" s="4" t="str">
        <f t="shared" si="9"/>
        <v/>
      </c>
      <c r="L137" s="4" t="str">
        <f t="shared" ref="L137:L154" si="10">IF(K137="Yes",I137,"")</f>
        <v/>
      </c>
    </row>
    <row r="138" spans="1:12">
      <c r="A138" s="14">
        <v>43241</v>
      </c>
      <c r="B138" s="1">
        <v>10</v>
      </c>
      <c r="C138" s="1" t="s">
        <v>81</v>
      </c>
      <c r="D138" s="1" t="s">
        <v>165</v>
      </c>
      <c r="E138" s="1" t="s">
        <v>123</v>
      </c>
      <c r="F138" s="1" t="s">
        <v>166</v>
      </c>
      <c r="G138" s="1">
        <v>88302</v>
      </c>
      <c r="H138" s="4">
        <v>0</v>
      </c>
      <c r="I138" s="4">
        <v>202705</v>
      </c>
      <c r="J138" s="4">
        <f t="shared" ref="J138:J154" si="11">+J137+I138</f>
        <v>93832579</v>
      </c>
      <c r="K138" s="4" t="str">
        <f t="shared" si="9"/>
        <v/>
      </c>
      <c r="L138" s="4" t="str">
        <f t="shared" si="10"/>
        <v/>
      </c>
    </row>
    <row r="139" spans="1:12">
      <c r="A139" s="14">
        <v>43242</v>
      </c>
      <c r="B139" s="1">
        <v>11</v>
      </c>
      <c r="C139" s="1" t="s">
        <v>81</v>
      </c>
      <c r="D139" s="1" t="s">
        <v>276</v>
      </c>
      <c r="E139" s="1" t="s">
        <v>269</v>
      </c>
      <c r="F139" s="1" t="s">
        <v>277</v>
      </c>
      <c r="G139" s="1">
        <v>87097</v>
      </c>
      <c r="H139" s="4">
        <v>0</v>
      </c>
      <c r="I139" s="4">
        <v>91011</v>
      </c>
      <c r="J139" s="4">
        <f t="shared" si="11"/>
        <v>93923590</v>
      </c>
      <c r="K139" s="4" t="str">
        <f t="shared" si="9"/>
        <v/>
      </c>
      <c r="L139" s="4" t="str">
        <f t="shared" si="10"/>
        <v/>
      </c>
    </row>
    <row r="140" spans="1:12">
      <c r="A140" s="14">
        <v>43248</v>
      </c>
      <c r="B140" s="1">
        <v>20</v>
      </c>
      <c r="C140" s="1" t="s">
        <v>81</v>
      </c>
      <c r="D140" s="1" t="s">
        <v>242</v>
      </c>
      <c r="E140" s="1" t="s">
        <v>104</v>
      </c>
      <c r="F140" s="1" t="s">
        <v>243</v>
      </c>
      <c r="G140" s="1">
        <v>86668</v>
      </c>
      <c r="H140" s="4">
        <v>0</v>
      </c>
      <c r="I140" s="4">
        <v>127760</v>
      </c>
      <c r="J140" s="4">
        <f t="shared" si="11"/>
        <v>94051350</v>
      </c>
      <c r="K140" s="4" t="str">
        <f t="shared" si="9"/>
        <v/>
      </c>
      <c r="L140" s="4" t="str">
        <f t="shared" si="10"/>
        <v/>
      </c>
    </row>
    <row r="141" spans="1:12">
      <c r="A141" s="14">
        <v>43249</v>
      </c>
      <c r="B141" s="1">
        <v>18</v>
      </c>
      <c r="C141" s="1" t="s">
        <v>81</v>
      </c>
      <c r="D141" s="1" t="s">
        <v>191</v>
      </c>
      <c r="E141" s="1" t="s">
        <v>170</v>
      </c>
      <c r="F141" s="1" t="s">
        <v>192</v>
      </c>
      <c r="G141" s="1">
        <v>88741</v>
      </c>
      <c r="H141" s="4">
        <v>0</v>
      </c>
      <c r="I141" s="4">
        <v>171788</v>
      </c>
      <c r="J141" s="4">
        <f t="shared" si="11"/>
        <v>94223138</v>
      </c>
      <c r="K141" s="4" t="str">
        <f t="shared" si="9"/>
        <v/>
      </c>
      <c r="L141" s="4" t="str">
        <f t="shared" si="10"/>
        <v/>
      </c>
    </row>
    <row r="142" spans="1:12">
      <c r="A142" s="14">
        <v>43250</v>
      </c>
      <c r="B142" s="1">
        <v>26</v>
      </c>
      <c r="C142" s="1" t="s">
        <v>81</v>
      </c>
      <c r="D142" s="1" t="s">
        <v>341</v>
      </c>
      <c r="E142" s="1" t="s">
        <v>304</v>
      </c>
      <c r="F142" s="1" t="s">
        <v>342</v>
      </c>
      <c r="G142" s="1">
        <v>87941</v>
      </c>
      <c r="H142" s="4">
        <v>0</v>
      </c>
      <c r="I142" s="4">
        <v>1800</v>
      </c>
      <c r="J142" s="4">
        <f t="shared" si="11"/>
        <v>94224938</v>
      </c>
      <c r="K142" s="4" t="str">
        <f t="shared" si="9"/>
        <v/>
      </c>
      <c r="L142" s="4" t="str">
        <f t="shared" si="10"/>
        <v/>
      </c>
    </row>
    <row r="143" spans="1:12">
      <c r="A143" s="14">
        <v>43251</v>
      </c>
      <c r="B143" s="1">
        <v>37</v>
      </c>
      <c r="C143" s="1" t="s">
        <v>15</v>
      </c>
      <c r="D143" s="1" t="s">
        <v>102</v>
      </c>
      <c r="H143" s="4">
        <v>0</v>
      </c>
      <c r="I143" s="4">
        <v>472956</v>
      </c>
      <c r="J143" s="4">
        <f t="shared" si="11"/>
        <v>94697894</v>
      </c>
      <c r="K143" s="4" t="str">
        <f t="shared" si="9"/>
        <v/>
      </c>
      <c r="L143" s="4" t="str">
        <f t="shared" si="10"/>
        <v/>
      </c>
    </row>
    <row r="144" spans="1:12">
      <c r="A144" s="14">
        <v>43258</v>
      </c>
      <c r="B144" s="1">
        <v>18</v>
      </c>
      <c r="C144" s="1" t="s">
        <v>81</v>
      </c>
      <c r="D144" s="1" t="s">
        <v>303</v>
      </c>
      <c r="E144" s="1" t="s">
        <v>304</v>
      </c>
      <c r="F144" s="1" t="s">
        <v>305</v>
      </c>
      <c r="G144" s="1">
        <v>86913</v>
      </c>
      <c r="H144" s="4">
        <v>0</v>
      </c>
      <c r="I144" s="4">
        <v>49284</v>
      </c>
      <c r="J144" s="4">
        <f t="shared" si="11"/>
        <v>94747178</v>
      </c>
      <c r="K144" s="4" t="str">
        <f t="shared" si="9"/>
        <v/>
      </c>
      <c r="L144" s="4" t="str">
        <f t="shared" si="10"/>
        <v/>
      </c>
    </row>
    <row r="145" spans="1:12">
      <c r="A145" s="14">
        <v>43260</v>
      </c>
      <c r="B145" s="1">
        <v>18</v>
      </c>
      <c r="C145" s="1" t="s">
        <v>81</v>
      </c>
      <c r="D145" s="1" t="s">
        <v>172</v>
      </c>
      <c r="E145" s="1" t="s">
        <v>173</v>
      </c>
      <c r="F145" s="1" t="s">
        <v>174</v>
      </c>
      <c r="G145" s="1">
        <v>87172</v>
      </c>
      <c r="H145" s="4">
        <v>0</v>
      </c>
      <c r="I145" s="4">
        <v>192052</v>
      </c>
      <c r="J145" s="4">
        <f t="shared" si="11"/>
        <v>94939230</v>
      </c>
      <c r="K145" s="4" t="str">
        <f t="shared" si="9"/>
        <v/>
      </c>
      <c r="L145" s="4" t="str">
        <f t="shared" si="10"/>
        <v/>
      </c>
    </row>
    <row r="146" spans="1:12">
      <c r="A146" s="14">
        <v>43262</v>
      </c>
      <c r="B146" s="1">
        <v>6</v>
      </c>
      <c r="C146" s="1" t="s">
        <v>81</v>
      </c>
      <c r="D146" s="1" t="s">
        <v>339</v>
      </c>
      <c r="E146" s="1" t="s">
        <v>304</v>
      </c>
      <c r="F146" s="1" t="s">
        <v>340</v>
      </c>
      <c r="G146" s="1">
        <v>88661</v>
      </c>
      <c r="H146" s="4">
        <v>0</v>
      </c>
      <c r="I146" s="4">
        <v>4000</v>
      </c>
      <c r="J146" s="4">
        <f t="shared" si="11"/>
        <v>94943230</v>
      </c>
      <c r="K146" s="4" t="str">
        <f t="shared" si="9"/>
        <v/>
      </c>
      <c r="L146" s="4" t="str">
        <f t="shared" si="10"/>
        <v/>
      </c>
    </row>
    <row r="147" spans="1:12">
      <c r="A147" s="14">
        <v>43265</v>
      </c>
      <c r="B147" s="1">
        <v>20</v>
      </c>
      <c r="C147" s="1" t="s">
        <v>81</v>
      </c>
      <c r="D147" s="1" t="s">
        <v>127</v>
      </c>
      <c r="E147" s="1" t="s">
        <v>128</v>
      </c>
      <c r="F147" s="1" t="s">
        <v>129</v>
      </c>
      <c r="G147" s="1">
        <v>87717</v>
      </c>
      <c r="H147" s="4">
        <v>0</v>
      </c>
      <c r="I147" s="4">
        <v>280795</v>
      </c>
      <c r="J147" s="4">
        <f t="shared" si="11"/>
        <v>95224025</v>
      </c>
      <c r="K147" s="4" t="str">
        <f t="shared" si="9"/>
        <v/>
      </c>
      <c r="L147" s="4" t="str">
        <f t="shared" si="10"/>
        <v/>
      </c>
    </row>
    <row r="148" spans="1:12">
      <c r="A148" s="14">
        <v>43270</v>
      </c>
      <c r="B148" s="1">
        <v>4</v>
      </c>
      <c r="C148" s="1" t="s">
        <v>81</v>
      </c>
      <c r="D148" s="1" t="s">
        <v>106</v>
      </c>
      <c r="E148" s="1" t="s">
        <v>83</v>
      </c>
      <c r="F148" s="1" t="s">
        <v>107</v>
      </c>
      <c r="G148" s="1">
        <v>88382</v>
      </c>
      <c r="H148" s="4">
        <v>0</v>
      </c>
      <c r="I148" s="4">
        <v>402050</v>
      </c>
      <c r="J148" s="4">
        <f t="shared" si="11"/>
        <v>95626075</v>
      </c>
      <c r="K148" s="4" t="str">
        <f t="shared" si="9"/>
        <v/>
      </c>
      <c r="L148" s="4" t="str">
        <f t="shared" si="10"/>
        <v/>
      </c>
    </row>
    <row r="149" spans="1:12">
      <c r="A149" s="14">
        <v>43271</v>
      </c>
      <c r="B149" s="1">
        <v>13</v>
      </c>
      <c r="C149" s="1" t="s">
        <v>81</v>
      </c>
      <c r="D149" s="1" t="s">
        <v>108</v>
      </c>
      <c r="E149" s="1" t="s">
        <v>109</v>
      </c>
      <c r="F149" s="1" t="s">
        <v>110</v>
      </c>
      <c r="G149" s="1">
        <v>88313</v>
      </c>
      <c r="H149" s="4">
        <v>0</v>
      </c>
      <c r="I149" s="4">
        <v>380835</v>
      </c>
      <c r="J149" s="4">
        <f t="shared" si="11"/>
        <v>96006910</v>
      </c>
      <c r="K149" s="4" t="str">
        <f t="shared" si="9"/>
        <v/>
      </c>
      <c r="L149" s="4" t="str">
        <f t="shared" si="10"/>
        <v/>
      </c>
    </row>
    <row r="150" spans="1:12">
      <c r="A150" s="14">
        <v>43272</v>
      </c>
      <c r="B150" s="1">
        <v>11</v>
      </c>
      <c r="C150" s="1" t="s">
        <v>81</v>
      </c>
      <c r="D150" s="1" t="s">
        <v>133</v>
      </c>
      <c r="E150" s="1" t="s">
        <v>109</v>
      </c>
      <c r="F150" s="1" t="s">
        <v>134</v>
      </c>
      <c r="G150" s="1">
        <v>88156</v>
      </c>
      <c r="H150" s="4">
        <v>0</v>
      </c>
      <c r="I150" s="4">
        <v>270310</v>
      </c>
      <c r="J150" s="4">
        <f t="shared" si="11"/>
        <v>96277220</v>
      </c>
      <c r="K150" s="4" t="str">
        <f t="shared" si="9"/>
        <v/>
      </c>
      <c r="L150" s="4" t="str">
        <f t="shared" si="10"/>
        <v/>
      </c>
    </row>
    <row r="151" spans="1:12">
      <c r="A151" s="14">
        <v>43273</v>
      </c>
      <c r="B151" s="1">
        <v>15</v>
      </c>
      <c r="C151" s="1" t="s">
        <v>81</v>
      </c>
      <c r="D151" s="1" t="s">
        <v>306</v>
      </c>
      <c r="E151" s="1" t="s">
        <v>112</v>
      </c>
      <c r="F151" s="1" t="s">
        <v>307</v>
      </c>
      <c r="G151" s="1">
        <v>86262</v>
      </c>
      <c r="H151" s="4">
        <v>0</v>
      </c>
      <c r="I151" s="4">
        <v>45633</v>
      </c>
      <c r="J151" s="4">
        <f t="shared" si="11"/>
        <v>96322853</v>
      </c>
      <c r="K151" s="4" t="str">
        <f t="shared" si="9"/>
        <v/>
      </c>
      <c r="L151" s="4" t="str">
        <f t="shared" si="10"/>
        <v/>
      </c>
    </row>
    <row r="152" spans="1:12">
      <c r="A152" s="14">
        <v>43274</v>
      </c>
      <c r="B152" s="1">
        <v>10</v>
      </c>
      <c r="C152" s="1" t="s">
        <v>81</v>
      </c>
      <c r="D152" s="1" t="s">
        <v>310</v>
      </c>
      <c r="E152" s="1" t="s">
        <v>272</v>
      </c>
      <c r="F152" s="1" t="s">
        <v>311</v>
      </c>
      <c r="G152" s="1">
        <v>87393</v>
      </c>
      <c r="H152" s="4">
        <v>0</v>
      </c>
      <c r="I152" s="4">
        <v>40590</v>
      </c>
      <c r="J152" s="4">
        <f t="shared" si="11"/>
        <v>96363443</v>
      </c>
      <c r="K152" s="4" t="str">
        <f t="shared" si="9"/>
        <v/>
      </c>
      <c r="L152" s="4" t="str">
        <f t="shared" si="10"/>
        <v/>
      </c>
    </row>
    <row r="153" spans="1:12">
      <c r="A153" s="14">
        <v>43277</v>
      </c>
      <c r="B153" s="1">
        <v>16</v>
      </c>
      <c r="C153" s="1" t="s">
        <v>81</v>
      </c>
      <c r="D153" s="1" t="s">
        <v>292</v>
      </c>
      <c r="E153" s="1" t="s">
        <v>272</v>
      </c>
      <c r="F153" s="1" t="s">
        <v>293</v>
      </c>
      <c r="G153" s="1">
        <v>86815</v>
      </c>
      <c r="H153" s="4">
        <v>0</v>
      </c>
      <c r="I153" s="4">
        <v>67446</v>
      </c>
      <c r="J153" s="4">
        <f t="shared" si="11"/>
        <v>96430889</v>
      </c>
      <c r="K153" s="4" t="str">
        <f t="shared" si="9"/>
        <v/>
      </c>
      <c r="L153" s="4" t="str">
        <f t="shared" si="10"/>
        <v/>
      </c>
    </row>
    <row r="154" spans="1:12">
      <c r="A154" s="14">
        <v>43281</v>
      </c>
      <c r="B154" s="1">
        <v>43</v>
      </c>
      <c r="C154" s="1" t="s">
        <v>81</v>
      </c>
      <c r="D154" s="1" t="s">
        <v>271</v>
      </c>
      <c r="E154" s="1" t="s">
        <v>272</v>
      </c>
      <c r="F154" s="1" t="s">
        <v>273</v>
      </c>
      <c r="G154" s="1">
        <v>86431</v>
      </c>
      <c r="H154" s="4">
        <v>0</v>
      </c>
      <c r="I154" s="4">
        <v>99000</v>
      </c>
      <c r="J154" s="4">
        <f t="shared" si="11"/>
        <v>96529889</v>
      </c>
      <c r="K154" s="4" t="str">
        <f t="shared" si="9"/>
        <v/>
      </c>
      <c r="L154" s="4" t="str">
        <f t="shared" si="10"/>
        <v/>
      </c>
    </row>
    <row r="157" spans="1:12">
      <c r="I157" s="3"/>
      <c r="J157" s="3"/>
      <c r="K157" s="3"/>
    </row>
    <row r="158" spans="1:12">
      <c r="I158" s="3"/>
      <c r="J158" s="3"/>
      <c r="K158" s="3"/>
    </row>
    <row r="159" spans="1:12">
      <c r="I159" s="3"/>
      <c r="J159" s="3"/>
      <c r="K159" s="3"/>
    </row>
    <row r="160" spans="1:12">
      <c r="I160" s="3"/>
      <c r="J160" s="3"/>
      <c r="K160" s="3"/>
    </row>
    <row r="162" spans="9:11">
      <c r="I162" s="4"/>
      <c r="J162" s="4"/>
      <c r="K162" s="4"/>
    </row>
    <row r="163" spans="9:11">
      <c r="I163" s="4"/>
      <c r="J163" s="4"/>
      <c r="K163" s="4"/>
    </row>
    <row r="164" spans="9:11">
      <c r="I164" s="4"/>
      <c r="J164" s="4"/>
      <c r="K164" s="4"/>
    </row>
    <row r="165" spans="9:11">
      <c r="I165" s="4"/>
      <c r="J165" s="4"/>
      <c r="K165" s="4"/>
    </row>
    <row r="166" spans="9:11">
      <c r="I166" s="4"/>
      <c r="J166" s="4"/>
      <c r="K166" s="4"/>
    </row>
    <row r="167" spans="9:11">
      <c r="I167" s="4"/>
      <c r="J167" s="4"/>
      <c r="K167" s="4"/>
    </row>
  </sheetData>
  <autoFilter ref="A6:L154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RN</vt:lpstr>
      <vt:lpstr>CF</vt:lpstr>
      <vt:lpstr>interval</vt:lpstr>
      <vt:lpstr>start</vt:lpstr>
    </vt:vector>
  </TitlesOfParts>
  <Company>MZ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 Ali</dc:creator>
  <cp:lastModifiedBy>Asad Ali</cp:lastModifiedBy>
  <dcterms:created xsi:type="dcterms:W3CDTF">2023-06-02T10:05:18Z</dcterms:created>
  <dcterms:modified xsi:type="dcterms:W3CDTF">2023-06-15T09:25:40Z</dcterms:modified>
</cp:coreProperties>
</file>