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주소</t>
        </is>
      </c>
      <c r="C1" s="1" t="inlineStr">
        <is>
          <t>광고확인일</t>
        </is>
      </c>
      <c r="D1" s="1" t="inlineStr">
        <is>
          <t>거래방식</t>
        </is>
      </c>
      <c r="E1" s="1" t="inlineStr">
        <is>
          <t>가격</t>
        </is>
      </c>
      <c r="F1" s="1" t="inlineStr">
        <is>
          <t>특징</t>
        </is>
      </c>
      <c r="G1" s="1" t="inlineStr">
        <is>
          <t>중개사</t>
        </is>
      </c>
      <c r="H1" s="1" t="inlineStr">
        <is>
          <t>url</t>
        </is>
      </c>
      <c r="I1" s="1" t="inlineStr">
        <is>
          <t>호실</t>
        </is>
      </c>
      <c r="J1" s="1" t="inlineStr">
        <is>
          <t>연락처</t>
        </is>
      </c>
    </row>
    <row r="2">
      <c r="A2" s="1" t="n">
        <v>0</v>
      </c>
      <c r="B2" t="inlineStr">
        <is>
          <t>address</t>
        </is>
      </c>
      <c r="C2" t="inlineStr">
        <is>
          <t>update</t>
        </is>
      </c>
      <c r="D2" t="inlineStr">
        <is>
          <t>type</t>
        </is>
      </c>
      <c r="E2" t="inlineStr">
        <is>
          <t>price</t>
        </is>
      </c>
      <c r="F2" t="inlineStr">
        <is>
          <t>spec</t>
        </is>
      </c>
      <c r="G2" t="inlineStr">
        <is>
          <t>agent</t>
        </is>
      </c>
      <c r="H2" t="inlineStr">
        <is>
          <t>url</t>
        </is>
      </c>
      <c r="I2" t="inlineStr">
        <is>
          <t>hosil</t>
        </is>
      </c>
      <c r="J2" t="inlineStr">
        <is>
          <t>phone</t>
        </is>
      </c>
    </row>
    <row r="3">
      <c r="A3" s="1" t="n">
        <v>0</v>
      </c>
      <c r="B3" t="inlineStr">
        <is>
          <t>서울시 광진구 구의동 241-10</t>
        </is>
      </c>
      <c r="C3" t="inlineStr">
        <is>
          <t>21.12.06.</t>
        </is>
      </c>
      <c r="D3" t="inlineStr">
        <is>
          <t>전세</t>
        </is>
      </c>
      <c r="E3" t="inlineStr">
        <is>
          <t>2억 7,000</t>
        </is>
      </c>
      <c r="F3" t="inlineStr">
        <is>
          <t>35/34m², 3/5층, 남향</t>
        </is>
      </c>
      <c r="G3" t="inlineStr">
        <is>
          <t>보경공인중개사사무소</t>
        </is>
      </c>
      <c r="H3">
        <f>HYPERLINK("https://new.land.naver.com/rooms?ms=37.5434469,127.0924734,15&amp;a=APT:OPST:ABYG:OBYG:GM:OR:VL:DDDGG:JWJT:SGJT:HOJT&amp;e=RETAIL&amp;aa=SMALLSPCRENT&amp;articleNo=2132332883", "서울시 광진구 구의동 241-10")</f>
        <v/>
      </c>
      <c r="I3" t="inlineStr">
        <is>
          <t>102</t>
        </is>
      </c>
      <c r="J3" t="inlineStr">
        <is>
          <t>010-3645-4911</t>
        </is>
      </c>
    </row>
    <row r="4">
      <c r="A4" s="1" t="n">
        <v>0</v>
      </c>
      <c r="B4" t="inlineStr">
        <is>
          <t>서울시 광진구 구의동 232-75</t>
        </is>
      </c>
      <c r="C4" t="inlineStr">
        <is>
          <t>21.12.29.</t>
        </is>
      </c>
      <c r="D4" t="inlineStr">
        <is>
          <t>전세</t>
        </is>
      </c>
      <c r="E4" t="inlineStr">
        <is>
          <t>2억 5,000</t>
        </is>
      </c>
      <c r="F4" t="inlineStr">
        <is>
          <t>33/21m², 3/6층, 남향</t>
        </is>
      </c>
      <c r="G4" t="inlineStr">
        <is>
          <t>이맹례공인중개사사무소</t>
        </is>
      </c>
      <c r="H4">
        <f>HYPERLINK("https://new.land.naver.com/rooms?ms=37.5434469,127.0924734,15&amp;a=APT:OPST:ABYG:OBYG:GM:OR:VL:DDDGG:JWJT:SGJT:HOJT&amp;e=RETAIL&amp;aa=SMALLSPCRENT&amp;articleNo=2134838721", "서울시 광진구 구의동 232-75")</f>
        <v/>
      </c>
      <c r="I4" t="inlineStr">
        <is>
          <t>102</t>
        </is>
      </c>
      <c r="J4" t="inlineStr">
        <is>
          <t>010-3738-7900 김재옥 - 남</t>
        </is>
      </c>
    </row>
    <row r="5">
      <c r="A5" s="1" t="n">
        <v>0</v>
      </c>
      <c r="B5" t="inlineStr">
        <is>
          <t>서울시 광진구 구의동 237-49</t>
        </is>
      </c>
      <c r="C5" t="inlineStr">
        <is>
          <t>22.01.03.</t>
        </is>
      </c>
      <c r="D5" t="inlineStr">
        <is>
          <t>월세</t>
        </is>
      </c>
      <c r="E5" t="inlineStr">
        <is>
          <t>1,000/65</t>
        </is>
      </c>
      <c r="F5" t="inlineStr">
        <is>
          <t>28/24m², 3/5층, 동향</t>
        </is>
      </c>
      <c r="G5" t="inlineStr">
        <is>
          <t>금수공인중개사사무소</t>
        </is>
      </c>
      <c r="H5">
        <f>HYPERLINK("https://new.land.naver.com/rooms?ms=37.5434469,127.0924734,15&amp;a=APT:OPST:ABYG:OBYG:GM:OR:VL:DDDGG:JWJT:SGJT:HOJT&amp;e=RETAIL&amp;aa=SMALLSPCRENT&amp;articleNo=2200150919", "서울시 광진구 구의동 237-49")</f>
        <v/>
      </c>
      <c r="I5" t="inlineStr">
        <is>
          <t>404</t>
        </is>
      </c>
      <c r="J5" t="inlineStr">
        <is>
          <t>010-6242-9349아줌마</t>
        </is>
      </c>
    </row>
    <row r="6">
      <c r="A6" s="1" t="n">
        <v>0</v>
      </c>
      <c r="B6" t="inlineStr">
        <is>
          <t>서울시 광진구 구의동 653-1</t>
        </is>
      </c>
      <c r="C6" t="inlineStr">
        <is>
          <t>21.12.10.</t>
        </is>
      </c>
      <c r="D6" t="inlineStr">
        <is>
          <t>전세</t>
        </is>
      </c>
      <c r="E6" t="inlineStr">
        <is>
          <t>6,000</t>
        </is>
      </c>
      <c r="F6" t="inlineStr">
        <is>
          <t>23/23m², 1/4층, 동향</t>
        </is>
      </c>
      <c r="G6" t="inlineStr">
        <is>
          <t>e-편한세상공인중개사사무소</t>
        </is>
      </c>
      <c r="H6">
        <f>HYPERLINK("https://new.land.naver.com/rooms?ms=37.5434469,127.0924734,15&amp;a=APT:OPST:ABYG:OBYG:GM:OR:VL:DDDGG:JWJT:SGJT:HOJT&amp;e=RETAIL&amp;aa=SMALLSPCRENT&amp;articleNo=2132907483", "서울시 광진구 구의동 653-1")</f>
        <v/>
      </c>
      <c r="I6" t="inlineStr">
        <is>
          <t>203</t>
        </is>
      </c>
      <c r="J6" t="inlineStr">
        <is>
          <t>010-6396-8923할머니</t>
        </is>
      </c>
    </row>
    <row r="7">
      <c r="A7" s="1" t="n">
        <v>0</v>
      </c>
      <c r="B7" t="inlineStr">
        <is>
          <t>서울시 광진구 구의동 224-35</t>
        </is>
      </c>
      <c r="C7" t="inlineStr">
        <is>
          <t>21.12.20.</t>
        </is>
      </c>
      <c r="D7" t="inlineStr">
        <is>
          <t>전세</t>
        </is>
      </c>
      <c r="E7" t="inlineStr">
        <is>
          <t>3억 3,000</t>
        </is>
      </c>
      <c r="F7" t="inlineStr">
        <is>
          <t>36/28m², 2/5층, 남서향</t>
        </is>
      </c>
      <c r="G7" t="inlineStr">
        <is>
          <t>엠공인중개사사무소</t>
        </is>
      </c>
      <c r="H7">
        <f>HYPERLINK("https://new.land.naver.com/rooms?ms=37.5434469,127.0924734,15&amp;a=APT:OPST:ABYG:OBYG:GM:OR:VL:DDDGG:JWJT:SGJT:HOJT&amp;e=RETAIL&amp;aa=SMALLSPCRENT&amp;articleNo=2133871285", "서울시 광진구 구의동 224-35")</f>
        <v/>
      </c>
      <c r="I7" t="inlineStr">
        <is>
          <t>.</t>
        </is>
      </c>
      <c r="J7" t="inlineStr">
        <is>
          <t>010-4906-8233분양팀 건축주 지음베스트구의㈜  010-8967-4994</t>
        </is>
      </c>
    </row>
    <row r="8">
      <c r="A8" s="1" t="n">
        <v>0</v>
      </c>
      <c r="B8" t="inlineStr">
        <is>
          <t>서울시 광진구 구의동 251-177</t>
        </is>
      </c>
      <c r="C8" t="inlineStr">
        <is>
          <t>21.12.27.</t>
        </is>
      </c>
      <c r="D8" t="inlineStr">
        <is>
          <t>전세</t>
        </is>
      </c>
      <c r="E8" t="inlineStr">
        <is>
          <t>1억 3,900</t>
        </is>
      </c>
      <c r="F8" t="inlineStr">
        <is>
          <t>26/14m², 고/10층, 남동향</t>
        </is>
      </c>
      <c r="G8" t="inlineStr">
        <is>
          <t>힐&amp;힐공인중개사사무소</t>
        </is>
      </c>
      <c r="H8">
        <f>HYPERLINK("https://new.land.naver.com/rooms?ms=37.5434469,127.0924734,15&amp;a=APT:OPST:ABYG:OBYG:GM:OR:VL:DDDGG:JWJT:SGJT:HOJT&amp;e=RETAIL&amp;aa=SMALLSPCRENT&amp;articleNo=2134462404", "서울시 광진구 구의동 251-177")</f>
        <v/>
      </c>
      <c r="I8" t="inlineStr">
        <is>
          <t>805</t>
        </is>
      </c>
      <c r="J8" t="inlineStr">
        <is>
          <t>010-8290-6443김태하</t>
        </is>
      </c>
    </row>
    <row r="9">
      <c r="A9" s="1" t="n">
        <v>0</v>
      </c>
      <c r="B9" t="inlineStr">
        <is>
          <t>서울시 광진구 구의동 241-16</t>
        </is>
      </c>
      <c r="C9" t="inlineStr">
        <is>
          <t>21.12.09.</t>
        </is>
      </c>
      <c r="D9" t="inlineStr">
        <is>
          <t>전세</t>
        </is>
      </c>
      <c r="E9" t="inlineStr">
        <is>
          <t>1억</t>
        </is>
      </c>
      <c r="F9" t="inlineStr">
        <is>
          <t>25/18m², 2/5층, 남향</t>
        </is>
      </c>
      <c r="G9" t="inlineStr">
        <is>
          <t>장원공인중개사사무소</t>
        </is>
      </c>
      <c r="H9">
        <f>HYPERLINK("https://new.land.naver.com/rooms?ms=37.5434469,127.0924734,15&amp;a=APT:OPST:ABYG:OBYG:GM:OR:VL:DDDGG:JWJT:SGJT:HOJT&amp;e=RETAIL&amp;aa=SMALLSPCRENT&amp;articleNo=2132801248", "서울시 광진구 구의동 241-16")</f>
        <v/>
      </c>
      <c r="I9" t="inlineStr">
        <is>
          <t>203</t>
        </is>
      </c>
      <c r="J9" t="inlineStr">
        <is>
          <t>010-2984-0028</t>
        </is>
      </c>
    </row>
    <row r="10">
      <c r="A10" s="1" t="n">
        <v>0</v>
      </c>
      <c r="B10" t="inlineStr">
        <is>
          <t>서울시 광진구 구의동 252-12</t>
        </is>
      </c>
      <c r="C10" t="inlineStr">
        <is>
          <t>21.12.21.</t>
        </is>
      </c>
      <c r="D10" t="inlineStr">
        <is>
          <t>전세</t>
        </is>
      </c>
      <c r="E10" t="inlineStr">
        <is>
          <t>1억 8,000</t>
        </is>
      </c>
      <c r="F10" t="inlineStr">
        <is>
          <t>30/30m², 중/7층, 동향</t>
        </is>
      </c>
      <c r="G10" t="inlineStr">
        <is>
          <t>하림공인중개사사무소</t>
        </is>
      </c>
      <c r="H10">
        <f>HYPERLINK("https://new.land.naver.com/rooms?ms=37.5434469,127.0924734,15&amp;a=APT:OPST:ABYG:OBYG:GM:OR:VL:DDDGG:JWJT:SGJT:HOJT&amp;e=RETAIL&amp;aa=SMALLSPCRENT&amp;articleNo=2133965645", "서울시 광진구 구의동 252-12")</f>
        <v/>
      </c>
      <c r="I10" t="inlineStr">
        <is>
          <t>202</t>
        </is>
      </c>
      <c r="J10" t="inlineStr">
        <is>
          <t>010-3721-6529 아줌마</t>
        </is>
      </c>
    </row>
    <row r="11">
      <c r="A11" s="1" t="n">
        <v>0</v>
      </c>
      <c r="B11" t="inlineStr">
        <is>
          <t>서울시 광진구 구의동 252-37</t>
        </is>
      </c>
      <c r="C11" t="inlineStr">
        <is>
          <t>21.12.27.</t>
        </is>
      </c>
      <c r="D11" t="inlineStr">
        <is>
          <t>월세</t>
        </is>
      </c>
      <c r="E11" t="inlineStr">
        <is>
          <t>1,000/45</t>
        </is>
      </c>
      <c r="F11" t="inlineStr">
        <is>
          <t>23/16m², 2/7층, 동향</t>
        </is>
      </c>
      <c r="G11" t="inlineStr">
        <is>
          <t>친구공인중개사사무소</t>
        </is>
      </c>
      <c r="H11">
        <f>HYPERLINK("https://new.land.naver.com/rooms?ms=37.5434469,127.0924734,15&amp;a=APT:OPST:ABYG:OBYG:GM:OR:VL:DDDGG:JWJT:SGJT:HOJT&amp;e=RETAIL&amp;aa=SMALLSPCRENT&amp;articleNo=2134619955", "서울시 광진구 구의동 252-37")</f>
        <v/>
      </c>
      <c r="I11" t="inlineStr">
        <is>
          <t>.</t>
        </is>
      </c>
      <c r="J11" t="inlineStr">
        <is>
          <t>010-6669-4502 아저씨 문환기</t>
        </is>
      </c>
    </row>
    <row r="12">
      <c r="A12" s="1" t="n">
        <v>0</v>
      </c>
      <c r="B12" t="inlineStr">
        <is>
          <t>서울시 광진구 구의동 218-22</t>
        </is>
      </c>
      <c r="C12" t="inlineStr">
        <is>
          <t>22.01.03.</t>
        </is>
      </c>
      <c r="D12" t="inlineStr">
        <is>
          <t>전세</t>
        </is>
      </c>
      <c r="E12" t="inlineStr">
        <is>
          <t>6,300</t>
        </is>
      </c>
      <c r="F12" t="inlineStr">
        <is>
          <t>18/18m², 1/1층, 남동향</t>
        </is>
      </c>
      <c r="G12" t="inlineStr">
        <is>
          <t>해오름공인중개사</t>
        </is>
      </c>
      <c r="H12">
        <f>HYPERLINK("https://new.land.naver.com/rooms?ms=37.5434469,127.0924734,15&amp;a=APT:OPST:ABYG:OBYG:GM:OR:VL:DDDGG:JWJT:SGJT:HOJT&amp;e=RETAIL&amp;aa=SMALLSPCRENT&amp;articleNo=2200055121", "서울시 광진구 구의동 218-22")</f>
        <v/>
      </c>
      <c r="I12" t="inlineStr">
        <is>
          <t>103</t>
        </is>
      </c>
      <c r="J12" t="inlineStr">
        <is>
          <t>010-9105-0404아주머니</t>
        </is>
      </c>
    </row>
    <row r="13">
      <c r="A13" s="1" t="n">
        <v>0</v>
      </c>
      <c r="B13" t="inlineStr">
        <is>
          <t>서울시 광진구 구의동 239-109</t>
        </is>
      </c>
      <c r="C13" t="inlineStr">
        <is>
          <t>21.12.29.</t>
        </is>
      </c>
      <c r="D13" t="inlineStr">
        <is>
          <t>월세</t>
        </is>
      </c>
      <c r="E13" t="inlineStr">
        <is>
          <t>1,000/35</t>
        </is>
      </c>
      <c r="F13" t="inlineStr">
        <is>
          <t>34/29m², B1/2층, 서향</t>
        </is>
      </c>
      <c r="G13" t="inlineStr">
        <is>
          <t>친구공인중개사사무소</t>
        </is>
      </c>
      <c r="H13">
        <f>HYPERLINK("https://new.land.naver.com/rooms?ms=37.5434469,127.0924734,15&amp;a=APT:OPST:ABYG:OBYG:GM:OR:VL:DDDGG:JWJT:SGJT:HOJT&amp;e=RETAIL&amp;aa=SMALLSPCRENT&amp;articleNo=2134791681", "서울시 광진구 구의동 239-109")</f>
        <v/>
      </c>
      <c r="I13" t="inlineStr">
        <is>
          <t>.</t>
        </is>
      </c>
      <c r="J13" t="inlineStr">
        <is>
          <t>010-2224-4025아줌마, 010-2249-4925(남편)</t>
        </is>
      </c>
    </row>
    <row r="14">
      <c r="A14" s="1" t="n">
        <v>0</v>
      </c>
      <c r="B14" t="inlineStr">
        <is>
          <t>서울시 광진구 구의동 257-3</t>
        </is>
      </c>
      <c r="C14" t="inlineStr">
        <is>
          <t>21.12.31.</t>
        </is>
      </c>
      <c r="D14" t="inlineStr">
        <is>
          <t>전세</t>
        </is>
      </c>
      <c r="E14" t="inlineStr">
        <is>
          <t>3억</t>
        </is>
      </c>
      <c r="F14" t="inlineStr">
        <is>
          <t>40/29m², 3/5층, 서향</t>
        </is>
      </c>
      <c r="G14" t="inlineStr">
        <is>
          <t>금수공인중개사사무소</t>
        </is>
      </c>
      <c r="H14">
        <f>HYPERLINK("https://new.land.naver.com/rooms?ms=37.5434469,127.0924734,15&amp;a=APT:OPST:ABYG:OBYG:GM:OR:VL:DDDGG:JWJT:SGJT:HOJT&amp;e=RETAIL&amp;aa=SMALLSPCRENT&amp;articleNo=2135087566", "서울시 광진구 구의동 257-3")</f>
        <v/>
      </c>
      <c r="I14" t="inlineStr">
        <is>
          <t>A동 301</t>
        </is>
      </c>
      <c r="J14" t="inlineStr">
        <is>
          <t>010-9162-1182, 김은영 아줌마</t>
        </is>
      </c>
    </row>
    <row r="15">
      <c r="A15" s="1" t="n">
        <v>0</v>
      </c>
      <c r="B15" t="inlineStr">
        <is>
          <t>서울시 광진구 구의동 224-59</t>
        </is>
      </c>
      <c r="C15" t="inlineStr">
        <is>
          <t>21.12.24.</t>
        </is>
      </c>
      <c r="D15" t="inlineStr">
        <is>
          <t>전세</t>
        </is>
      </c>
      <c r="E15" t="inlineStr">
        <is>
          <t>1억 3,000</t>
        </is>
      </c>
      <c r="F15" t="inlineStr">
        <is>
          <t>36/29m², 1/4층, 북향</t>
        </is>
      </c>
      <c r="G15" t="inlineStr">
        <is>
          <t>명문공인중개사사무소</t>
        </is>
      </c>
      <c r="H15">
        <f>HYPERLINK("https://new.land.naver.com/rooms?ms=37.5434469,127.0924734,15&amp;a=APT:OPST:ABYG:OBYG:GM:OR:VL:DDDGG:JWJT:SGJT:HOJT&amp;e=RETAIL&amp;aa=SMALLSPCRENT&amp;articleNo=2134391385", "서울시 광진구 구의동 224-59")</f>
        <v/>
      </c>
      <c r="I15" t="inlineStr">
        <is>
          <t>402</t>
        </is>
      </c>
      <c r="J15" t="inlineStr">
        <is>
          <t>010-5352-6923아저씨 김봉재</t>
        </is>
      </c>
    </row>
    <row r="16">
      <c r="A16" s="1" t="n">
        <v>0</v>
      </c>
      <c r="B16" t="inlineStr">
        <is>
          <t>서울시 광진구 구의동 226-21</t>
        </is>
      </c>
      <c r="C16" t="inlineStr">
        <is>
          <t>21.12.14.</t>
        </is>
      </c>
      <c r="D16" t="inlineStr">
        <is>
          <t>전세</t>
        </is>
      </c>
      <c r="E16" t="inlineStr">
        <is>
          <t>3억 1,000</t>
        </is>
      </c>
      <c r="F16" t="inlineStr">
        <is>
          <t>40/28m², 저/6층, 남서향</t>
        </is>
      </c>
      <c r="G16" t="inlineStr">
        <is>
          <t>우리동네부동산공인중개사사무소</t>
        </is>
      </c>
      <c r="H16">
        <f>HYPERLINK("https://new.land.naver.com/rooms?ms=37.5434469,127.0924734,15&amp;a=APT:OPST:ABYG:OBYG:GM:OR:VL:DDDGG:JWJT:SGJT:HOJT&amp;e=RETAIL&amp;aa=SMALLSPCRENT&amp;articleNo=2133319625", "서울시 광진구 구의동 226-21")</f>
        <v/>
      </c>
      <c r="I16" t="inlineStr">
        <is>
          <t>503</t>
        </is>
      </c>
      <c r="J16" t="inlineStr">
        <is>
          <t>010-4456-0108 010-9248-5569할머니</t>
        </is>
      </c>
    </row>
    <row r="17">
      <c r="A17" s="1" t="n">
        <v>0</v>
      </c>
      <c r="B17" t="inlineStr">
        <is>
          <t>서울시 광진구 구의동 251-168</t>
        </is>
      </c>
      <c r="C17" t="inlineStr">
        <is>
          <t>21.12.06.</t>
        </is>
      </c>
      <c r="D17" t="inlineStr">
        <is>
          <t>월세</t>
        </is>
      </c>
      <c r="E17" t="inlineStr">
        <is>
          <t>3,000/120</t>
        </is>
      </c>
      <c r="F17" t="inlineStr">
        <is>
          <t>62/43m², 3/8층, 남서향</t>
        </is>
      </c>
      <c r="G17" t="inlineStr">
        <is>
          <t>제일공인중개사사무소</t>
        </is>
      </c>
      <c r="H17">
        <f>HYPERLINK("https://new.land.naver.com/rooms?ms=37.5434469,127.0924734,15&amp;a=APT:OPST:ABYG:OBYG:GM:OR:VL:DDDGG:JWJT:SGJT:HOJT&amp;e=RETAIL&amp;aa=SMALLSPCRENT&amp;articleNo=2132408923", "서울시 광진구 구의동 251-168")</f>
        <v/>
      </c>
      <c r="I17" t="inlineStr">
        <is>
          <t>.</t>
        </is>
      </c>
      <c r="J17" t="inlineStr">
        <is>
          <t>이일규</t>
        </is>
      </c>
    </row>
    <row r="18">
      <c r="A18" s="1" t="n">
        <v>0</v>
      </c>
      <c r="B18" t="inlineStr">
        <is>
          <t>서울시 광진구 구의동 239-73</t>
        </is>
      </c>
      <c r="C18" t="inlineStr">
        <is>
          <t>21.12.09.</t>
        </is>
      </c>
      <c r="D18" t="inlineStr">
        <is>
          <t>월세</t>
        </is>
      </c>
      <c r="E18" t="inlineStr">
        <is>
          <t>1,000/40</t>
        </is>
      </c>
      <c r="F18" t="inlineStr">
        <is>
          <t>16/16m², 고/5층, 동향</t>
        </is>
      </c>
      <c r="G18" t="inlineStr">
        <is>
          <t>황금부동산공인중개사사무소</t>
        </is>
      </c>
      <c r="H18">
        <f>HYPERLINK("https://new.land.naver.com/rooms?ms=37.5434469,127.0924734,15&amp;a=APT:OPST:ABYG:OBYG:GM:OR:VL:DDDGG:JWJT:SGJT:HOJT&amp;e=RETAIL&amp;aa=SMALLSPCRENT&amp;articleNo=2132740381", "서울시 광진구 구의동 239-73")</f>
        <v/>
      </c>
      <c r="I18" t="inlineStr">
        <is>
          <t>201</t>
        </is>
      </c>
      <c r="J18" t="inlineStr">
        <is>
          <t>010-6342-3177아저씨</t>
        </is>
      </c>
    </row>
    <row r="19">
      <c r="A19" s="1" t="n">
        <v>0</v>
      </c>
      <c r="B19" t="inlineStr">
        <is>
          <t>서울시 광진구 구의동 251-127</t>
        </is>
      </c>
      <c r="C19" t="inlineStr">
        <is>
          <t>21.12.30.</t>
        </is>
      </c>
      <c r="D19" t="inlineStr">
        <is>
          <t>월세</t>
        </is>
      </c>
      <c r="E19" t="inlineStr">
        <is>
          <t>1,000/50</t>
        </is>
      </c>
      <c r="F19" t="inlineStr">
        <is>
          <t>34/29m², 2/4층, 남향</t>
        </is>
      </c>
      <c r="G19" t="inlineStr">
        <is>
          <t>대신공인중개사사무소</t>
        </is>
      </c>
      <c r="H19">
        <f>HYPERLINK("https://new.land.naver.com/rooms?ms=37.5434469,127.0924734,15&amp;a=APT:OPST:ABYG:OBYG:GM:OR:VL:DDDGG:JWJT:SGJT:HOJT&amp;e=RETAIL&amp;aa=SMALLSPCRENT&amp;articleNo=2134897305", "서울시 광진구 구의동 251-127")</f>
        <v/>
      </c>
      <c r="I19" t="inlineStr">
        <is>
          <t>201</t>
        </is>
      </c>
      <c r="J19" t="inlineStr">
        <is>
          <t>010-2062-2724윤병철 SKT</t>
        </is>
      </c>
    </row>
    <row r="20">
      <c r="A20" s="1" t="n">
        <v>0</v>
      </c>
      <c r="B20" t="inlineStr">
        <is>
          <t>서울시 광진구 구의동 68-28</t>
        </is>
      </c>
      <c r="C20" t="inlineStr">
        <is>
          <t>21.12.30.</t>
        </is>
      </c>
      <c r="D20" t="inlineStr">
        <is>
          <t>전세</t>
        </is>
      </c>
      <c r="E20" t="inlineStr">
        <is>
          <t>3억 7,000</t>
        </is>
      </c>
      <c r="F20" t="inlineStr">
        <is>
          <t>29/29m², 8/8층, 남동향</t>
        </is>
      </c>
      <c r="G20" t="inlineStr">
        <is>
          <t>명진공인중개사</t>
        </is>
      </c>
      <c r="H20">
        <f>HYPERLINK("https://new.land.naver.com/rooms?ms=37.5434469,127.0924734,15&amp;a=APT:OPST:ABYG:OBYG:GM:OR:VL:DDDGG:JWJT:SGJT:HOJT&amp;e=RETAIL&amp;aa=SMALLSPCRENT&amp;articleNo=2134855898", "서울시 광진구 구의동 68-28")</f>
        <v/>
      </c>
      <c r="I20" t="inlineStr">
        <is>
          <t>.</t>
        </is>
      </c>
      <c r="J20" t="inlineStr">
        <is>
          <t>010-5304-7949 한금례 여 SKT</t>
        </is>
      </c>
    </row>
    <row r="21">
      <c r="A21" s="1" t="n">
        <v>0</v>
      </c>
      <c r="B21" t="inlineStr">
        <is>
          <t>서울시 광진구 구의동 251-166</t>
        </is>
      </c>
      <c r="C21" t="inlineStr">
        <is>
          <t>21.12.29.</t>
        </is>
      </c>
      <c r="D21" t="inlineStr">
        <is>
          <t>월세</t>
        </is>
      </c>
      <c r="E21" t="inlineStr">
        <is>
          <t>1,000/45</t>
        </is>
      </c>
      <c r="F21" t="inlineStr">
        <is>
          <t>20/20m², 5/8층, 동향</t>
        </is>
      </c>
      <c r="G21" t="inlineStr">
        <is>
          <t>크레신타워공인중개사사무소</t>
        </is>
      </c>
      <c r="H21">
        <f>HYPERLINK("https://new.land.naver.com/rooms?ms=37.5434469,127.0924734,15&amp;a=APT:OPST:ABYG:OBYG:GM:OR:VL:DDDGG:JWJT:SGJT:HOJT&amp;e=RETAIL&amp;aa=SMALLSPCRENT&amp;articleNo=2134825876", "서울시 광진구 구의동 251-166")</f>
        <v/>
      </c>
      <c r="I21" t="inlineStr">
        <is>
          <t>203</t>
        </is>
      </c>
      <c r="J21" t="inlineStr">
        <is>
          <t>010-5221-7908아저씨 박준환, 010-4201-7908아줌마? 안오순</t>
        </is>
      </c>
    </row>
    <row r="22">
      <c r="A22" s="1" t="n">
        <v>0</v>
      </c>
      <c r="B22" t="inlineStr">
        <is>
          <t>서울시 광진구 구의동 652-10</t>
        </is>
      </c>
      <c r="C22" t="inlineStr">
        <is>
          <t>21.12.28.</t>
        </is>
      </c>
      <c r="D22" t="inlineStr">
        <is>
          <t>월세</t>
        </is>
      </c>
      <c r="E22" t="inlineStr">
        <is>
          <t>2,000/45</t>
        </is>
      </c>
      <c r="F22" t="inlineStr">
        <is>
          <t>23/23m², 2/5층, 남서향</t>
        </is>
      </c>
      <c r="G22" t="inlineStr">
        <is>
          <t>동아공인중개사사무소</t>
        </is>
      </c>
      <c r="H22">
        <f>HYPERLINK("https://new.land.naver.com/rooms?ms=37.5434469,127.0924734,15&amp;a=APT:OPST:ABYG:OBYG:GM:OR:VL:DDDGG:JWJT:SGJT:HOJT&amp;e=RETAIL&amp;aa=SMALLSPCRENT&amp;articleNo=2134746326", "서울시 광진구 구의동 652-10")</f>
        <v/>
      </c>
      <c r="I22" t="inlineStr">
        <is>
          <t>.</t>
        </is>
      </c>
      <c r="J22" t="inlineStr">
        <is>
          <t>010-7255-2813</t>
        </is>
      </c>
    </row>
    <row r="23">
      <c r="A23" s="1" t="n">
        <v>0</v>
      </c>
      <c r="B23" t="inlineStr">
        <is>
          <t>서울시 광진구 구의동 236-9</t>
        </is>
      </c>
      <c r="C23" t="inlineStr">
        <is>
          <t>21.12.09.</t>
        </is>
      </c>
      <c r="D23" t="inlineStr">
        <is>
          <t>월세</t>
        </is>
      </c>
      <c r="E23" t="inlineStr">
        <is>
          <t>3,000/90</t>
        </is>
      </c>
      <c r="F23" t="inlineStr">
        <is>
          <t>34/27m², 7/7층, 서향</t>
        </is>
      </c>
      <c r="G23" t="inlineStr">
        <is>
          <t>골드부동산공인중개사사무소</t>
        </is>
      </c>
      <c r="H23">
        <f>HYPERLINK("https://new.land.naver.com/rooms?ms=37.5434469,127.0924734,15&amp;a=APT:OPST:ABYG:OBYG:GM:OR:VL:DDDGG:JWJT:SGJT:HOJT&amp;e=RETAIL&amp;aa=SMALLSPCRENT&amp;articleNo=2132795435", "서울시 광진구 구의동 236-9")</f>
        <v/>
      </c>
      <c r="I23" t="inlineStr">
        <is>
          <t>403</t>
        </is>
      </c>
      <c r="J23" t="inlineStr">
        <is>
          <t>로젠스톤</t>
        </is>
      </c>
    </row>
    <row r="24">
      <c r="A24" s="1" t="n">
        <v>0</v>
      </c>
      <c r="B24" t="inlineStr">
        <is>
          <t>서울시 광진구 구의동 240-24</t>
        </is>
      </c>
      <c r="C24" t="inlineStr">
        <is>
          <t>21.12.28.</t>
        </is>
      </c>
      <c r="D24" t="inlineStr">
        <is>
          <t>월세</t>
        </is>
      </c>
      <c r="E24" t="inlineStr">
        <is>
          <t>2,000/65</t>
        </is>
      </c>
      <c r="F24" t="inlineStr">
        <is>
          <t>38/37m², 저/3층, 동향</t>
        </is>
      </c>
      <c r="G24" t="inlineStr">
        <is>
          <t>대신공인중개사사무소</t>
        </is>
      </c>
      <c r="H24">
        <f>HYPERLINK("https://new.land.naver.com/rooms?ms=37.5434469,127.0924734,15&amp;a=APT:OPST:ABYG:OBYG:GM:OR:VL:DDDGG:JWJT:SGJT:HOJT&amp;e=RETAIL&amp;aa=SMALLSPCRENT&amp;articleNo=2134687282", "서울시 광진구 구의동 240-24")</f>
        <v/>
      </c>
      <c r="I24" t="inlineStr">
        <is>
          <t>.</t>
        </is>
      </c>
      <c r="J24" t="inlineStr">
        <is>
          <t>010-5604-2511아줌마 오명자 KT</t>
        </is>
      </c>
    </row>
    <row r="25">
      <c r="A25" s="1" t="n">
        <v>0</v>
      </c>
      <c r="B25" t="inlineStr">
        <is>
          <t>서울시 광진구 구의동 251-142</t>
        </is>
      </c>
      <c r="C25" t="inlineStr">
        <is>
          <t>21.12.27.</t>
        </is>
      </c>
      <c r="D25" t="inlineStr">
        <is>
          <t>월세</t>
        </is>
      </c>
      <c r="E25" t="inlineStr">
        <is>
          <t>2,000/60</t>
        </is>
      </c>
      <c r="F25" t="inlineStr">
        <is>
          <t>39/39m², 1/3층, 북서향</t>
        </is>
      </c>
      <c r="G25" t="inlineStr">
        <is>
          <t>영신공인중개사사무소</t>
        </is>
      </c>
      <c r="H25">
        <f>HYPERLINK("https://new.land.naver.com/rooms?ms=37.5434469,127.0924734,15&amp;a=APT:OPST:ABYG:OBYG:GM:OR:VL:DDDGG:JWJT:SGJT:HOJT&amp;e=RETAIL&amp;aa=SMALLSPCRENT&amp;articleNo=2134601174", "서울시 광진구 구의동 251-142")</f>
        <v/>
      </c>
      <c r="I25" t="inlineStr">
        <is>
          <t>옥탑</t>
        </is>
      </c>
      <c r="J25" t="inlineStr">
        <is>
          <t>010-8142-5464할머니</t>
        </is>
      </c>
    </row>
    <row r="26">
      <c r="A26" s="1" t="n">
        <v>0</v>
      </c>
      <c r="B26" t="inlineStr">
        <is>
          <t>서울시 광진구 구의동 251-133</t>
        </is>
      </c>
      <c r="C26" t="inlineStr">
        <is>
          <t>21.12.27.</t>
        </is>
      </c>
      <c r="D26" t="inlineStr">
        <is>
          <t>월세</t>
        </is>
      </c>
      <c r="E26" t="inlineStr">
        <is>
          <t>5,000/60</t>
        </is>
      </c>
      <c r="F26" t="inlineStr">
        <is>
          <t>46/43m², 2/3층, 남향</t>
        </is>
      </c>
      <c r="G26" t="inlineStr">
        <is>
          <t>한강부동산공인중개사사무소</t>
        </is>
      </c>
      <c r="H26">
        <f>HYPERLINK("https://new.land.naver.com/rooms?ms=37.5434469,127.0924734,15&amp;a=APT:OPST:ABYG:OBYG:GM:OR:VL:DDDGG:JWJT:SGJT:HOJT&amp;e=RETAIL&amp;aa=SMALLSPCRENT&amp;articleNo=2134509570", "서울시 광진구 구의동 251-133")</f>
        <v/>
      </c>
      <c r="I26" t="inlineStr">
        <is>
          <t>202</t>
        </is>
      </c>
      <c r="J26" t="inlineStr">
        <is>
          <t>010-6733-7838, 이인숙, 김종화</t>
        </is>
      </c>
    </row>
    <row r="27">
      <c r="A27" s="1" t="n">
        <v>0</v>
      </c>
      <c r="B27" t="inlineStr">
        <is>
          <t>서울시 광진구 구의동 251-32</t>
        </is>
      </c>
      <c r="C27" t="inlineStr">
        <is>
          <t>21.12.27.</t>
        </is>
      </c>
      <c r="D27" t="inlineStr">
        <is>
          <t>월세</t>
        </is>
      </c>
      <c r="E27" t="inlineStr">
        <is>
          <t>1,000/50</t>
        </is>
      </c>
      <c r="F27" t="inlineStr">
        <is>
          <t>46/23m², 8/8층, 북향</t>
        </is>
      </c>
      <c r="G27" t="inlineStr">
        <is>
          <t>구의역크레신공인중개사사무소</t>
        </is>
      </c>
      <c r="H27">
        <f>HYPERLINK("https://new.land.naver.com/rooms?ms=37.5434469,127.0924734,15&amp;a=APT:OPST:ABYG:OBYG:GM:OR:VL:DDDGG:JWJT:SGJT:HOJT&amp;e=RETAIL&amp;aa=SMALLSPCRENT&amp;articleNo=2134435097", "서울시 광진구 구의동 251-32")</f>
        <v/>
      </c>
      <c r="I27" t="inlineStr">
        <is>
          <t>.</t>
        </is>
      </c>
      <c r="J27" t="inlineStr">
        <is>
          <t>010-2711-1513</t>
        </is>
      </c>
    </row>
    <row r="28">
      <c r="A28" s="1" t="n">
        <v>0</v>
      </c>
      <c r="B28" t="inlineStr">
        <is>
          <t>서울시 광진구 구의동 646-3</t>
        </is>
      </c>
      <c r="C28" t="inlineStr">
        <is>
          <t>21.12.15.</t>
        </is>
      </c>
      <c r="D28" t="inlineStr">
        <is>
          <t>월세</t>
        </is>
      </c>
      <c r="E28" t="inlineStr">
        <is>
          <t>6,000/45</t>
        </is>
      </c>
      <c r="F28" t="inlineStr">
        <is>
          <t>36/34m², 4/5층, 서향</t>
        </is>
      </c>
      <c r="G28" t="inlineStr">
        <is>
          <t>제일공인중개사사무소</t>
        </is>
      </c>
      <c r="H28">
        <f>HYPERLINK("https://new.land.naver.com/rooms?ms=37.5434469,127.0924734,15&amp;a=APT:OPST:ABYG:OBYG:GM:OR:VL:DDDGG:JWJT:SGJT:HOJT&amp;e=RETAIL&amp;aa=SMALLSPCRENT&amp;articleNo=2133429574", "서울시 광진구 구의동 646-3")</f>
        <v/>
      </c>
      <c r="I28" t="inlineStr">
        <is>
          <t>201</t>
        </is>
      </c>
      <c r="J28" t="inlineStr">
        <is>
          <t>010-2776-2644아줌마</t>
        </is>
      </c>
    </row>
    <row r="29">
      <c r="A29" s="1" t="n">
        <v>0</v>
      </c>
      <c r="B29" t="inlineStr">
        <is>
          <t>서울시 광진구 구의동 252-46</t>
        </is>
      </c>
      <c r="C29" t="inlineStr">
        <is>
          <t>21.12.14.</t>
        </is>
      </c>
      <c r="D29" t="inlineStr">
        <is>
          <t>월세</t>
        </is>
      </c>
      <c r="E29" t="inlineStr">
        <is>
          <t>3,000/27</t>
        </is>
      </c>
      <c r="F29" t="inlineStr">
        <is>
          <t>28/20m², 2/7층, 동향</t>
        </is>
      </c>
      <c r="G29" t="inlineStr">
        <is>
          <t>열린공인 중개사사무소</t>
        </is>
      </c>
      <c r="H29">
        <f>HYPERLINK("https://new.land.naver.com/rooms?ms=37.5434469,127.0924734,15&amp;a=APT:OPST:ABYG:OBYG:GM:OR:VL:DDDGG:JWJT:SGJT:HOJT&amp;e=RETAIL&amp;aa=SMALLSPCRENT&amp;articleNo=2133265765", "서울시 광진구 구의동 252-46")</f>
        <v/>
      </c>
      <c r="I29" t="inlineStr">
        <is>
          <t>302</t>
        </is>
      </c>
      <c r="J29" t="inlineStr">
        <is>
          <t>010-8952-9567나웅천</t>
        </is>
      </c>
    </row>
    <row r="30">
      <c r="A30" s="1" t="n">
        <v>0</v>
      </c>
      <c r="B30" t="inlineStr">
        <is>
          <t>서울시 광진구 구의동 257-90</t>
        </is>
      </c>
      <c r="C30" t="inlineStr">
        <is>
          <t>21.12.17.</t>
        </is>
      </c>
      <c r="D30" t="inlineStr">
        <is>
          <t>월세</t>
        </is>
      </c>
      <c r="E30" t="inlineStr">
        <is>
          <t>1,000/50</t>
        </is>
      </c>
      <c r="F30" t="inlineStr">
        <is>
          <t>26/25m², 1/4층, 서향</t>
        </is>
      </c>
      <c r="G30" t="inlineStr">
        <is>
          <t>친구공인중개사사무소</t>
        </is>
      </c>
      <c r="H30">
        <f>HYPERLINK("https://new.land.naver.com/rooms?ms=37.5434469,127.0924734,15&amp;a=APT:OPST:ABYG:OBYG:GM:OR:VL:DDDGG:JWJT:SGJT:HOJT&amp;e=RETAIL&amp;aa=SMALLSPCRENT&amp;articleNo=2133640663", "서울시 광진구 구의동 257-90")</f>
        <v/>
      </c>
      <c r="I30" t="inlineStr">
        <is>
          <t>주인세대</t>
        </is>
      </c>
      <c r="J30" t="inlineStr">
        <is>
          <t>010-3545-2381 할아버지(명의는 아들 이일환)</t>
        </is>
      </c>
    </row>
    <row r="31">
      <c r="A31" s="1" t="n">
        <v>0</v>
      </c>
      <c r="B31" t="inlineStr">
        <is>
          <t>서울시 광진구 구의동 248-53</t>
        </is>
      </c>
      <c r="C31" t="inlineStr">
        <is>
          <t>21.12.23.</t>
        </is>
      </c>
      <c r="D31" t="inlineStr">
        <is>
          <t>월세</t>
        </is>
      </c>
      <c r="E31" t="inlineStr">
        <is>
          <t>1억/35</t>
        </is>
      </c>
      <c r="F31" t="inlineStr">
        <is>
          <t>39/37m², 2/3층, 북향</t>
        </is>
      </c>
      <c r="G31" t="inlineStr">
        <is>
          <t>장원공인중개사사무소</t>
        </is>
      </c>
      <c r="H31">
        <f>HYPERLINK("https://new.land.naver.com/rooms?ms=37.5434469,127.0924734,15&amp;a=APT:OPST:ABYG:OBYG:GM:OR:VL:DDDGG:JWJT:SGJT:HOJT&amp;e=RETAIL&amp;aa=SMALLSPCRENT&amp;articleNo=2134220474", "서울시 광진구 구의동 248-53")</f>
        <v/>
      </c>
      <c r="I31" t="inlineStr">
        <is>
          <t>B01</t>
        </is>
      </c>
      <c r="J31" t="inlineStr">
        <is>
          <t>010-2396-7913</t>
        </is>
      </c>
    </row>
    <row r="32">
      <c r="A32" s="1" t="n">
        <v>0</v>
      </c>
      <c r="B32" t="inlineStr">
        <is>
          <t>서울시 광진구 구의동 596-10</t>
        </is>
      </c>
      <c r="C32" t="inlineStr">
        <is>
          <t>21.12.22.</t>
        </is>
      </c>
      <c r="D32" t="inlineStr">
        <is>
          <t>전세</t>
        </is>
      </c>
      <c r="E32" t="inlineStr">
        <is>
          <t>2억 8,000</t>
        </is>
      </c>
      <c r="F32" t="inlineStr">
        <is>
          <t>32/26m², 2/6층, 남동향</t>
        </is>
      </c>
      <c r="G32" t="inlineStr">
        <is>
          <t>바른공인중개사사무소</t>
        </is>
      </c>
      <c r="H32">
        <f>HYPERLINK("https://new.land.naver.com/rooms?ms=37.5434469,127.0924734,15&amp;a=APT:OPST:ABYG:OBYG:GM:OR:VL:DDDGG:JWJT:SGJT:HOJT&amp;e=RETAIL&amp;aa=SMALLSPCRENT&amp;articleNo=2134086753", "서울시 광진구 구의동 596-10")</f>
        <v/>
      </c>
      <c r="I32" t="inlineStr">
        <is>
          <t xml:space="preserve">10동 </t>
        </is>
      </c>
      <c r="J32" t="inlineStr">
        <is>
          <t>010-2856-6374아줌마</t>
        </is>
      </c>
    </row>
    <row r="33">
      <c r="A33" s="1" t="n">
        <v>0</v>
      </c>
      <c r="B33" t="inlineStr">
        <is>
          <t>서울시 광진구 구의동 242-132</t>
        </is>
      </c>
      <c r="C33" t="inlineStr">
        <is>
          <t>21.12.21.</t>
        </is>
      </c>
      <c r="D33" t="inlineStr">
        <is>
          <t>전세</t>
        </is>
      </c>
      <c r="E33" t="inlineStr">
        <is>
          <t>1억</t>
        </is>
      </c>
      <c r="F33" t="inlineStr">
        <is>
          <t>43/40m², B1/3층, 서향</t>
        </is>
      </c>
      <c r="G33" t="inlineStr">
        <is>
          <t>골드부동산공인중개사사무소</t>
        </is>
      </c>
      <c r="H33">
        <f>HYPERLINK("https://new.land.naver.com/rooms?ms=37.5434469,127.0924734,15&amp;a=APT:OPST:ABYG:OBYG:GM:OR:VL:DDDGG:JWJT:SGJT:HOJT&amp;e=RETAIL&amp;aa=SMALLSPCRENT&amp;articleNo=2134002352", "서울시 광진구 구의동 242-132")</f>
        <v/>
      </c>
      <c r="I33" t="inlineStr">
        <is>
          <t>.</t>
        </is>
      </c>
      <c r="J33" t="inlineStr">
        <is>
          <t>010-4166-9814(할머니)</t>
        </is>
      </c>
    </row>
    <row r="34">
      <c r="A34" s="1" t="n">
        <v>0</v>
      </c>
      <c r="B34" t="inlineStr">
        <is>
          <t>서울시 광진구 구의동 251-149</t>
        </is>
      </c>
      <c r="C34" t="inlineStr">
        <is>
          <t>21.12.21.</t>
        </is>
      </c>
      <c r="D34" t="inlineStr">
        <is>
          <t>월세</t>
        </is>
      </c>
      <c r="E34" t="inlineStr">
        <is>
          <t>500/26</t>
        </is>
      </c>
      <c r="F34" t="inlineStr">
        <is>
          <t>19/17m², 5/5층, 북동향</t>
        </is>
      </c>
      <c r="G34" t="inlineStr">
        <is>
          <t>하림공인중개사사무소</t>
        </is>
      </c>
      <c r="H34">
        <f>HYPERLINK("https://new.land.naver.com/rooms?ms=37.5434469,127.0924734,15&amp;a=APT:OPST:ABYG:OBYG:GM:OR:VL:DDDGG:JWJT:SGJT:HOJT&amp;e=RETAIL&amp;aa=SMALLSPCRENT&amp;articleNo=2133965360", "서울시 광진구 구의동 251-149")</f>
        <v/>
      </c>
      <c r="I34" t="inlineStr">
        <is>
          <t>403</t>
        </is>
      </c>
      <c r="J34" t="inlineStr">
        <is>
          <t>010-2023-3422 명의는 여자 이영미</t>
        </is>
      </c>
    </row>
    <row r="35">
      <c r="A35" s="1" t="n">
        <v>0</v>
      </c>
      <c r="B35" t="inlineStr">
        <is>
          <t>서울시 광진구 구의동 251-176</t>
        </is>
      </c>
      <c r="C35" t="inlineStr">
        <is>
          <t>21.12.20.</t>
        </is>
      </c>
      <c r="D35" t="inlineStr">
        <is>
          <t>전세</t>
        </is>
      </c>
      <c r="E35" t="inlineStr">
        <is>
          <t>3억 4,800</t>
        </is>
      </c>
      <c r="F35" t="inlineStr">
        <is>
          <t>39/26m², 2/9층, 남동향</t>
        </is>
      </c>
      <c r="G35" t="inlineStr">
        <is>
          <t>케이부동산공인중개사사무소</t>
        </is>
      </c>
      <c r="H35">
        <f>HYPERLINK("https://new.land.naver.com/rooms?ms=37.5434469,127.0924734,15&amp;a=APT:OPST:ABYG:OBYG:GM:OR:VL:DDDGG:JWJT:SGJT:HOJT&amp;e=RETAIL&amp;aa=SMALLSPCRENT&amp;articleNo=2133791208", "서울시 광진구 구의동 251-176")</f>
        <v/>
      </c>
      <c r="I35" t="inlineStr">
        <is>
          <t>.</t>
        </is>
      </c>
      <c r="J35" t="inlineStr">
        <is>
          <t>019-595-5438</t>
        </is>
      </c>
    </row>
    <row r="36">
      <c r="A36" s="1" t="n">
        <v>0</v>
      </c>
      <c r="B36" t="inlineStr">
        <is>
          <t>서울시 광진구 구의동 251-161</t>
        </is>
      </c>
      <c r="C36" t="inlineStr">
        <is>
          <t>21.12.20.</t>
        </is>
      </c>
      <c r="D36" t="inlineStr">
        <is>
          <t>전세</t>
        </is>
      </c>
      <c r="E36" t="inlineStr">
        <is>
          <t>3억 5,000</t>
        </is>
      </c>
      <c r="F36" t="inlineStr">
        <is>
          <t>41/29m², 3/9층, 남동향</t>
        </is>
      </c>
      <c r="G36" t="inlineStr">
        <is>
          <t>케이부동산공인중개사사무소</t>
        </is>
      </c>
      <c r="H36">
        <f>HYPERLINK("https://new.land.naver.com/rooms?ms=37.5434469,127.0924734,15&amp;a=APT:OPST:ABYG:OBYG:GM:OR:VL:DDDGG:JWJT:SGJT:HOJT&amp;e=RETAIL&amp;aa=SMALLSPCRENT&amp;articleNo=2133791204", "서울시 광진구 구의동 251-161")</f>
        <v/>
      </c>
      <c r="I36" t="inlineStr">
        <is>
          <t>901</t>
        </is>
      </c>
      <c r="J36" t="inlineStr">
        <is>
          <t>010-3722-0777아저씨</t>
        </is>
      </c>
    </row>
    <row r="37">
      <c r="A37" s="1" t="n">
        <v>0</v>
      </c>
      <c r="B37" t="inlineStr">
        <is>
          <t>서울시 광진구 구의동 207-30</t>
        </is>
      </c>
      <c r="C37" t="inlineStr">
        <is>
          <t>21.12.14.</t>
        </is>
      </c>
      <c r="D37" t="inlineStr">
        <is>
          <t>전세</t>
        </is>
      </c>
      <c r="E37" t="inlineStr">
        <is>
          <t>7,000</t>
        </is>
      </c>
      <c r="F37" t="inlineStr">
        <is>
          <t>116/18m², B1/4층, 남동향</t>
        </is>
      </c>
      <c r="G37" t="inlineStr">
        <is>
          <t>온부동산공인중개사사무소</t>
        </is>
      </c>
      <c r="H37">
        <f>HYPERLINK("https://new.land.naver.com/rooms?ms=37.5434469,127.0924734,15&amp;a=APT:OPST:ABYG:OBYG:GM:OR:VL:DDDGG:JWJT:SGJT:HOJT&amp;e=RETAIL&amp;aa=SMALLSPCRENT&amp;articleNo=2133277002", "서울시 광진구 구의동 207-30")</f>
        <v/>
      </c>
      <c r="I37" t="inlineStr">
        <is>
          <t>104</t>
        </is>
      </c>
      <c r="J37" t="inlineStr">
        <is>
          <t>송은나(여) 010-8948-7441KT</t>
        </is>
      </c>
    </row>
    <row r="38">
      <c r="A38" s="1" t="n">
        <v>0</v>
      </c>
      <c r="B38" t="inlineStr">
        <is>
          <t>서울시 광진구 구의동 232-13</t>
        </is>
      </c>
      <c r="C38" t="inlineStr">
        <is>
          <t>21.12.18.</t>
        </is>
      </c>
      <c r="D38" t="inlineStr">
        <is>
          <t>월세</t>
        </is>
      </c>
      <c r="E38" t="inlineStr">
        <is>
          <t>1,000/70</t>
        </is>
      </c>
      <c r="F38" t="inlineStr">
        <is>
          <t>48/48m², 2/3층, 남향</t>
        </is>
      </c>
      <c r="G38" t="inlineStr">
        <is>
          <t>삼성공인중개사사무소</t>
        </is>
      </c>
      <c r="H38">
        <f>HYPERLINK("https://new.land.naver.com/rooms?ms=37.5434469,127.0924734,15&amp;a=APT:OPST:ABYG:OBYG:GM:OR:VL:DDDGG:JWJT:SGJT:HOJT&amp;e=RETAIL&amp;aa=SMALLSPCRENT&amp;articleNo=2133744722", "서울시 광진구 구의동 232-13")</f>
        <v/>
      </c>
      <c r="I38" t="inlineStr">
        <is>
          <t>202</t>
        </is>
      </c>
      <c r="J38" t="inlineStr">
        <is>
          <t>010-3922-9741아주머니</t>
        </is>
      </c>
    </row>
    <row r="39">
      <c r="A39" s="1" t="n">
        <v>0</v>
      </c>
      <c r="B39" t="inlineStr">
        <is>
          <t>서울시 광진구 구의동 249-32</t>
        </is>
      </c>
      <c r="C39" t="inlineStr">
        <is>
          <t>21.12.17.</t>
        </is>
      </c>
      <c r="D39" t="inlineStr">
        <is>
          <t>월세</t>
        </is>
      </c>
      <c r="E39" t="inlineStr">
        <is>
          <t>1,000/45</t>
        </is>
      </c>
      <c r="F39" t="inlineStr">
        <is>
          <t>39/39m², 1/2층, 남동향</t>
        </is>
      </c>
      <c r="G39" t="inlineStr">
        <is>
          <t>대신공인중개사사무소</t>
        </is>
      </c>
      <c r="H39">
        <f>HYPERLINK("https://new.land.naver.com/rooms?ms=37.5434469,127.0924734,15&amp;a=APT:OPST:ABYG:OBYG:GM:OR:VL:DDDGG:JWJT:SGJT:HOJT&amp;e=RETAIL&amp;aa=SMALLSPCRENT&amp;articleNo=2133575960", "서울시 광진구 구의동 249-32")</f>
        <v/>
      </c>
      <c r="I39" t="inlineStr">
        <is>
          <t>.</t>
        </is>
      </c>
      <c r="J39" t="inlineStr">
        <is>
          <t>010-8881-5511아줌마 명의는 남자 이현구 010-5623-3611skt</t>
        </is>
      </c>
    </row>
    <row r="40">
      <c r="A40" s="1" t="n">
        <v>0</v>
      </c>
      <c r="B40" t="inlineStr">
        <is>
          <t>서울시 광진구 구의동 248-8</t>
        </is>
      </c>
      <c r="C40" t="inlineStr">
        <is>
          <t>21.12.16.</t>
        </is>
      </c>
      <c r="D40" t="inlineStr">
        <is>
          <t>월세</t>
        </is>
      </c>
      <c r="E40" t="inlineStr">
        <is>
          <t>5,000/68</t>
        </is>
      </c>
      <c r="F40" t="inlineStr">
        <is>
          <t>38/29m², 4/5층, 동향</t>
        </is>
      </c>
      <c r="G40" t="inlineStr">
        <is>
          <t>e-편한세상공인중개사사무소</t>
        </is>
      </c>
      <c r="H40">
        <f>HYPERLINK("https://new.land.naver.com/rooms?ms=37.5434469,127.0924734,15&amp;a=APT:OPST:ABYG:OBYG:GM:OR:VL:DDDGG:JWJT:SGJT:HOJT&amp;e=RETAIL&amp;aa=SMALLSPCRENT&amp;articleNo=2133446283", "서울시 광진구 구의동 248-8")</f>
        <v/>
      </c>
      <c r="I40" t="inlineStr">
        <is>
          <t>203</t>
        </is>
      </c>
      <c r="J40" t="inlineStr">
        <is>
          <t>010-8242-4578남자</t>
        </is>
      </c>
    </row>
    <row r="41">
      <c r="A41" s="1" t="n">
        <v>0</v>
      </c>
      <c r="B41" t="inlineStr">
        <is>
          <t>서울시 광진구 구의동 248-91</t>
        </is>
      </c>
      <c r="C41" t="inlineStr">
        <is>
          <t>21.12.06.</t>
        </is>
      </c>
      <c r="D41" t="inlineStr">
        <is>
          <t>월세</t>
        </is>
      </c>
      <c r="E41" t="inlineStr">
        <is>
          <t>1,000/60</t>
        </is>
      </c>
      <c r="F41" t="inlineStr">
        <is>
          <t>39/39m², 2/5층, 남서향</t>
        </is>
      </c>
      <c r="G41" t="inlineStr">
        <is>
          <t>영신공인중개사사무소</t>
        </is>
      </c>
      <c r="H41">
        <f>HYPERLINK("https://new.land.naver.com/rooms?ms=37.5434469,127.0924734,15&amp;a=APT:OPST:ABYG:OBYG:GM:OR:VL:DDDGG:JWJT:SGJT:HOJT&amp;e=RETAIL&amp;aa=SMALLSPCRENT&amp;articleNo=2132398880", "서울시 광진구 구의동 248-91")</f>
        <v/>
      </c>
      <c r="I41" t="inlineStr">
        <is>
          <t>203</t>
        </is>
      </c>
      <c r="J41" t="inlineStr">
        <is>
          <t>010-3435-8627정금자</t>
        </is>
      </c>
    </row>
    <row r="42">
      <c r="A42" s="1" t="n">
        <v>0</v>
      </c>
      <c r="B42" t="inlineStr">
        <is>
          <t>서울시 광진구 구의동 241-2</t>
        </is>
      </c>
      <c r="C42" t="inlineStr">
        <is>
          <t>21.12.15.</t>
        </is>
      </c>
      <c r="D42" t="inlineStr">
        <is>
          <t>월세</t>
        </is>
      </c>
      <c r="E42" t="inlineStr">
        <is>
          <t>1,000/60</t>
        </is>
      </c>
      <c r="F42" t="inlineStr">
        <is>
          <t>34/30m², 4/4층, 동향</t>
        </is>
      </c>
      <c r="G42" t="inlineStr">
        <is>
          <t>금수공인중개사사무소</t>
        </is>
      </c>
      <c r="H42">
        <f>HYPERLINK("https://new.land.naver.com/rooms?ms=37.5434469,127.0924734,15&amp;a=APT:OPST:ABYG:OBYG:GM:OR:VL:DDDGG:JWJT:SGJT:HOJT&amp;e=RETAIL&amp;aa=SMALLSPCRENT&amp;articleNo=2133414221", "서울시 광진구 구의동 241-2")</f>
        <v/>
      </c>
      <c r="I42" t="inlineStr">
        <is>
          <t>402</t>
        </is>
      </c>
      <c r="J42" t="inlineStr">
        <is>
          <t>010-3310-3365할머니, 김정순 방앗간: 452-3365</t>
        </is>
      </c>
    </row>
    <row r="43">
      <c r="A43" s="1" t="n">
        <v>0</v>
      </c>
      <c r="B43" t="inlineStr">
        <is>
          <t>서울시 광진구 구의동 240-29</t>
        </is>
      </c>
      <c r="C43" t="inlineStr">
        <is>
          <t>21.12.14.</t>
        </is>
      </c>
      <c r="D43" t="inlineStr">
        <is>
          <t>전세</t>
        </is>
      </c>
      <c r="E43" t="inlineStr">
        <is>
          <t>3억 1,000</t>
        </is>
      </c>
      <c r="F43" t="inlineStr">
        <is>
          <t>36/27m², 3/5층, 남향</t>
        </is>
      </c>
      <c r="G43" t="inlineStr">
        <is>
          <t>영신공인중개사사무소</t>
        </is>
      </c>
      <c r="H43">
        <f>HYPERLINK("https://new.land.naver.com/rooms?ms=37.5434469,127.0924734,15&amp;a=APT:OPST:ABYG:OBYG:GM:OR:VL:DDDGG:JWJT:SGJT:HOJT&amp;e=RETAIL&amp;aa=SMALLSPCRENT&amp;articleNo=2133201203", "서울시 광진구 구의동 240-29")</f>
        <v/>
      </c>
      <c r="I43" t="inlineStr">
        <is>
          <t>201</t>
        </is>
      </c>
      <c r="J43" t="inlineStr">
        <is>
          <t>고은율</t>
        </is>
      </c>
    </row>
    <row r="44">
      <c r="A44" s="1" t="n">
        <v>0</v>
      </c>
      <c r="B44" t="inlineStr">
        <is>
          <t>서울시 광진구 구의동 236-48</t>
        </is>
      </c>
      <c r="C44" t="inlineStr">
        <is>
          <t>21.12.14.</t>
        </is>
      </c>
      <c r="D44" t="inlineStr">
        <is>
          <t>월세</t>
        </is>
      </c>
      <c r="E44" t="inlineStr">
        <is>
          <t>5,000/32</t>
        </is>
      </c>
      <c r="F44" t="inlineStr">
        <is>
          <t>21/20m², 2/8층, 서향</t>
        </is>
      </c>
      <c r="G44" t="inlineStr">
        <is>
          <t>e-편한세상공인중개사사무소</t>
        </is>
      </c>
      <c r="H44">
        <f>HYPERLINK("https://new.land.naver.com/rooms?ms=37.5434469,127.0924734,15&amp;a=APT:OPST:ABYG:OBYG:GM:OR:VL:DDDGG:JWJT:SGJT:HOJT&amp;e=RETAIL&amp;aa=SMALLSPCRENT&amp;articleNo=2133200327", "서울시 광진구 구의동 236-48")</f>
        <v/>
      </c>
      <c r="I44" t="inlineStr">
        <is>
          <t>604</t>
        </is>
      </c>
      <c r="J44" t="inlineStr">
        <is>
          <t>관리인 한승호 010-9865-4620에서 누나로 바뀜 010-5385-1832</t>
        </is>
      </c>
    </row>
    <row r="45">
      <c r="A45" s="1" t="n">
        <v>0</v>
      </c>
      <c r="B45" t="inlineStr">
        <is>
          <t>서울시 광진구 구의동 239-90</t>
        </is>
      </c>
      <c r="C45" t="inlineStr">
        <is>
          <t>21.12.10.</t>
        </is>
      </c>
      <c r="D45" t="inlineStr">
        <is>
          <t>월세</t>
        </is>
      </c>
      <c r="E45" t="inlineStr">
        <is>
          <t>1,000/45</t>
        </is>
      </c>
      <c r="F45" t="inlineStr">
        <is>
          <t>20/19m², 2/5층, 동향</t>
        </is>
      </c>
      <c r="G45" t="inlineStr">
        <is>
          <t>e-편한세상공인중개사사무소</t>
        </is>
      </c>
      <c r="H45">
        <f>HYPERLINK("https://new.land.naver.com/rooms?ms=37.5434469,127.0924734,15&amp;a=APT:OPST:ABYG:OBYG:GM:OR:VL:DDDGG:JWJT:SGJT:HOJT&amp;e=RETAIL&amp;aa=SMALLSPCRENT&amp;articleNo=2132912366", "서울시 광진구 구의동 239-90")</f>
        <v/>
      </c>
      <c r="I45" t="inlineStr">
        <is>
          <t>301</t>
        </is>
      </c>
      <c r="J45" t="inlineStr">
        <is>
          <t>010-2474-7755</t>
        </is>
      </c>
    </row>
    <row r="46">
      <c r="A46" s="1" t="n">
        <v>0</v>
      </c>
      <c r="B46" t="inlineStr">
        <is>
          <t>서울시 광진구 구의동 642-8</t>
        </is>
      </c>
      <c r="C46" t="inlineStr">
        <is>
          <t>21.12.06.</t>
        </is>
      </c>
      <c r="D46" t="inlineStr">
        <is>
          <t>월세</t>
        </is>
      </c>
      <c r="E46" t="inlineStr">
        <is>
          <t>1,000/40</t>
        </is>
      </c>
      <c r="F46" t="inlineStr">
        <is>
          <t>26/26m², 2/2층, 북서향</t>
        </is>
      </c>
      <c r="G46" t="inlineStr">
        <is>
          <t>제일공인중개사사무소</t>
        </is>
      </c>
      <c r="H46">
        <f>HYPERLINK("https://new.land.naver.com/rooms?ms=37.5434469,127.0924734,15&amp;a=APT:OPST:ABYG:OBYG:GM:OR:VL:DDDGG:JWJT:SGJT:HOJT&amp;e=RETAIL&amp;aa=SMALLSPCRENT&amp;articleNo=2132407362", "서울시 광진구 구의동 642-8")</f>
        <v/>
      </c>
      <c r="I46" t="inlineStr">
        <is>
          <t>201</t>
        </is>
      </c>
      <c r="J46" t="inlineStr">
        <is>
          <t>010-5852-0517</t>
        </is>
      </c>
    </row>
    <row r="47">
      <c r="A47" s="1" t="n">
        <v>0</v>
      </c>
      <c r="B47" t="inlineStr">
        <is>
          <t>서울시 광진구 구의동 252-125</t>
        </is>
      </c>
      <c r="C47" t="inlineStr">
        <is>
          <t>21.12.10.</t>
        </is>
      </c>
      <c r="D47" t="inlineStr">
        <is>
          <t>월세</t>
        </is>
      </c>
      <c r="E47" t="inlineStr">
        <is>
          <t>2,000/60</t>
        </is>
      </c>
      <c r="F47" t="inlineStr">
        <is>
          <t>26/22m², 3/5층, 동향</t>
        </is>
      </c>
      <c r="G47" t="inlineStr">
        <is>
          <t>친구공인중개사사무소</t>
        </is>
      </c>
      <c r="H47">
        <f>HYPERLINK("https://new.land.naver.com/rooms?ms=37.5434469,127.0924734,15&amp;a=APT:OPST:ABYG:OBYG:GM:OR:VL:DDDGG:JWJT:SGJT:HOJT&amp;e=RETAIL&amp;aa=SMALLSPCRENT&amp;articleNo=2132869135", "서울시 광진구 구의동 252-125")</f>
        <v/>
      </c>
      <c r="I47" t="inlineStr">
        <is>
          <t>303</t>
        </is>
      </c>
      <c r="J47" t="inlineStr">
        <is>
          <t>010-5245-1230남자사장님 명의는 여자 양영덕</t>
        </is>
      </c>
    </row>
    <row r="48">
      <c r="A48" s="1" t="n">
        <v>0</v>
      </c>
      <c r="B48" t="inlineStr">
        <is>
          <t>서울시 광진구 구의동 80-53</t>
        </is>
      </c>
      <c r="C48" t="inlineStr">
        <is>
          <t>21.12.10.</t>
        </is>
      </c>
      <c r="D48" t="inlineStr">
        <is>
          <t>월세</t>
        </is>
      </c>
      <c r="E48" t="inlineStr">
        <is>
          <t>2억 4,000/20</t>
        </is>
      </c>
      <c r="F48" t="inlineStr">
        <is>
          <t>33/33m², 4/5층, 남동향</t>
        </is>
      </c>
      <c r="G48" t="inlineStr">
        <is>
          <t>프라임공인중개사사무소</t>
        </is>
      </c>
      <c r="H48">
        <f>HYPERLINK("https://new.land.naver.com/rooms?ms=37.5434469,127.0924734,15&amp;a=APT:OPST:ABYG:OBYG:GM:OR:VL:DDDGG:JWJT:SGJT:HOJT&amp;e=RETAIL&amp;aa=SMALLSPCRENT&amp;articleNo=2132934162", "서울시 광진구 구의동 80-53")</f>
        <v/>
      </c>
      <c r="I48" t="inlineStr">
        <is>
          <t>202</t>
        </is>
      </c>
      <c r="J48" t="inlineStr">
        <is>
          <t>010-8987-3806 명의자 엄마 김연희 아들 010-5541-3806</t>
        </is>
      </c>
    </row>
    <row r="49">
      <c r="A49" s="1" t="n">
        <v>0</v>
      </c>
      <c r="B49" t="inlineStr">
        <is>
          <t>서울시 광진구 구의동 210-79</t>
        </is>
      </c>
      <c r="C49" t="inlineStr">
        <is>
          <t>21.12.09.</t>
        </is>
      </c>
      <c r="D49" t="inlineStr">
        <is>
          <t>월세</t>
        </is>
      </c>
      <c r="E49" t="inlineStr">
        <is>
          <t>1,000/45</t>
        </is>
      </c>
      <c r="F49" t="inlineStr">
        <is>
          <t>31/31m², 고/4층, 남동향</t>
        </is>
      </c>
      <c r="G49" t="inlineStr">
        <is>
          <t>서울공인중개사사무소</t>
        </is>
      </c>
      <c r="H49">
        <f>HYPERLINK("https://new.land.naver.com/rooms?ms=37.5434469,127.0924734,15&amp;a=APT:OPST:ABYG:OBYG:GM:OR:VL:DDDGG:JWJT:SGJT:HOJT&amp;e=RETAIL&amp;aa=SMALLSPCRENT&amp;articleNo=2132682356", "서울시 광진구 구의동 210-79")</f>
        <v/>
      </c>
      <c r="I49" t="inlineStr">
        <is>
          <t>302</t>
        </is>
      </c>
      <c r="J49" t="inlineStr">
        <is>
          <t>010-8889-6950</t>
        </is>
      </c>
    </row>
    <row r="50">
      <c r="A50" s="1" t="n">
        <v>0</v>
      </c>
      <c r="B50" t="inlineStr">
        <is>
          <t>서울시 광진구 구의동 246-8</t>
        </is>
      </c>
      <c r="C50" t="inlineStr">
        <is>
          <t>21.12.06.</t>
        </is>
      </c>
      <c r="D50" t="inlineStr">
        <is>
          <t>월세</t>
        </is>
      </c>
      <c r="E50" t="inlineStr">
        <is>
          <t>1,000/50</t>
        </is>
      </c>
      <c r="F50" t="inlineStr">
        <is>
          <t>19/19m², 5/6층, 북서향</t>
        </is>
      </c>
      <c r="G50" t="inlineStr">
        <is>
          <t>영신공인중개사사무소</t>
        </is>
      </c>
      <c r="H50">
        <f>HYPERLINK("https://new.land.naver.com/rooms?ms=37.5434469,127.0924734,15&amp;a=APT:OPST:ABYG:OBYG:GM:OR:VL:DDDGG:JWJT:SGJT:HOJT&amp;e=RETAIL&amp;aa=SMALLSPCRENT&amp;articleNo=2132317450", "서울시 광진구 구의동 246-8")</f>
        <v/>
      </c>
      <c r="I50" t="inlineStr">
        <is>
          <t>501</t>
        </is>
      </c>
      <c r="J50" t="inlineStr">
        <is>
          <t>010-6300-7651 모상휴 남</t>
        </is>
      </c>
    </row>
    <row r="51">
      <c r="A51" s="1" t="n">
        <v>0</v>
      </c>
      <c r="B51" t="inlineStr">
        <is>
          <t>서울시 광진구 구의동 254-79</t>
        </is>
      </c>
      <c r="C51" t="inlineStr">
        <is>
          <t>21.12.09.</t>
        </is>
      </c>
      <c r="D51" t="inlineStr">
        <is>
          <t>월세</t>
        </is>
      </c>
      <c r="E51" t="inlineStr">
        <is>
          <t>500/45</t>
        </is>
      </c>
      <c r="F51" t="inlineStr">
        <is>
          <t>16/16m², 2/5층, 남향</t>
        </is>
      </c>
      <c r="G51" t="inlineStr">
        <is>
          <t>동아공인중개사사무소</t>
        </is>
      </c>
      <c r="H51">
        <f>HYPERLINK("https://new.land.naver.com/rooms?ms=37.5434469,127.0924734,15&amp;a=APT:OPST:ABYG:OBYG:GM:OR:VL:DDDGG:JWJT:SGJT:HOJT&amp;e=RETAIL&amp;aa=SMALLSPCRENT&amp;articleNo=2132761080", "서울시 광진구 구의동 254-79")</f>
        <v/>
      </c>
      <c r="I51" t="inlineStr">
        <is>
          <t>101</t>
        </is>
      </c>
      <c r="J51" t="inlineStr">
        <is>
          <t>010-3798-7453</t>
        </is>
      </c>
    </row>
    <row r="52">
      <c r="A52" s="1" t="n">
        <v>0</v>
      </c>
      <c r="B52" t="inlineStr">
        <is>
          <t>서울시 광진구 구의동 648-10</t>
        </is>
      </c>
      <c r="C52" t="inlineStr">
        <is>
          <t>21.12.09.</t>
        </is>
      </c>
      <c r="D52" t="inlineStr">
        <is>
          <t>전세</t>
        </is>
      </c>
      <c r="E52" t="inlineStr">
        <is>
          <t>2억</t>
        </is>
      </c>
      <c r="F52" t="inlineStr">
        <is>
          <t>38/38m², 3/3층, 남향</t>
        </is>
      </c>
      <c r="G52" t="inlineStr">
        <is>
          <t>동아공인중개사사무소</t>
        </is>
      </c>
      <c r="H52">
        <f>HYPERLINK("https://new.land.naver.com/rooms?ms=37.5434469,127.0924734,15&amp;a=APT:OPST:ABYG:OBYG:GM:OR:VL:DDDGG:JWJT:SGJT:HOJT&amp;e=RETAIL&amp;aa=SMALLSPCRENT&amp;articleNo=2132756022", "서울시 광진구 구의동 648-10")</f>
        <v/>
      </c>
      <c r="I52" t="inlineStr">
        <is>
          <t>301</t>
        </is>
      </c>
      <c r="J52" t="inlineStr">
        <is>
          <t>010-5220-7610</t>
        </is>
      </c>
    </row>
    <row r="53">
      <c r="A53" s="1" t="n">
        <v>0</v>
      </c>
      <c r="B53" t="inlineStr">
        <is>
          <t>서울시 광진구 구의동 237-12</t>
        </is>
      </c>
      <c r="C53" t="inlineStr">
        <is>
          <t>21.12.07.</t>
        </is>
      </c>
      <c r="D53" t="inlineStr">
        <is>
          <t>월세</t>
        </is>
      </c>
      <c r="E53" t="inlineStr">
        <is>
          <t>300/30</t>
        </is>
      </c>
      <c r="F53" t="inlineStr">
        <is>
          <t>23/23m², 3/3층, 남향</t>
        </is>
      </c>
      <c r="G53" t="inlineStr">
        <is>
          <t>황금부동산공인중개사사무소</t>
        </is>
      </c>
      <c r="H53">
        <f>HYPERLINK("https://new.land.naver.com/rooms?ms=37.5434469,127.0924734,15&amp;a=APT:OPST:ABYG:OBYG:GM:OR:VL:DDDGG:JWJT:SGJT:HOJT&amp;e=RETAIL&amp;aa=SMALLSPCRENT&amp;articleNo=2132542358", "서울시 광진구 구의동 237-12")</f>
        <v/>
      </c>
      <c r="I53" t="inlineStr">
        <is>
          <t>.</t>
        </is>
      </c>
      <c r="J53" t="inlineStr">
        <is>
          <t>010-3728-4143</t>
        </is>
      </c>
    </row>
    <row r="54">
      <c r="A54" s="1" t="n">
        <v>0</v>
      </c>
      <c r="B54" t="inlineStr">
        <is>
          <t>서울시 광진구 구의동 251-121</t>
        </is>
      </c>
      <c r="C54" t="inlineStr">
        <is>
          <t>21.12.06.</t>
        </is>
      </c>
      <c r="D54" t="inlineStr">
        <is>
          <t>월세</t>
        </is>
      </c>
      <c r="E54" t="inlineStr">
        <is>
          <t>1,000/55</t>
        </is>
      </c>
      <c r="F54" t="inlineStr">
        <is>
          <t>21/21m², 2/7층, 서향</t>
        </is>
      </c>
      <c r="G54" t="inlineStr">
        <is>
          <t>e-편한세상공인중개사사무소</t>
        </is>
      </c>
      <c r="H54">
        <f>HYPERLINK("https://new.land.naver.com/rooms?ms=37.5434469,127.0924734,15&amp;a=APT:OPST:ABYG:OBYG:GM:OR:VL:DDDGG:JWJT:SGJT:HOJT&amp;e=RETAIL&amp;aa=SMALLSPCRENT&amp;articleNo=2132366476", "서울시 광진구 구의동 251-121")</f>
        <v/>
      </c>
      <c r="I54" t="inlineStr">
        <is>
          <t>403</t>
        </is>
      </c>
      <c r="J54" t="inlineStr">
        <is>
          <t>010-8386-2000</t>
        </is>
      </c>
    </row>
    <row r="55">
      <c r="A55" s="1" t="n">
        <v>0</v>
      </c>
      <c r="B55" t="inlineStr">
        <is>
          <t>서울시 광진구 구의동 80-5</t>
        </is>
      </c>
      <c r="C55" t="inlineStr">
        <is>
          <t>21.12.06.</t>
        </is>
      </c>
      <c r="D55" t="inlineStr">
        <is>
          <t>월세</t>
        </is>
      </c>
      <c r="E55" t="inlineStr">
        <is>
          <t>1,000/60</t>
        </is>
      </c>
      <c r="F55" t="inlineStr">
        <is>
          <t>35/24m², 중/7층, 북동향</t>
        </is>
      </c>
      <c r="G55" t="inlineStr">
        <is>
          <t>삼성공인중개사사무소</t>
        </is>
      </c>
      <c r="H55">
        <f>HYPERLINK("https://new.land.naver.com/rooms?ms=37.5434469,127.0924734,15&amp;a=APT:OPST:ABYG:OBYG:GM:OR:VL:DDDGG:JWJT:SGJT:HOJT&amp;e=RETAIL&amp;aa=SMALLSPCRENT&amp;articleNo=2132331035", "서울시 광진구 구의동 80-5")</f>
        <v/>
      </c>
      <c r="I55" t="inlineStr">
        <is>
          <t>303</t>
        </is>
      </c>
      <c r="J55" t="inlineStr">
        <is>
          <t>010-9059-8178박덕기</t>
        </is>
      </c>
    </row>
    <row r="56">
      <c r="A56" s="1" t="n">
        <v>0</v>
      </c>
      <c r="B56" t="inlineStr">
        <is>
          <t>서울시 광진구 구의동 217-11</t>
        </is>
      </c>
      <c r="C56" t="inlineStr">
        <is>
          <t>21.12.06.</t>
        </is>
      </c>
      <c r="D56" t="inlineStr">
        <is>
          <t>월세</t>
        </is>
      </c>
      <c r="E56" t="inlineStr">
        <is>
          <t>500/40</t>
        </is>
      </c>
      <c r="F56" t="inlineStr">
        <is>
          <t>18/18m², 중/2층, 남동향</t>
        </is>
      </c>
      <c r="G56" t="inlineStr">
        <is>
          <t>서울공인중개사사무소</t>
        </is>
      </c>
      <c r="H56">
        <f>HYPERLINK("https://new.land.naver.com/rooms?ms=37.5434469,127.0924734,15&amp;a=APT:OPST:ABYG:OBYG:GM:OR:VL:DDDGG:JWJT:SGJT:HOJT&amp;e=RETAIL&amp;aa=SMALLSPCRENT&amp;articleNo=2132373732", "서울시 광진구 구의동 217-11")</f>
        <v/>
      </c>
      <c r="I56" t="inlineStr">
        <is>
          <t>.</t>
        </is>
      </c>
      <c r="J56" t="inlineStr">
        <is>
          <t>주인: 010-7202-2177(가가연㈜정혜영) 관리인: 010-5323-8077정복현</t>
        </is>
      </c>
    </row>
    <row r="57">
      <c r="A57" s="1" t="n">
        <v>0</v>
      </c>
      <c r="B57" t="inlineStr">
        <is>
          <t>서울시 광진구 구의동 253-16</t>
        </is>
      </c>
      <c r="C57" t="inlineStr">
        <is>
          <t>21.12.06.</t>
        </is>
      </c>
      <c r="D57" t="inlineStr">
        <is>
          <t>월세</t>
        </is>
      </c>
      <c r="E57" t="inlineStr">
        <is>
          <t>500/40</t>
        </is>
      </c>
      <c r="F57" t="inlineStr">
        <is>
          <t>21/19m², 1/4층, 동향</t>
        </is>
      </c>
      <c r="G57" t="inlineStr">
        <is>
          <t>제일공인중개사사무소</t>
        </is>
      </c>
      <c r="H57">
        <f>HYPERLINK("https://new.land.naver.com/rooms?ms=37.5434469,127.0924734,15&amp;a=APT:OPST:ABYG:OBYG:GM:OR:VL:DDDGG:JWJT:SGJT:HOJT&amp;e=RETAIL&amp;aa=SMALLSPCRENT&amp;articleNo=2132408594", "서울시 광진구 구의동 253-16")</f>
        <v/>
      </c>
      <c r="I57" t="inlineStr">
        <is>
          <t>205</t>
        </is>
      </c>
      <c r="J57" t="inlineStr">
        <is>
          <t>010-9372-0788</t>
        </is>
      </c>
    </row>
    <row r="58">
      <c r="A58" s="1" t="n">
        <v>0</v>
      </c>
      <c r="B58" t="inlineStr">
        <is>
          <t>서울시 광진구 구의동 252-57</t>
        </is>
      </c>
      <c r="C58" t="inlineStr">
        <is>
          <t>21.12.07.</t>
        </is>
      </c>
      <c r="D58" t="inlineStr">
        <is>
          <t>월세</t>
        </is>
      </c>
      <c r="E58" t="inlineStr">
        <is>
          <t>1,000/65</t>
        </is>
      </c>
      <c r="F58" t="inlineStr">
        <is>
          <t>27/27m², 3/5층, 남서향</t>
        </is>
      </c>
      <c r="G58" t="inlineStr">
        <is>
          <t>친구공인중개사사무소</t>
        </is>
      </c>
      <c r="H58">
        <f>HYPERLINK("https://new.land.naver.com/rooms?ms=37.5434469,127.0924734,15&amp;a=APT:OPST:ABYG:OBYG:GM:OR:VL:DDDGG:JWJT:SGJT:HOJT&amp;e=RETAIL&amp;aa=SMALLSPCRENT&amp;articleNo=2132457572", "서울시 광진구 구의동 252-57")</f>
        <v/>
      </c>
      <c r="I58" t="inlineStr">
        <is>
          <t>.</t>
        </is>
      </c>
      <c r="J58" t="inlineStr">
        <is>
          <t>010-6354-5301</t>
        </is>
      </c>
    </row>
    <row r="59">
      <c r="A59" s="1" t="n">
        <v>0</v>
      </c>
      <c r="B59" t="inlineStr">
        <is>
          <t>서울시 광진구 구의동 231-4</t>
        </is>
      </c>
      <c r="C59" t="inlineStr">
        <is>
          <t>21.12.06.</t>
        </is>
      </c>
      <c r="D59" t="inlineStr">
        <is>
          <t>월세</t>
        </is>
      </c>
      <c r="E59" t="inlineStr">
        <is>
          <t>500/40</t>
        </is>
      </c>
      <c r="F59" t="inlineStr">
        <is>
          <t>14/14m², 1/5층, 북서향</t>
        </is>
      </c>
      <c r="G59" t="inlineStr">
        <is>
          <t>영신공인중개사사무소</t>
        </is>
      </c>
      <c r="H59">
        <f>HYPERLINK("https://new.land.naver.com/rooms?ms=37.5434469,127.0924734,15&amp;a=APT:OPST:ABYG:OBYG:GM:OR:VL:DDDGG:JWJT:SGJT:HOJT&amp;e=RETAIL&amp;aa=SMALLSPCRENT&amp;articleNo=2132312122", "서울시 광진구 구의동 231-4")</f>
        <v/>
      </c>
      <c r="I59" t="inlineStr">
        <is>
          <t>202</t>
        </is>
      </c>
      <c r="J59" t="inlineStr">
        <is>
          <t>010-5005-6034</t>
        </is>
      </c>
    </row>
    <row r="60">
      <c r="A60" s="1" t="n">
        <v>0</v>
      </c>
      <c r="B60" t="inlineStr">
        <is>
          <t>서울시 광진구 구의동 47-31</t>
        </is>
      </c>
      <c r="C60" t="inlineStr">
        <is>
          <t>22.01.04.</t>
        </is>
      </c>
      <c r="D60" t="inlineStr">
        <is>
          <t>전세</t>
        </is>
      </c>
      <c r="E60" t="inlineStr">
        <is>
          <t>2억</t>
        </is>
      </c>
      <c r="F60" t="inlineStr">
        <is>
          <t>51/48m², 2/4층, 동향</t>
        </is>
      </c>
      <c r="G60" t="inlineStr">
        <is>
          <t>구의래미안공인중개사무소</t>
        </is>
      </c>
      <c r="H60">
        <f>HYPERLINK("https://new.land.naver.com/rooms?ms=37.5434469,127.0924734,15&amp;a=APT:OPST:ABYG:OBYG:GM:OR:VL:DDDGG:JWJT:SGJT:HOJT&amp;e=RETAIL&amp;aa=SMALLSPCRENT&amp;articleNo=2200367828", "서울시 광진구 구의동 47-31")</f>
        <v/>
      </c>
      <c r="I60" t="inlineStr">
        <is>
          <t>101</t>
        </is>
      </c>
      <c r="J60" t="inlineStr">
        <is>
          <t>010-5573-7200</t>
        </is>
      </c>
    </row>
    <row r="61">
      <c r="A61" s="1" t="n">
        <v>0</v>
      </c>
      <c r="B61" t="inlineStr">
        <is>
          <t>서울시 광진구 구의동 69-1</t>
        </is>
      </c>
      <c r="C61" t="inlineStr">
        <is>
          <t>21.12.23.</t>
        </is>
      </c>
      <c r="D61" t="inlineStr">
        <is>
          <t>전세</t>
        </is>
      </c>
      <c r="E61" t="inlineStr">
        <is>
          <t>3억 5,000</t>
        </is>
      </c>
      <c r="F61" t="inlineStr">
        <is>
          <t>54/29m², 3/7층, 북동향</t>
        </is>
      </c>
      <c r="G61" t="inlineStr">
        <is>
          <t>TRY공인중개사사무소</t>
        </is>
      </c>
      <c r="H61">
        <f>HYPERLINK("https://new.land.naver.com/rooms?ms=37.5434469,127.0924734,15&amp;a=APT:OPST:ABYG:OBYG:GM:OR:VL:DDDGG:JWJT:SGJT:HOJT&amp;e=RETAIL&amp;aa=SMALLSPCRENT&amp;articleNo=2134308424", "서울시 광진구 구의동 69-1")</f>
        <v/>
      </c>
      <c r="I61" t="inlineStr">
        <is>
          <t>.</t>
        </is>
      </c>
      <c r="J61" t="inlineStr">
        <is>
          <t>010-8834-5583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2022-01-04T16:35:41Z</dcterms:created>
  <dcterms:modified xmlns:dcterms="http://purl.org/dc/terms/" xmlns:xsi="http://www.w3.org/2001/XMLSchema-instance" xsi:type="dcterms:W3CDTF">2022-01-04T16:35:41Z</dcterms:modified>
</cp:coreProperties>
</file>