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3030" yWindow="4320" windowWidth="21165" windowHeight="11385" tabRatio="600" firstSheet="0" activeTab="0" autoFilterDateGrouping="1"/>
  </bookViews>
  <sheets>
    <sheet xmlns:r="http://schemas.openxmlformats.org/officeDocument/2006/relationships" name="Calculations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0.00000000"/>
    <numFmt numFmtId="165" formatCode="h:mm:ss;@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14" fontId="0" fillId="0" borderId="0" pivotButton="0" quotePrefix="0" xfId="0"/>
    <xf numFmtId="2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wrapText="1"/>
    </xf>
    <xf numFmtId="0" fontId="0" fillId="2" borderId="0" pivotButton="0" quotePrefix="0" xfId="0"/>
    <xf numFmtId="21" fontId="0" fillId="0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1" fillId="0" borderId="0" applyAlignment="1" pivotButton="0" quotePrefix="0" xfId="0">
      <alignment vertical="top" wrapText="1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Analemma</a:t>
            </a:r>
          </a:p>
        </rich>
      </tx>
      <overlay val="0"/>
    </title>
    <plotArea>
      <layout/>
      <scatterChart>
        <scatterStyle val="smoothMarker"/>
        <varyColors val="0"/>
        <ser>
          <idx val="0"/>
          <order val="0"/>
          <tx>
            <strRef>
              <f>Calculations!$AH$1</f>
              <strCache>
                <ptCount val="1"/>
                <pt idx="0">
                  <v>Solar Azimuth Angle (deg cw from N)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Calculations!$AE$2:$AE$367</f>
              <numCache>
                <formatCode>General</formatCode>
                <ptCount val="366"/>
                <pt idx="0">
                  <v>-2.29296606553747</v>
                </pt>
                <pt idx="1">
                  <v>-2.200898193195528</v>
                </pt>
                <pt idx="2">
                  <v>-2.101332463634847</v>
                </pt>
                <pt idx="3">
                  <v>-1.994314394932672</v>
                </pt>
                <pt idx="4">
                  <v>-1.879892921608118</v>
                </pt>
                <pt idx="5">
                  <v>-1.758120329336862</v>
                </pt>
                <pt idx="6">
                  <v>-1.629052185920713</v>
                </pt>
                <pt idx="7">
                  <v>-1.492747268764177</v>
                </pt>
                <pt idx="8">
                  <v>-1.349267489116755</v>
                </pt>
                <pt idx="9">
                  <v>-1.198677813345213</v>
                </pt>
                <pt idx="10">
                  <v>-1.041046181504413</v>
                </pt>
                <pt idx="11">
                  <v>-0.8764434234729208</v>
                </pt>
                <pt idx="12">
                  <v>-0.7049431729235778</v>
                </pt>
                <pt idx="13">
                  <v>-0.5266217793949437</v>
                </pt>
                <pt idx="14">
                  <v>-0.3415582187266608</v>
                </pt>
                <pt idx="15">
                  <v>-0.1498340021179843</v>
                </pt>
                <pt idx="16">
                  <v>0.04846691593850494</v>
                </pt>
                <pt idx="17">
                  <v>0.2532582305968134</v>
                </pt>
                <pt idx="18">
                  <v>0.4644513802402059</v>
                </pt>
                <pt idx="19">
                  <v>0.681955640467649</v>
                </pt>
                <pt idx="20">
                  <v>0.9056782182683918</v>
                </pt>
                <pt idx="21">
                  <v>1.135524346168808</v>
                </pt>
                <pt idx="22">
                  <v>1.371397376153197</v>
                </pt>
                <pt idx="23">
                  <v>1.61319887316202</v>
                </pt>
                <pt idx="24">
                  <v>1.860828707993008</v>
                </pt>
                <pt idx="25">
                  <v>2.114185149426859</v>
                </pt>
                <pt idx="26">
                  <v>2.373164955422652</v>
                </pt>
                <pt idx="27">
                  <v>2.637663463233181</v>
                </pt>
                <pt idx="28">
                  <v>2.907574678296669</v>
                </pt>
                <pt idx="29">
                  <v>3.182791361779891</v>
                </pt>
                <pt idx="30">
                  <v>3.463205116651437</v>
                </pt>
                <pt idx="31">
                  <v>3.748706472175854</v>
                </pt>
                <pt idx="32">
                  <v>4.039184966726168</v>
                </pt>
                <pt idx="33">
                  <v>4.334529228825119</v>
                </pt>
                <pt idx="34">
                  <v>4.634627056331666</v>
                </pt>
                <pt idx="35">
                  <v>4.939365493692591</v>
                </pt>
                <pt idx="36">
                  <v>5.248630907198091</v>
                </pt>
                <pt idx="37">
                  <v>5.562309058178599</v>
                </pt>
                <pt idx="38">
                  <v>5.880285174085046</v>
                </pt>
                <pt idx="39">
                  <v>6.202444017411779</v>
                </pt>
                <pt idx="40">
                  <v>6.528669952417303</v>
                </pt>
                <pt idx="41">
                  <v>6.858847009610912</v>
                </pt>
                <pt idx="42">
                  <v>7.192858947972525</v>
                </pt>
                <pt idx="43">
                  <v>7.530589314885745</v>
                </pt>
                <pt idx="44">
                  <v>7.871921503763431</v>
                </pt>
                <pt idx="45">
                  <v>8.216738809349664</v>
                </pt>
                <pt idx="46">
                  <v>8.564924480696618</v>
                </pt>
                <pt idx="47">
                  <v>8.916361771802784</v>
                </pt>
                <pt idx="48">
                  <v>9.27093398991714</v>
                </pt>
                <pt idx="49">
                  <v>9.628524541514309</v>
                </pt>
                <pt idx="50">
                  <v>9.989016975943699</v>
                </pt>
                <pt idx="51">
                  <v>10.3522950267717</v>
                </pt>
                <pt idx="52">
                  <v>10.71824265082559</v>
                </pt>
                <pt idx="53">
                  <v>11.08674406496434</v>
                </pt>
                <pt idx="54">
                  <v>11.45768378059638</v>
                </pt>
                <pt idx="55">
                  <v>11.83094663596938</v>
                </pt>
                <pt idx="56">
                  <v>12.20641782627017</v>
                </pt>
                <pt idx="57">
                  <v>12.58398293155574</v>
                </pt>
                <pt idx="58">
                  <v>12.96352794256586</v>
                </pt>
                <pt idx="59">
                  <v>13.3449392844411</v>
                </pt>
                <pt idx="60">
                  <v>13.72810383840772</v>
                </pt>
                <pt idx="61">
                  <v>14.11290896145724</v>
                </pt>
                <pt idx="62">
                  <v>14.49924250408017</v>
                </pt>
                <pt idx="63">
                  <v>14.88699282610082</v>
                </pt>
                <pt idx="64">
                  <v>15.27604881066928</v>
                </pt>
                <pt idx="65">
                  <v>15.66629987645676</v>
                </pt>
                <pt idx="66">
                  <v>16.05763598812948</v>
                </pt>
                <pt idx="67">
                  <v>16.44994766514209</v>
                </pt>
                <pt idx="68">
                  <v>16.84312598892741</v>
                </pt>
                <pt idx="69">
                  <v>17.23706260853119</v>
                </pt>
                <pt idx="70">
                  <v>17.63164974477368</v>
                </pt>
                <pt idx="71">
                  <v>18.02678019298735</v>
                </pt>
                <pt idx="72">
                  <v>18.42234732440782</v>
                </pt>
                <pt idx="73">
                  <v>18.81824508628468</v>
                </pt>
                <pt idx="74">
                  <v>19.21436800077613</v>
                </pt>
                <pt idx="75">
                  <v>19.61061116270356</v>
                </pt>
                <pt idx="76">
                  <v>20.00687023623112</v>
                </pt>
                <pt idx="77">
                  <v>20.40304145054048</v>
                </pt>
                <pt idx="78">
                  <v>20.79902159457531</v>
                </pt>
                <pt idx="79">
                  <v>21.19470801092086</v>
                </pt>
                <pt idx="80">
                  <v>21.58999858889115</v>
                </pt>
                <pt idx="81">
                  <v>21.98479175689407</v>
                </pt>
                <pt idx="82">
                  <v>22.37898647414364</v>
                </pt>
                <pt idx="83">
                  <v>22.77248222179033</v>
                </pt>
                <pt idx="84">
                  <v>23.16517899353506</v>
                </pt>
                <pt idx="85">
                  <v>23.55697728580097</v>
                </pt>
                <pt idx="86">
                  <v>23.94777808752698</v>
                </pt>
                <pt idx="87">
                  <v>24.33748286965256</v>
                </pt>
                <pt idx="88">
                  <v>24.72599357436168</v>
                </pt>
                <pt idx="89">
                  <v>25.11321260415585</v>
                </pt>
                <pt idx="90">
                  <v>25.49904281081615</v>
                </pt>
                <pt idx="91">
                  <v>25.88338748432886</v>
                </pt>
                <pt idx="92">
                  <v>26.26615034183646</v>
                </pt>
                <pt idx="93">
                  <v>26.64723551668546</v>
                </pt>
                <pt idx="94">
                  <v>27.02654754763088</v>
                </pt>
                <pt idx="95">
                  <v>27.4039913682692</v>
                </pt>
                <pt idx="96">
                  <v>27.77947229677021</v>
                </pt>
                <pt idx="97">
                  <v>28.15289602596617</v>
                </pt>
                <pt idx="98">
                  <v>28.52416861387393</v>
                </pt>
                <pt idx="99">
                  <v>28.89319647471934</v>
                </pt>
                <pt idx="100">
                  <v>29.2598863705266</v>
                </pt>
                <pt idx="101">
                  <v>29.62414540335087</v>
                </pt>
                <pt idx="102">
                  <v>29.98588100822105</v>
                </pt>
                <pt idx="103">
                  <v>30.34500094686853</v>
                </pt>
                <pt idx="104">
                  <v>30.70141330231107</v>
                </pt>
                <pt idx="105">
                  <v>31.05502647437184</v>
                </pt>
                <pt idx="106">
                  <v>31.40574917620613</v>
                </pt>
                <pt idx="107">
                  <v>31.75349043191233</v>
                </pt>
                <pt idx="108">
                  <v>32.09815957530856</v>
                </pt>
                <pt idx="109">
                  <v>32.43966624995261</v>
                </pt>
                <pt idx="110">
                  <v>32.77792041047895</v>
                </pt>
                <pt idx="111">
                  <v>33.11283232534618</v>
                </pt>
                <pt idx="112">
                  <v>33.4443125810627</v>
                </pt>
                <pt idx="113">
                  <v>33.77227208798021</v>
                </pt>
                <pt idx="114">
                  <v>34.09662208773234</v>
                </pt>
                <pt idx="115">
                  <v>34.41727416239695</v>
                </pt>
                <pt idx="116">
                  <v>34.73414024546953</v>
                </pt>
                <pt idx="117">
                  <v>35.04713263471495</v>
                </pt>
                <pt idx="118">
                  <v>35.3561640069821</v>
                </pt>
                <pt idx="119">
                  <v>35.66114743505209</v>
                </pt>
                <pt idx="120">
                  <v>35.96199640659237</v>
                </pt>
                <pt idx="121">
                  <v>36.25862484527919</v>
                </pt>
                <pt idx="122">
                  <v>36.55094713415814</v>
                </pt>
                <pt idx="123">
                  <v>36.83887814129777</v>
                </pt>
                <pt idx="124">
                  <v>37.12233324778494</v>
                </pt>
                <pt idx="125">
                  <v>37.40122837811236</v>
                </pt>
                <pt idx="126">
                  <v>37.67548003299378</v>
                </pt>
                <pt idx="127">
                  <v>37.94500532463832</v>
                </pt>
                <pt idx="128">
                  <v>38.20972201450242</v>
                </pt>
                <pt idx="129">
                  <v>38.46954855353383</v>
                </pt>
                <pt idx="130">
                  <v>38.72440412490734</v>
                </pt>
                <pt idx="131">
                  <v>38.97420868923833</v>
                </pt>
                <pt idx="132">
                  <v>39.21888303225722</v>
                </pt>
                <pt idx="133">
                  <v>39.45834881490572</v>
                </pt>
                <pt idx="134">
                  <v>39.69252862580661</v>
                </pt>
                <pt idx="135">
                  <v>39.92134603604391</v>
                </pt>
                <pt idx="136">
                  <v>40.14472565617661</v>
                </pt>
                <pt idx="137">
                  <v>40.36259319539513</v>
                </pt>
                <pt idx="138">
                  <v>40.57487552270864</v>
                </pt>
                <pt idx="139">
                  <v>40.78150073004304</v>
                </pt>
                <pt idx="140">
                  <v>40.9823981971134</v>
                </pt>
                <pt idx="141">
                  <v>41.1774986579081</v>
                </pt>
                <pt idx="142">
                  <v>41.36673426862394</v>
                </pt>
                <pt idx="143">
                  <v>41.55003867685936</v>
                </pt>
                <pt idx="144">
                  <v>41.72734709187182</v>
                </pt>
                <pt idx="145">
                  <v>41.89859635567891</v>
                </pt>
                <pt idx="146">
                  <v>42.06372501477883</v>
                </pt>
                <pt idx="147">
                  <v>42.22267339224867</v>
                </pt>
                <pt idx="148">
                  <v>42.37538365996689</v>
                </pt>
                <pt idx="149">
                  <v>42.52179991069595</v>
                </pt>
                <pt idx="150">
                  <v>42.66186822975612</v>
                </pt>
                <pt idx="151">
                  <v>42.79553676600526</v>
                </pt>
                <pt idx="152">
                  <v>42.92275580184135</v>
                </pt>
                <pt idx="153">
                  <v>43.04347782193394</v>
                </pt>
                <pt idx="154">
                  <v>43.1576575803927</v>
                </pt>
                <pt idx="155">
                  <v>43.26525216607664</v>
                </pt>
                <pt idx="156">
                  <v>43.36622106574956</v>
                </pt>
                <pt idx="157">
                  <v>43.46052622479247</v>
                </pt>
                <pt idx="158">
                  <v>43.5481321051858</v>
                </pt>
                <pt idx="159">
                  <v>43.62900574048369</v>
                </pt>
                <pt idx="160">
                  <v>43.70311678751124</v>
                </pt>
                <pt idx="161">
                  <v>43.77043757452761</v>
                </pt>
                <pt idx="162">
                  <v>43.8309431456097</v>
                </pt>
                <pt idx="163">
                  <v>43.88461130102898</v>
                </pt>
                <pt idx="164">
                  <v>43.93142263340945</v>
                </pt>
                <pt idx="165">
                  <v>43.97136055947497</v>
                </pt>
                <pt idx="166">
                  <v>44.00441134721375</v>
                </pt>
                <pt idx="167">
                  <v>44.03056413831123</v>
                </pt>
                <pt idx="168">
                  <v>44.04981096572474</v>
                </pt>
                <pt idx="169">
                  <v>44.06214676629937</v>
                </pt>
                <pt idx="170">
                  <v>44.06756938834822</v>
                </pt>
                <pt idx="171">
                  <v>44.06607959414806</v>
                </pt>
                <pt idx="172">
                  <v>44.05768105732654</v>
                </pt>
                <pt idx="173">
                  <v>44.04238035514525</v>
                </pt>
                <pt idx="174">
                  <v>44.02018695570887</v>
                </pt>
                <pt idx="175">
                  <v>43.99111320015758</v>
                </pt>
                <pt idx="176">
                  <v>43.9551742799263</v>
                </pt>
                <pt idx="177">
                  <v>43.91238820917955</v>
                </pt>
                <pt idx="178">
                  <v>43.86277579255526</v>
                </pt>
                <pt idx="179">
                  <v>43.80636058837442</v>
                </pt>
                <pt idx="180">
                  <v>43.74316886749593</v>
                </pt>
                <pt idx="181">
                  <v>43.67322956801613</v>
                </pt>
                <pt idx="182">
                  <v>43.59657424603139</v>
                </pt>
                <pt idx="183">
                  <v>43.5132370227018</v>
                </pt>
                <pt idx="184">
                  <v>43.42325452786479</v>
                </pt>
                <pt idx="185">
                  <v>43.32666584046557</v>
                </pt>
                <pt idx="186">
                  <v>43.22351242608031</v>
                </pt>
                <pt idx="187">
                  <v>43.11383807181705</v>
                </pt>
                <pt idx="188">
                  <v>42.99768881888817</v>
                </pt>
                <pt idx="189">
                  <v>42.875112893151</v>
                </pt>
                <pt idx="190">
                  <v>42.74616063391791</v>
                </pt>
                <pt idx="191">
                  <v>42.61088442133792</v>
                </pt>
                <pt idx="192">
                  <v>42.46933860264827</v>
                </pt>
                <pt idx="193">
                  <v>42.32157941759541</v>
                </pt>
                <pt idx="194">
                  <v>42.16766492331553</v>
                </pt>
                <pt idx="195">
                  <v>42.00765491896217</v>
                </pt>
                <pt idx="196">
                  <v>41.84161087035553</v>
                </pt>
                <pt idx="197">
                  <v>41.66959583492405</v>
                </pt>
                <pt idx="198">
                  <v>41.49167438719115</v>
                </pt>
                <pt idx="199">
                  <v>41.30791254505418</v>
                </pt>
                <pt idx="200">
                  <v>41.11837769708408</v>
                </pt>
                <pt idx="201">
                  <v>40.92313853106288</v>
                </pt>
                <pt idx="202">
                  <v>40.72226496395965</v>
                </pt>
                <pt idx="203">
                  <v>40.5158280735341</v>
                </pt>
                <pt idx="204">
                  <v>40.30390003173292</v>
                </pt>
                <pt idx="205">
                  <v>40.08655404003562</v>
                </pt>
                <pt idx="206">
                  <v>39.86386426688799</v>
                </pt>
                <pt idx="207">
                  <v>39.63590578734195</v>
                </pt>
                <pt idx="208">
                  <v>39.4027545250087</v>
                </pt>
                <pt idx="209">
                  <v>39.16448719641421</v>
                </pt>
                <pt idx="210">
                  <v>38.92118125783026</v>
                </pt>
                <pt idx="211">
                  <v>38.67291485463765</v>
                </pt>
                <pt idx="212">
                  <v>38.419766773271</v>
                </pt>
                <pt idx="213">
                  <v>38.16181639576867</v>
                </pt>
                <pt idx="214">
                  <v>37.89914365695134</v>
                </pt>
                <pt idx="215">
                  <v>37.63182900422772</v>
                </pt>
                <pt idx="216">
                  <v>37.35995336002485</v>
                </pt>
                <pt idx="217">
                  <v>37.08359808682449</v>
                </pt>
                <pt idx="218">
                  <v>36.80284495477667</v>
                </pt>
                <pt idx="219">
                  <v>36.51777611185391</v>
                </pt>
                <pt idx="220">
                  <v>36.22847405650219</v>
                </pt>
                <pt idx="221">
                  <v>35.93502161273839</v>
                </pt>
                <pt idx="222">
                  <v>35.63750190762897</v>
                </pt>
                <pt idx="223">
                  <v>35.33599835109402</v>
                </pt>
                <pt idx="224">
                  <v>35.03059461796317</v>
                </pt>
                <pt idx="225">
                  <v>34.72137463221108</v>
                </pt>
                <pt idx="226">
                  <v>34.40842255329562</v>
                </pt>
                <pt idx="227">
                  <v>34.09182276452314</v>
                </pt>
                <pt idx="228">
                  <v>33.77165986335524</v>
                </pt>
                <pt idx="229">
                  <v>33.44801865358183</v>
                </pt>
                <pt idx="230">
                  <v>33.12098413926819</v>
                </pt>
                <pt idx="231">
                  <v>32.79064152040367</v>
                </pt>
                <pt idx="232">
                  <v>32.45707619016265</v>
                </pt>
                <pt idx="233">
                  <v>32.1203737336924</v>
                </pt>
                <pt idx="234">
                  <v>31.78061992836016</v>
                </pt>
                <pt idx="235">
                  <v>31.4379007453605</v>
                </pt>
                <pt idx="236">
                  <v>31.09230235261952</v>
                </pt>
                <pt idx="237">
                  <v>30.74391111890958</v>
                </pt>
                <pt idx="238">
                  <v>30.39281361910297</v>
                </pt>
                <pt idx="239">
                  <v>30.03909664049053</v>
                </pt>
                <pt idx="240">
                  <v>29.6828471900902</v>
                </pt>
                <pt idx="241">
                  <v>29.32415250287968</v>
                </pt>
                <pt idx="242">
                  <v>28.96310005088011</v>
                </pt>
                <pt idx="243">
                  <v>28.59977755302898</v>
                </pt>
                <pt idx="244">
                  <v>28.2342729857719</v>
                </pt>
                <pt idx="245">
                  <v>27.86667459431481</v>
                </pt>
                <pt idx="246">
                  <v>27.49707090446945</v>
                </pt>
                <pt idx="247">
                  <v>27.12555073503553</v>
                </pt>
                <pt idx="248">
                  <v>26.75220321065667</v>
                </pt>
                <pt idx="249">
                  <v>26.37711777509089</v>
                </pt>
                <pt idx="250">
                  <v>26.0003842048387</v>
                </pt>
                <pt idx="251">
                  <v>25.62209262307064</v>
                </pt>
                <pt idx="252">
                  <v>25.24233351379543</v>
                </pt>
                <pt idx="253">
                  <v>24.86119773621068</v>
                </pt>
                <pt idx="254">
                  <v>24.47877653917912</v>
                </pt>
                <pt idx="255">
                  <v>24.09516157577455</v>
                </pt>
                <pt idx="256">
                  <v>23.71044491783661</v>
                </pt>
                <pt idx="257">
                  <v>23.32471907047349</v>
                </pt>
                <pt idx="258">
                  <v>22.93807698645763</v>
                </pt>
                <pt idx="259">
                  <v>22.55061208045227</v>
                </pt>
                <pt idx="260">
                  <v>22.16241824300684</v>
                </pt>
                <pt idx="261">
                  <v>21.7735898542585</v>
                </pt>
                <pt idx="262">
                  <v>21.38422179728066</v>
                </pt>
                <pt idx="263">
                  <v>20.99440947100949</v>
                </pt>
                <pt idx="264">
                  <v>20.60424880268521</v>
                </pt>
                <pt idx="265">
                  <v>20.2138362597474</v>
                </pt>
                <pt idx="266">
                  <v>19.82326886110657</v>
                </pt>
                <pt idx="267">
                  <v>19.43264418773704</v>
                </pt>
                <pt idx="268">
                  <v>19.04206039250943</v>
                </pt>
                <pt idx="269">
                  <v>18.65161620920738</v>
                </pt>
                <pt idx="270">
                  <v>18.26141096064688</v>
                </pt>
                <pt idx="271">
                  <v>17.87154456583748</v>
                </pt>
                <pt idx="272">
                  <v>17.4821175461075</v>
                </pt>
                <pt idx="273">
                  <v>17.09323103012976</v>
                </pt>
                <pt idx="274">
                  <v>16.70498675777405</v>
                </pt>
                <pt idx="275">
                  <v>16.31748708271233</v>
                </pt>
                <pt idx="276">
                  <v>15.93083497372221</v>
                </pt>
                <pt idx="277">
                  <v>15.54513401459964</v>
                </pt>
                <pt idx="278">
                  <v>15.16048840263051</v>
                </pt>
                <pt idx="279">
                  <v>14.77700294554447</v>
                </pt>
                <pt idx="280">
                  <v>14.39478305689046</v>
                </pt>
                <pt idx="281">
                  <v>14.01393474976992</v>
                </pt>
                <pt idx="282">
                  <v>13.6345646288645</v>
                </pt>
                <pt idx="283">
                  <v>13.2567798806986</v>
                </pt>
                <pt idx="284">
                  <v>12.88068826208101</v>
                </pt>
                <pt idx="285">
                  <v>12.50639808666622</v>
                </pt>
                <pt idx="286">
                  <v>12.13401820959167</v>
                </pt>
                <pt idx="287">
                  <v>11.76365801012662</v>
                </pt>
                <pt idx="288">
                  <v>11.39542737229741</v>
                </pt>
                <pt idx="289">
                  <v>11.02943666343984</v>
                </pt>
                <pt idx="290">
                  <v>10.66579671063741</v>
                </pt>
                <pt idx="291">
                  <v>10.30461877500605</v>
                </pt>
                <pt idx="292">
                  <v>9.946014523792414</v>
                </pt>
                <pt idx="293">
                  <v>9.590096000253567</v>
                </pt>
                <pt idx="294">
                  <v>9.23697559128837</v>
                </pt>
                <pt idx="295">
                  <v>8.886765992794253</v>
                </pt>
                <pt idx="296">
                  <v>8.539580172733338</v>
                </pt>
                <pt idx="297">
                  <v>8.195531331883771</v>
                </pt>
                <pt idx="298">
                  <v>7.854732862265749</v>
                </pt>
                <pt idx="299">
                  <v>7.517298303227392</v>
                </pt>
                <pt idx="300">
                  <v>7.18334129518999</v>
                </pt>
                <pt idx="301">
                  <v>6.852975531042759</v>
                </pt>
                <pt idx="302">
                  <v>6.526314705190913</v>
                </pt>
                <pt idx="303">
                  <v>6.203472460260102</v>
                </pt>
                <pt idx="304">
                  <v>5.884562331466526</v>
                </pt>
                <pt idx="305">
                  <v>5.56969768866594</v>
                </pt>
                <pt idx="306">
                  <v>5.258991676095107</v>
                </pt>
                <pt idx="307">
                  <v>4.952557149831819</v>
                </pt>
                <pt idx="308">
                  <v>4.650506612993993</v>
                </pt>
                <pt idx="309">
                  <v>4.352952148713754</v>
                </pt>
                <pt idx="310">
                  <v>4.060005350918871</v>
                </pt>
                <pt idx="311">
                  <v>3.771777252963389</v>
                </pt>
                <pt idx="312">
                  <v>3.488378254155762</v>
                </pt>
                <pt idx="313">
                  <v>3.20991804423727</v>
                </pt>
                <pt idx="314">
                  <v>2.936505525867815</v>
                </pt>
                <pt idx="315">
                  <v>2.66824873518965</v>
                </pt>
                <pt idx="316">
                  <v>2.40525476053638</v>
                </pt>
                <pt idx="317">
                  <v>2.147629659376094</v>
                </pt>
                <pt idx="318">
                  <v>1.895478373570143</v>
                </pt>
                <pt idx="319">
                  <v>1.648904643048809</v>
                </pt>
                <pt idx="320">
                  <v>1.408010918009751</v>
                </pt>
                <pt idx="321">
                  <v>1.17289826975491</v>
                </pt>
                <pt idx="322">
                  <v>0.9436663002899905</v>
                </pt>
                <pt idx="323">
                  <v>0.720413050821449</v>
                </pt>
                <pt idx="324">
                  <v>0.5032349092970492</v>
                </pt>
                <pt idx="325">
                  <v>0.2922265171458349</v>
                </pt>
                <pt idx="326">
                  <v>0.08748067538121518</v>
                </pt>
                <pt idx="327">
                  <v>-0.1109117497529866</v>
                </pt>
                <pt idx="328">
                  <v>-0.302861921409189</v>
                </pt>
                <pt idx="329">
                  <v>-0.4882831268360945</v>
                </pt>
                <pt idx="330">
                  <v>-0.6670908719433726</v>
                </pt>
                <pt idx="331">
                  <v>-0.8392029755166988</v>
                </pt>
                <pt idx="332">
                  <v>-1.004539662852579</v>
                </pt>
                <pt idx="333">
                  <v>-1.163023658578382</v>
                </pt>
                <pt idx="334">
                  <v>-1.314580278414127</v>
                </pt>
                <pt idx="335">
                  <v>-1.459137519625131</v>
                </pt>
                <pt idx="336">
                  <v>-1.59662614990765</v>
                </pt>
                <pt idx="337">
                  <v>-1.726979794446436</v>
                </pt>
                <pt idx="338">
                  <v>-1.850135020877161</v>
                </pt>
                <pt idx="339">
                  <v>-1.966031421888275</v>
                </pt>
                <pt idx="340">
                  <v>-2.074611695191109</v>
                </pt>
                <pt idx="341">
                  <v>-2.175821720591372</v>
                </pt>
                <pt idx="342">
                  <v>-2.26961063389686</v>
                </pt>
                <pt idx="343">
                  <v>-2.355930897400569</v>
                </pt>
                <pt idx="344">
                  <v>-2.434738366682993</v>
                </pt>
                <pt idx="345">
                  <v>-2.505992353487912</v>
                </pt>
                <pt idx="346">
                  <v>-2.569655684433513</v>
                </pt>
                <pt idx="347">
                  <v>-2.625694755334095</v>
                </pt>
                <pt idx="348">
                  <v>-2.674079580917663</v>
                </pt>
                <pt idx="349">
                  <v>-2.714783839745067</v>
                </pt>
                <pt idx="350">
                  <v>-2.747784914147331</v>
                </pt>
                <pt idx="351">
                  <v>-2.773063925020196</v>
                </pt>
                <pt idx="352">
                  <v>-2.790605761332117</v>
                </pt>
                <pt idx="353">
                  <v>-2.800399104223573</v>
                </pt>
                <pt idx="354">
                  <v>-2.802436445597948</v>
                </pt>
                <pt idx="355">
                  <v>-2.796714101125701</v>
                </pt>
                <pt idx="356">
                  <v>-2.783232217608059</v>
                </pt>
                <pt idx="357">
                  <v>-2.761994774670029</v>
                </pt>
                <pt idx="358">
                  <v>-2.733009580776397</v>
                </pt>
                <pt idx="359">
                  <v>-2.696288263589608</v>
                </pt>
                <pt idx="360">
                  <v>-2.651846254710946</v>
                </pt>
                <pt idx="361">
                  <v>-2.599702768871524</v>
                </pt>
                <pt idx="362">
                  <v>-2.53988077766175</v>
                </pt>
                <pt idx="363">
                  <v>-2.472406977911376</v>
                </pt>
                <pt idx="364">
                  <v>-2.397311754851259</v>
                </pt>
                <pt idx="365">
                  <v>-2.31462914021121</v>
                </pt>
              </numCache>
            </numRef>
          </xVal>
          <yVal>
            <numRef>
              <f>Calculations!$AH$2:$AH$367</f>
              <numCache>
                <formatCode>General</formatCode>
                <ptCount val="366"/>
                <pt idx="0">
                  <v>179.2422821435554</v>
                </pt>
                <pt idx="1">
                  <v>179.1349631807317</v>
                </pt>
                <pt idx="2">
                  <v>179.0288668134554</v>
                </pt>
                <pt idx="3">
                  <v>178.9240917795318</v>
                </pt>
                <pt idx="4">
                  <v>178.8207351357694</v>
                </pt>
                <pt idx="5">
                  <v>178.7188921419548</v>
                </pt>
                <pt idx="6">
                  <v>178.6186561470411</v>
                </pt>
                <pt idx="7">
                  <v>178.5201184778047</v>
                </pt>
                <pt idx="8">
                  <v>178.4233683300971</v>
                </pt>
                <pt idx="9">
                  <v>178.3284926629713</v>
                </pt>
                <pt idx="10">
                  <v>178.2355760958295</v>
                </pt>
                <pt idx="11">
                  <v>178.1447008088491</v>
                </pt>
                <pt idx="12">
                  <v>178.0559464468803</v>
                </pt>
                <pt idx="13">
                  <v>177.9693900270302</v>
                </pt>
                <pt idx="14">
                  <v>177.8851058501511</v>
                </pt>
                <pt idx="15">
                  <v>177.8031654164347</v>
                </pt>
                <pt idx="16">
                  <v>177.7236373453285</v>
                </pt>
                <pt idx="17">
                  <v>177.6465872999562</v>
                </pt>
                <pt idx="18">
                  <v>177.5720779162386</v>
                </pt>
                <pt idx="19">
                  <v>177.5001687369077</v>
                </pt>
                <pt idx="20">
                  <v>177.4309161505371</v>
                </pt>
                <pt idx="21">
                  <v>177.3643733358097</v>
                </pt>
                <pt idx="22">
                  <v>177.3005902110925</v>
                </pt>
                <pt idx="23">
                  <v>177.239613389489</v>
                </pt>
                <pt idx="24">
                  <v>177.1814861394502</v>
                </pt>
                <pt idx="25">
                  <v>177.1262483510417</v>
                </pt>
                <pt idx="26">
                  <v>177.0739365079181</v>
                </pt>
                <pt idx="27">
                  <v>177.024583665073</v>
                </pt>
                <pt idx="28">
                  <v>176.9782194323576</v>
                </pt>
                <pt idx="29">
                  <v>176.9348699638012</v>
                </pt>
                <pt idx="30">
                  <v>176.8945579526902</v>
                </pt>
                <pt idx="31">
                  <v>176.857302632368</v>
                </pt>
                <pt idx="32">
                  <v>176.8231197826974</v>
                </pt>
                <pt idx="33">
                  <v>176.792021742084</v>
                </pt>
                <pt idx="34">
                  <v>176.7640174249625</v>
                </pt>
                <pt idx="35">
                  <v>176.7391123446076</v>
                </pt>
                <pt idx="36">
                  <v>176.7173086411137</v>
                </pt>
                <pt idx="37">
                  <v>176.698605114379</v>
                </pt>
                <pt idx="38">
                  <v>176.6829972618934</v>
                </pt>
                <pt idx="39">
                  <v>176.6704773211334</v>
                </pt>
                <pt idx="40">
                  <v>176.6610343163132</v>
                </pt>
                <pt idx="41">
                  <v>176.6546541092837</v>
                </pt>
                <pt idx="42">
                  <v>176.6513194542938</v>
                </pt>
                <pt idx="43">
                  <v>176.6510100563728</v>
                </pt>
                <pt idx="44">
                  <v>176.6537026330255</v>
                </pt>
                <pt idx="45">
                  <v>176.6593709789911</v>
                </pt>
                <pt idx="46">
                  <v>176.6679860337372</v>
                </pt>
                <pt idx="47">
                  <v>176.6795159514139</v>
                </pt>
                <pt idx="48">
                  <v>176.6939261729516</v>
                </pt>
                <pt idx="49">
                  <v>176.7111795000083</v>
                </pt>
                <pt idx="50">
                  <v>176.7312361704604</v>
                </pt>
                <pt idx="51">
                  <v>176.7540539351293</v>
                </pt>
                <pt idx="52">
                  <v>176.7795881354594</v>
                </pt>
                <pt idx="53">
                  <v>176.8077917818409</v>
                </pt>
                <pt idx="54">
                  <v>176.8386156323072</v>
                </pt>
                <pt idx="55">
                  <v>176.8720082713224</v>
                </pt>
                <pt idx="56">
                  <v>176.9079161883998</v>
                </pt>
                <pt idx="57">
                  <v>176.9462838562954</v>
                </pt>
                <pt idx="58">
                  <v>176.9870538085434</v>
                </pt>
                <pt idx="59">
                  <v>177.0301667160985</v>
                </pt>
                <pt idx="60">
                  <v>177.0755614628989</v>
                </pt>
                <pt idx="61">
                  <v>177.1231752201338</v>
                </pt>
                <pt idx="62">
                  <v>177.1729435190634</v>
                </pt>
                <pt idx="63">
                  <v>177.2248003222334</v>
                </pt>
                <pt idx="64">
                  <v>177.2786780929463</v>
                </pt>
                <pt idx="65">
                  <v>177.3345078628839</v>
                </pt>
                <pt idx="66">
                  <v>177.3922192977915</v>
                </pt>
                <pt idx="67">
                  <v>177.451740761147</v>
                </pt>
                <pt idx="68">
                  <v>177.512999375778</v>
                </pt>
                <pt idx="69">
                  <v>177.5759210833983</v>
                </pt>
                <pt idx="70">
                  <v>177.6404307020562</v>
                </pt>
                <pt idx="71">
                  <v>177.7064519815183</v>
                </pt>
                <pt idx="72">
                  <v>177.7739076566372</v>
                </pt>
                <pt idx="73">
                  <v>177.8427194987546</v>
                </pt>
                <pt idx="74">
                  <v>177.9128083652208</v>
                </pt>
                <pt idx="75">
                  <v>177.9840942471562</v>
                </pt>
                <pt idx="76">
                  <v>178.056496315552</v>
                </pt>
                <pt idx="77">
                  <v>178.1299329658666</v>
                </pt>
                <pt idx="78">
                  <v>178.2043218612794</v>
                </pt>
                <pt idx="79">
                  <v>178.2795799747728</v>
                </pt>
                <pt idx="80">
                  <v>178.3556236302431</v>
                </pt>
                <pt idx="81">
                  <v>178.4323685428318</v>
                </pt>
                <pt idx="82">
                  <v>178.5097298587222</v>
                </pt>
                <pt idx="83">
                  <v>178.5876221946178</v>
                </pt>
                <pt idx="84">
                  <v>178.6659596771369</v>
                </pt>
                <pt idx="85">
                  <v>178.7446559824091</v>
                </pt>
                <pt idx="86">
                  <v>178.8236243760866</v>
                </pt>
                <pt idx="87">
                  <v>178.902777754072</v>
                </pt>
                <pt idx="88">
                  <v>178.9820286842199</v>
                </pt>
                <pt idx="89">
                  <v>179.0612894492739</v>
                </pt>
                <pt idx="90">
                  <v>179.1404720913051</v>
                </pt>
                <pt idx="91">
                  <v>179.2194884579652</v>
                </pt>
                <pt idx="92">
                  <v>179.2982502507626</v>
                </pt>
                <pt idx="93">
                  <v>179.376669075658</v>
                </pt>
                <pt idx="94">
                  <v>179.4546564962156</v>
                </pt>
                <pt idx="95">
                  <v>179.5321240896052</v>
                </pt>
                <pt idx="96">
                  <v>179.6089835055772</v>
                </pt>
                <pt idx="97">
                  <v>179.6851465288202</v>
                </pt>
                <pt idx="98">
                  <v>179.7605251446707</v>
                </pt>
                <pt idx="99">
                  <v>179.835031608629</v>
                </pt>
                <pt idx="100">
                  <v>179.9085785196148</v>
                </pt>
                <pt idx="101">
                  <v>179.9810788974514</v>
                </pt>
                <pt idx="102">
                  <v>180.052446263848</v>
                </pt>
                <pt idx="103">
                  <v>180.1225947290576</v>
                </pt>
                <pt idx="104">
                  <v>180.1914390810513</v>
                </pt>
                <pt idx="105">
                  <v>180.258894880652</v>
                </pt>
                <pt idx="106">
                  <v>180.3248785602957</v>
                </pt>
                <pt idx="107">
                  <v>180.3893075276667</v>
                </pt>
                <pt idx="108">
                  <v>180.4521002736449</v>
                </pt>
                <pt idx="109">
                  <v>180.5131764847547</v>
                </pt>
                <pt idx="110">
                  <v>180.5724571599814</v>
                </pt>
                <pt idx="111">
                  <v>180.6298647318154</v>
                </pt>
                <pt idx="112">
                  <v>180.6853231914585</v>
                </pt>
                <pt idx="113">
                  <v>180.7387582179967</v>
                </pt>
                <pt idx="114">
                  <v>180.7900973113142</v>
                </pt>
                <pt idx="115">
                  <v>180.8392699285613</v>
                </pt>
                <pt idx="116">
                  <v>180.8862076238512</v>
                </pt>
                <pt idx="117">
                  <v>180.9308441909623</v>
                </pt>
                <pt idx="118">
                  <v>180.9731158086419</v>
                </pt>
                <pt idx="119">
                  <v>181.0129611881644</v>
                </pt>
                <pt idx="120">
                  <v>181.0503217227679</v>
                </pt>
                <pt idx="121">
                  <v>181.0851416384952</v>
                </pt>
                <pt idx="122">
                  <v>181.1173681460134</v>
                </pt>
                <pt idx="123">
                  <v>181.1469515928684</v>
                </pt>
                <pt idx="124">
                  <v>181.1738456156748</v>
                </pt>
                <pt idx="125">
                  <v>181.1980072917019</v>
                </pt>
                <pt idx="126">
                  <v>181.2193972892055</v>
                </pt>
                <pt idx="127">
                  <v>181.2379800159731</v>
                </pt>
                <pt idx="128">
                  <v>181.2537237653726</v>
                </pt>
                <pt idx="129">
                  <v>181.2666008593143</v>
                </pt>
                <pt idx="130">
                  <v>181.2765877873801</v>
                </pt>
                <pt idx="131">
                  <v>181.2836653414834</v>
                </pt>
                <pt idx="132">
                  <v>181.2878187453094</v>
                </pt>
                <pt idx="133">
                  <v>181.2890377778338</v>
                </pt>
                <pt idx="134">
                  <v>181.287316890185</v>
                </pt>
                <pt idx="135">
                  <v>181.2826553150938</v>
                </pt>
                <pt idx="136">
                  <v>181.2750571682588</v>
                </pt>
                <pt idx="137">
                  <v>181.2645315407983</v>
                </pt>
                <pt idx="138">
                  <v>181.2510925821695</v>
                </pt>
                <pt idx="139">
                  <v>181.2347595727639</v>
                </pt>
                <pt idx="140">
                  <v>181.2155569855183</v>
                </pt>
                <pt idx="141">
                  <v>181.193514535878</v>
                </pt>
                <pt idx="142">
                  <v>181.168667219445</v>
                </pt>
                <pt idx="143">
                  <v>181.141055336725</v>
                </pt>
                <pt idx="144">
                  <v>181.1107245043598</v>
                </pt>
                <pt idx="145">
                  <v>181.0777256523587</v>
                </pt>
                <pt idx="146">
                  <v>181.0421150068387</v>
                </pt>
                <pt idx="147">
                  <v>181.0039540578067</v>
                </pt>
                <pt idx="148">
                  <v>180.9633095116519</v>
                </pt>
                <pt idx="149">
                  <v>180.9202532280536</v>
                </pt>
                <pt idx="150">
                  <v>180.874862141035</v>
                </pt>
                <pt idx="151">
                  <v>180.8272181639908</v>
                </pt>
                <pt idx="152">
                  <v>180.7774080786739</v>
                </pt>
                <pt idx="153">
                  <v>180.7255234080401</v>
                </pt>
                <pt idx="154">
                  <v>180.6716602731193</v>
                </pt>
                <pt idx="155">
                  <v>180.6159192339936</v>
                </pt>
                <pt idx="156">
                  <v>180.558405115221</v>
                </pt>
                <pt idx="157">
                  <v>180.499226815949</v>
                </pt>
                <pt idx="158">
                  <v>180.4384971052735</v>
                </pt>
                <pt idx="159">
                  <v>180.376332403235</v>
                </pt>
                <pt idx="160">
                  <v>180.3128525481222</v>
                </pt>
                <pt idx="161">
                  <v>180.2481805509007</v>
                </pt>
                <pt idx="162">
                  <v>180.1824423371829</v>
                </pt>
                <pt idx="163">
                  <v>180.115766478083</v>
                </pt>
                <pt idx="164">
                  <v>180.0482839105712</v>
                </pt>
                <pt idx="165">
                  <v>179.9801276483436</v>
                </pt>
                <pt idx="166">
                  <v>179.9114324843168</v>
                </pt>
                <pt idx="167">
                  <v>179.8423346862371</v>
                </pt>
                <pt idx="168">
                  <v>179.7729716857623</v>
                </pt>
                <pt idx="169">
                  <v>179.703481763057</v>
                </pt>
                <pt idx="170">
                  <v>179.634003727707</v>
                </pt>
                <pt idx="171">
                  <v>179.5646765973796</v>
                </pt>
                <pt idx="172">
                  <v>179.4956392754814</v>
                </pt>
                <pt idx="173">
                  <v>179.4270302291673</v>
                </pt>
                <pt idx="174">
                  <v>179.3589871689079</v>
                </pt>
                <pt idx="175">
                  <v>179.2916467310075</v>
                </pt>
                <pt idx="176">
                  <v>179.2251441643084</v>
                </pt>
                <pt idx="177">
                  <v>179.159613022311</v>
                </pt>
                <pt idx="178">
                  <v>179.0951848618892</v>
                </pt>
                <pt idx="179">
                  <v>179.0319889498498</v>
                </pt>
                <pt idx="180">
                  <v>178.970151978333</v>
                </pt>
                <pt idx="181">
                  <v>178.9097977901525</v>
                </pt>
                <pt idx="182">
                  <v>178.8510471150815</v>
                </pt>
                <pt idx="183">
                  <v>178.7940173179068</v>
                </pt>
                <pt idx="184">
                  <v>178.7388221591684</v>
                </pt>
                <pt idx="185">
                  <v>178.6855715692571</v>
                </pt>
                <pt idx="186">
                  <v>178.6343714365908</v>
                </pt>
                <pt idx="187">
                  <v>178.5853234104048</v>
                </pt>
                <pt idx="188">
                  <v>178.5385247186819</v>
                </pt>
                <pt idx="189">
                  <v>178.494068001557</v>
                </pt>
                <pt idx="190">
                  <v>178.4520411605841</v>
                </pt>
                <pt idx="191">
                  <v>178.4125272240415</v>
                </pt>
                <pt idx="192">
                  <v>178.3756042283943</v>
                </pt>
                <pt idx="193">
                  <v>178.3413451159983</v>
                </pt>
                <pt idx="194">
                  <v>178.3098176490023</v>
                </pt>
                <pt idx="195">
                  <v>178.2810843393295</v>
                </pt>
                <pt idx="196">
                  <v>178.2552023945215</v>
                </pt>
                <pt idx="197">
                  <v>178.232223679266</v>
                </pt>
                <pt idx="198">
                  <v>178.2121946921809</v>
                </pt>
                <pt idx="199">
                  <v>178.1951565575484</v>
                </pt>
                <pt idx="200">
                  <v>178.1811450315043</v>
                </pt>
                <pt idx="201">
                  <v>178.1701905221943</v>
                </pt>
                <pt idx="202">
                  <v>178.1623181233821</v>
                </pt>
                <pt idx="203">
                  <v>178.1575476608662</v>
                </pt>
                <pt idx="204">
                  <v>178.1558937511361</v>
                </pt>
                <pt idx="205">
                  <v>178.1573658715761</v>
                </pt>
                <pt idx="206">
                  <v>178.1619684415473</v>
                </pt>
                <pt idx="207">
                  <v>178.1697009136558</v>
                </pt>
                <pt idx="208">
                  <v>178.1805578744575</v>
                </pt>
                <pt idx="209">
                  <v>178.1945291539</v>
                </pt>
                <pt idx="210">
                  <v>178.2115999427386</v>
                </pt>
                <pt idx="211">
                  <v>178.2317509171814</v>
                </pt>
                <pt idx="212">
                  <v>178.2549583700504</v>
                </pt>
                <pt idx="213">
                  <v>178.2811943476737</v>
                </pt>
                <pt idx="214">
                  <v>178.3104267918133</v>
                </pt>
                <pt idx="215">
                  <v>178.3426196858857</v>
                </pt>
                <pt idx="216">
                  <v>178.3777332047864</v>
                </pt>
                <pt idx="217">
                  <v>178.4157238676075</v>
                </pt>
                <pt idx="218">
                  <v>178.4565446925965</v>
                </pt>
                <pt idx="219">
                  <v>178.5001453536765</v>
                </pt>
                <pt idx="220">
                  <v>178.5464723379506</v>
                </pt>
                <pt idx="221">
                  <v>178.5954691035386</v>
                </pt>
                <pt idx="222">
                  <v>178.6470762371923</v>
                </pt>
                <pt idx="223">
                  <v>178.7012316111511</v>
                </pt>
                <pt idx="224">
                  <v>178.7578705387174</v>
                </pt>
                <pt idx="225">
                  <v>178.8169259280536</v>
                </pt>
                <pt idx="226">
                  <v>178.8783284337507</v>
                </pt>
                <pt idx="227">
                  <v>178.9420066057888</v>
                </pt>
                <pt idx="228">
                  <v>179.0078870354155</v>
                </pt>
                <pt idx="229">
                  <v>179.0758944976895</v>
                </pt>
                <pt idx="230">
                  <v>179.1459520902798</v>
                </pt>
                <pt idx="231">
                  <v>179.2179813682957</v>
                </pt>
                <pt idx="232">
                  <v>179.2919024748796</v>
                </pt>
                <pt idx="233">
                  <v>179.3676342672867</v>
                </pt>
                <pt idx="234">
                  <v>179.4450944384167</v>
                </pt>
                <pt idx="235">
                  <v>179.5241996334272</v>
                </pt>
                <pt idx="236">
                  <v>179.6048655615449</v>
                </pt>
                <pt idx="237">
                  <v>179.687007102795</v>
                </pt>
                <pt idx="238">
                  <v>179.7705384097117</v>
                </pt>
                <pt idx="239">
                  <v>179.8553730039587</v>
                </pt>
                <pt idx="240">
                  <v>179.9414238679493</v>
                </pt>
                <pt idx="241">
                  <v>180.0286035312609</v>
                </pt>
                <pt idx="242">
                  <v>180.1168241522362</v>
                </pt>
                <pt idx="243">
                  <v>180.2059975947614</v>
                </pt>
                <pt idx="244">
                  <v>180.2960354999757</v>
                </pt>
                <pt idx="245">
                  <v>180.3868493537313</v>
                </pt>
                <pt idx="246">
                  <v>180.4783505493552</v>
                </pt>
                <pt idx="247">
                  <v>180.5704504462284</v>
                </pt>
                <pt idx="248">
                  <v>180.6630604242627</v>
                </pt>
                <pt idx="249">
                  <v>180.7560919345726</v>
                </pt>
                <pt idx="250">
                  <v>180.8494565465049</v>
                </pt>
                <pt idx="251">
                  <v>180.9430659913495</v>
                </pt>
                <pt idx="252">
                  <v>181.0368322029186</v>
                </pt>
                <pt idx="253">
                  <v>181.130667355401</v>
                </pt>
                <pt idx="254">
                  <v>181.2244838986237</v>
                </pt>
                <pt idx="255">
                  <v>181.3181945911305</v>
                </pt>
                <pt idx="256">
                  <v>181.411712531351</v>
                </pt>
                <pt idx="257">
                  <v>181.5049511871358</v>
                </pt>
                <pt idx="258">
                  <v>181.5978244240058</v>
                </pt>
                <pt idx="259">
                  <v>181.6902465323939</v>
                </pt>
                <pt idx="260">
                  <v>181.7821322542088</v>
                </pt>
                <pt idx="261">
                  <v>181.8733968090001</v>
                </pt>
                <pt idx="262">
                  <v>181.963955920044</v>
                </pt>
                <pt idx="263">
                  <v>182.05372584063</v>
                </pt>
                <pt idx="264">
                  <v>182.1426233808216</v>
                </pt>
                <pt idx="265">
                  <v>182.2305659349965</v>
                </pt>
                <pt idx="266">
                  <v>182.3174715103669</v>
                </pt>
                <pt idx="267">
                  <v>182.4032587567995</v>
                </pt>
                <pt idx="268">
                  <v>182.4878469980942</v>
                </pt>
                <pt idx="269">
                  <v>182.5711562649993</v>
                </pt>
                <pt idx="270">
                  <v>182.6531073301144</v>
                </pt>
                <pt idx="271">
                  <v>182.7336217448835</v>
                </pt>
                <pt idx="272">
                  <v>182.8126218788328</v>
                </pt>
                <pt idx="273">
                  <v>182.8900309611958</v>
                </pt>
                <pt idx="274">
                  <v>182.9657731250228</v>
                </pt>
                <pt idx="275">
                  <v>183.0397734539062</v>
                </pt>
                <pt idx="276">
                  <v>183.1119580313503</v>
                </pt>
                <pt idx="277">
                  <v>183.1822539928714</v>
                </pt>
                <pt idx="278">
                  <v>183.2505895808243</v>
                </pt>
                <pt idx="279">
                  <v>183.3168942019838</v>
                </pt>
                <pt idx="280">
                  <v>183.3810984878207</v>
                </pt>
                <pt idx="281">
                  <v>183.4431343574649</v>
                </pt>
                <pt idx="282">
                  <v>183.5029350832544</v>
                </pt>
                <pt idx="283">
                  <v>183.5604353587882</v>
                </pt>
                <pt idx="284">
                  <v>183.6155713693627</v>
                </pt>
                <pt idx="285">
                  <v>183.6682808646494</v>
                </pt>
                <pt idx="286">
                  <v>183.718503233448</v>
                </pt>
                <pt idx="287">
                  <v>183.7661795803401</v>
                </pt>
                <pt idx="288">
                  <v>183.8112528040222</v>
                </pt>
                <pt idx="289">
                  <v>183.8536676771211</v>
                </pt>
                <pt idx="290">
                  <v>183.8933709272147</v>
                </pt>
                <pt idx="291">
                  <v>183.9303113188326</v>
                </pt>
                <pt idx="292">
                  <v>183.9644397361432</v>
                </pt>
                <pt idx="293">
                  <v>183.9957092660473</v>
                </pt>
                <pt idx="294">
                  <v>184.0240752813778</v>
                </pt>
                <pt idx="295">
                  <v>184.0494955238895</v>
                </pt>
                <pt idx="296">
                  <v>184.0719301867306</v>
                </pt>
                <pt idx="297">
                  <v>184.0913419960585</v>
                </pt>
                <pt idx="298">
                  <v>184.107696291475</v>
                </pt>
                <pt idx="299">
                  <v>184.1209611049435</v>
                </pt>
                <pt idx="300">
                  <v>184.1311072378531</v>
                </pt>
                <pt idx="301">
                  <v>184.1381083358914</v>
                </pt>
                <pt idx="302">
                  <v>184.1419409613947</v>
                </pt>
                <pt idx="303">
                  <v>184.1425846628495</v>
                </pt>
                <pt idx="304">
                  <v>184.1400220412141</v>
                </pt>
                <pt idx="305">
                  <v>184.1342388127539</v>
                </pt>
                <pt idx="306">
                  <v>184.1252238680889</v>
                </pt>
                <pt idx="307">
                  <v>184.1129693271477</v>
                </pt>
                <pt idx="308">
                  <v>184.0974705897646</v>
                </pt>
                <pt idx="309">
                  <v>184.0787263816508</v>
                </pt>
                <pt idx="310">
                  <v>184.0567387954894</v>
                </pt>
                <pt idx="311">
                  <v>184.0315133269352</v>
                </pt>
                <pt idx="312">
                  <v>184.0030589053061</v>
                </pt>
                <pt idx="313">
                  <v>183.9713879187752</v>
                </pt>
                <pt idx="314">
                  <v>183.9365162339133</v>
                </pt>
                <pt idx="315">
                  <v>183.8984632094198</v>
                </pt>
                <pt idx="316">
                  <v>183.85725170394</v>
                </pt>
                <pt idx="317">
                  <v>183.8129080778651</v>
                </pt>
                <pt idx="318">
                  <v>183.7654621890483</v>
                </pt>
                <pt idx="319">
                  <v>183.7149473823931</v>
                </pt>
                <pt idx="320">
                  <v>183.6614004732916</v>
                </pt>
                <pt idx="321">
                  <v>183.6048617249169</v>
                </pt>
                <pt idx="322">
                  <v>183.5453748193962</v>
                </pt>
                <pt idx="323">
                  <v>183.4829868229291</v>
                </pt>
                <pt idx="324">
                  <v>183.4177481449042</v>
                </pt>
                <pt idx="325">
                  <v>183.3497124911315</v>
                </pt>
                <pt idx="326">
                  <v>183.2789368112981</v>
                </pt>
                <pt idx="327">
                  <v>183.2054812407868</v>
                </pt>
                <pt idx="328">
                  <v>183.1294090370169</v>
                </pt>
                <pt idx="329">
                  <v>183.0507865104739</v>
                </pt>
                <pt idx="330">
                  <v>182.9696829506213</v>
                </pt>
                <pt idx="331">
                  <v>182.886170546894</v>
                </pt>
                <pt idx="332">
                  <v>182.8003243049856</v>
                </pt>
                <pt idx="333">
                  <v>182.7122219586549</v>
                </pt>
                <pt idx="334">
                  <v>182.6219438772781</v>
                </pt>
                <pt idx="335">
                  <v>182.5295729693882</v>
                </pt>
                <pt idx="336">
                  <v>182.4351945824382</v>
                </pt>
                <pt idx="337">
                  <v>182.3388963990346</v>
                </pt>
                <pt idx="338">
                  <v>182.2407683298857</v>
                </pt>
                <pt idx="339">
                  <v>182.1409024037012</v>
                </pt>
                <pt idx="340">
                  <v>182.0393926542898</v>
                </pt>
                <pt idx="341">
                  <v>181.9363350050885</v>
                </pt>
                <pt idx="342">
                  <v>181.8318271513537</v>
                </pt>
                <pt idx="343">
                  <v>181.725968440239</v>
                </pt>
                <pt idx="344">
                  <v>181.6188597489724</v>
                </pt>
                <pt idx="345">
                  <v>181.5106033613504</v>
                </pt>
                <pt idx="346">
                  <v>181.4013028427368</v>
                </pt>
                <pt idx="347">
                  <v>181.2910629137662</v>
                </pt>
                <pt idx="348">
                  <v>181.1799893229247</v>
                </pt>
                <pt idx="349">
                  <v>181.0681887182004</v>
                </pt>
                <pt idx="350">
                  <v>180.9557685179277</v>
                </pt>
                <pt idx="351">
                  <v>180.8428367810292</v>
                </pt>
                <pt idx="352">
                  <v>180.729502076756</v>
                </pt>
                <pt idx="353">
                  <v>180.6158733540973</v>
                </pt>
                <pt idx="354">
                  <v>180.5020598109862</v>
                </pt>
                <pt idx="355">
                  <v>180.3881707634184</v>
                </pt>
                <pt idx="356">
                  <v>180.274315514631</v>
                </pt>
                <pt idx="357">
                  <v>180.1606032244352</v>
                </pt>
                <pt idx="358">
                  <v>180.0471427787983</v>
                </pt>
                <pt idx="359">
                  <v>179.9340426599731</v>
                </pt>
                <pt idx="360">
                  <v>179.8214108170022</v>
                </pt>
                <pt idx="361">
                  <v>179.7093545368596</v>
                </pt>
                <pt idx="362">
                  <v>179.59798031657</v>
                </pt>
                <pt idx="363">
                  <v>179.4873937360608</v>
                </pt>
                <pt idx="364">
                  <v>179.3776993320741</v>
                </pt>
                <pt idx="365">
                  <v>179.2690004733425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35182256"/>
        <axId val="1"/>
      </scatterChart>
      <valAx>
        <axId val="335182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335182256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Sunlight Dur. (min)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Calculations!$AA$1</f>
              <strCache>
                <ptCount val="1"/>
                <pt idx="0">
                  <v>Sunlight Duration (minutes)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Calculations!$AA$2:$AA$367</f>
              <numCache>
                <formatCode>General</formatCode>
                <ptCount val="3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56.0657146211425</v>
                </pt>
                <pt idx="13">
                  <v>84.61600107564425</v>
                </pt>
                <pt idx="14">
                  <v>106.4475462879857</v>
                </pt>
                <pt idx="15">
                  <v>125.1222943267493</v>
                </pt>
                <pt idx="16">
                  <v>141.8871498941672</v>
                </pt>
                <pt idx="17">
                  <v>157.3491734267736</v>
                </pt>
                <pt idx="18">
                  <v>171.856146887301</v>
                </pt>
                <pt idx="19">
                  <v>185.6281947504033</v>
                </pt>
                <pt idx="20">
                  <v>198.8144381538331</v>
                </pt>
                <pt idx="21">
                  <v>211.5210264515337</v>
                </pt>
                <pt idx="22">
                  <v>223.8264322651424</v>
                </pt>
                <pt idx="23">
                  <v>235.7904284888648</v>
                </pt>
                <pt idx="24">
                  <v>247.4596642762257</v>
                </pt>
                <pt idx="25">
                  <v>258.8712893098498</v>
                </pt>
                <pt idx="26">
                  <v>270.0553987883869</v>
                </pt>
                <pt idx="27">
                  <v>281.0367349097324</v>
                </pt>
                <pt idx="28">
                  <v>291.8359025622736</v>
                </pt>
                <pt idx="29">
                  <v>302.4702578060891</v>
                </pt>
                <pt idx="30">
                  <v>312.9545700985299</v>
                </pt>
                <pt idx="31">
                  <v>323.3015244506797</v>
                </pt>
                <pt idx="32">
                  <v>333.5221080372878</v>
                </pt>
                <pt idx="33">
                  <v>343.6259118973197</v>
                </pt>
                <pt idx="34">
                  <v>353.6213692367699</v>
                </pt>
                <pt idx="35">
                  <v>363.5159457131288</v>
                </pt>
                <pt idx="36">
                  <v>373.3162928774822</v>
                </pt>
                <pt idx="37">
                  <v>383.0283730156291</v>
                </pt>
                <pt idx="38">
                  <v>392.6575615477055</v>
                </pt>
                <pt idx="39">
                  <v>402.2087316468793</v>
                </pt>
                <pt idx="40">
                  <v>411.6863246428807</v>
                </pt>
                <pt idx="41">
                  <v>421.0944089672871</v>
                </pt>
                <pt idx="42">
                  <v>430.4367297922914</v>
                </pt>
                <pt idx="43">
                  <v>439.7167510576223</v>
                </pt>
                <pt idx="44">
                  <v>448.9376912310604</v>
                </pt>
                <pt idx="45">
                  <v>458.1025538790765</v>
                </pt>
                <pt idx="46">
                  <v>467.2141539154392</v>
                </pt>
                <pt idx="47">
                  <v>476.2751402315054</v>
                </pt>
                <pt idx="48">
                  <v>485.2880152831073</v>
                </pt>
                <pt idx="49">
                  <v>494.2551521061746</v>
                </pt>
                <pt idx="50">
                  <v>503.1788091509262</v>
                </pt>
                <pt idx="51">
                  <v>512.06114325865</v>
                </pt>
                <pt idx="52">
                  <v>520.9042210511548</v>
                </pt>
                <pt idx="53">
                  <v>529.7100289597079</v>
                </pt>
                <pt idx="54">
                  <v>538.4804820843394</v>
                </pt>
                <pt idx="55">
                  <v>547.2174320450774</v>
                </pt>
                <pt idx="56">
                  <v>555.9226739626484</v>
                </pt>
                <pt idx="57">
                  <v>564.5979526855424</v>
                </pt>
                <pt idx="58">
                  <v>573.2449683642058</v>
                </pt>
                <pt idx="59">
                  <v>581.8653814583949</v>
                </pt>
                <pt idx="60">
                  <v>590.4608172527571</v>
                </pt>
                <pt idx="61">
                  <v>599.0328699449722</v>
                </pt>
                <pt idx="62">
                  <v>607.5831063630989</v>
                </pt>
                <pt idx="63">
                  <v>616.1130693613692</v>
                </pt>
                <pt idx="64">
                  <v>624.6242809378468</v>
                </pt>
                <pt idx="65">
                  <v>633.1182451120505</v>
                </pt>
                <pt idx="66">
                  <v>641.5964505969379</v>
                </pt>
                <pt idx="67">
                  <v>650.0603732952378</v>
                </pt>
                <pt idx="68">
                  <v>658.5114786478003</v>
                </pt>
                <pt idx="69">
                  <v>666.951223858425</v>
                </pt>
                <pt idx="70">
                  <v>675.3810600181788</v>
                </pt>
                <pt idx="71">
                  <v>683.8024341497107</v>
                </pt>
                <pt idx="72">
                  <v>692.2167911912325</v>
                </pt>
                <pt idx="73">
                  <v>700.6255759384561</v>
                </pt>
                <pt idx="74">
                  <v>709.0302349618589</v>
                </pt>
                <pt idx="75">
                  <v>717.4322185162946</v>
                </pt>
                <pt idx="76">
                  <v>725.8329824593807</v>
                </pt>
                <pt idx="77">
                  <v>734.2339901950771</v>
                </pt>
                <pt idx="78">
                  <v>742.6367146590648</v>
                </pt>
                <pt idx="79">
                  <v>751.0426403626948</v>
                </pt>
                <pt idx="80">
                  <v>759.4532655130066</v>
                </pt>
                <pt idx="81">
                  <v>767.8701042271063</v>
                </pt>
                <pt idx="82">
                  <v>776.2946888602708</v>
                </pt>
                <pt idx="83">
                  <v>784.7285724685773</v>
                </pt>
                <pt idx="84">
                  <v>793.1733314284486</v>
                </pt>
                <pt idx="85">
                  <v>801.6305682377424</v>
                </pt>
                <pt idx="86">
                  <v>810.101914525283</v>
                </pt>
                <pt idx="87">
                  <v>818.5890342987228</v>
                </pt>
                <pt idx="88">
                  <v>827.0936274640671</v>
                </pt>
                <pt idx="89">
                  <v>835.6174336542447</v>
                </pt>
                <pt idx="90">
                  <v>844.1622364086478</v>
                </pt>
                <pt idx="91">
                  <v>852.7298677514246</v>
                </pt>
                <pt idx="92">
                  <v>861.322213222582</v>
                </pt>
                <pt idx="93">
                  <v>869.9412174238247</v>
                </pt>
                <pt idx="94">
                  <v>878.588890149851</v>
                </pt>
                <pt idx="95">
                  <v>887.2673131867676</v>
                </pt>
                <pt idx="96">
                  <v>895.9786478719008</v>
                </pt>
                <pt idx="97">
                  <v>904.7251435240088</v>
                </pt>
                <pt idx="98">
                  <v>913.5091468712004</v>
                </pt>
                <pt idx="99">
                  <v>922.3331126250908</v>
                </pt>
                <pt idx="100">
                  <v>931.1996153752865</v>
                </pt>
                <pt idx="101">
                  <v>940.1113630096022</v>
                </pt>
                <pt idx="102">
                  <v>949.0712119027053</v>
                </pt>
                <pt idx="103">
                  <v>958.0821841617197</v>
                </pt>
                <pt idx="104">
                  <v>967.1474872730631</v>
                </pt>
                <pt idx="105">
                  <v>976.2705365637357</v>
                </pt>
                <pt idx="106">
                  <v>985.4549809750812</v>
                </pt>
                <pt idx="107">
                  <v>994.7047327529053</v>
                </pt>
                <pt idx="108">
                  <v>1004.024001790384</v>
                </pt>
                <pt idx="109">
                  <v>1013.417335527134</v>
                </pt>
                <pt idx="110">
                  <v>1022.889665519834</v>
                </pt>
                <pt idx="111">
                  <v>1032.446362071899</v>
                </pt>
                <pt idx="112">
                  <v>1042.093298659521</v>
                </pt>
                <pt idx="113">
                  <v>1051.83692834851</v>
                </pt>
                <pt idx="114">
                  <v>1061.68437499618</v>
                </pt>
                <pt idx="115">
                  <v>1071.643542829842</v>
                </pt>
                <pt idx="116">
                  <v>1081.723249064596</v>
                </pt>
                <pt idx="117">
                  <v>1091.933385678274</v>
                </pt>
                <pt idx="118">
                  <v>1102.285118466923</v>
                </pt>
                <pt idx="119">
                  <v>1112.791134304896</v>
                </pt>
                <pt idx="120">
                  <v>1123.465951508477</v>
                </pt>
                <pt idx="121">
                  <v>1134.32631393955</v>
                </pt>
                <pt idx="122">
                  <v>1145.391697927832</v>
                </pt>
                <pt idx="123">
                  <v>1156.684973774007</v>
                </pt>
                <pt idx="124">
                  <v>1168.23328310986</v>
                </pt>
                <pt idx="125">
                  <v>1180.069224220782</v>
                </pt>
                <pt idx="126">
                  <v>1192.232487632411</v>
                </pt>
                <pt idx="127">
                  <v>1204.772168869669</v>
                </pt>
                <pt idx="128">
                  <v>1217.750133724792</v>
                </pt>
                <pt idx="129">
                  <v>1231.246084288766</v>
                </pt>
                <pt idx="130">
                  <v>1245.36550470157</v>
                </pt>
                <pt idx="131">
                  <v>1260.25277012224</v>
                </pt>
                <pt idx="132">
                  <v>1276.114204161359</v>
                </pt>
                <pt idx="133">
                  <v>1293.262186806975</v>
                </pt>
                <pt idx="134">
                  <v>1312.209874553678</v>
                </pt>
                <pt idx="135">
                  <v>1333.912702647238</v>
                </pt>
                <pt idx="136">
                  <v>1360.592419382745</v>
                </pt>
                <pt idx="137">
                  <v>1401.471348976996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1388.194053168661</v>
                </pt>
                <pt idx="205">
                  <v>1353.418920331892</v>
                </pt>
                <pt idx="206">
                  <v>1328.496086446497</v>
                </pt>
                <pt idx="207">
                  <v>1307.737606865244</v>
                </pt>
                <pt idx="208">
                  <v>1289.414751638847</v>
                </pt>
                <pt idx="209">
                  <v>1272.728222115911</v>
                </pt>
                <pt idx="210">
                  <v>1257.231987640315</v>
                </pt>
                <pt idx="211">
                  <v>1242.647911519294</v>
                </pt>
                <pt idx="212">
                  <v>1228.789192903637</v>
                </pt>
                <pt idx="213">
                  <v>1215.523495831763</v>
                </pt>
                <pt idx="214">
                  <v>1202.753207772005</v>
                </pt>
                <pt idx="215">
                  <v>1190.404011929746</v>
                </pt>
                <pt idx="216">
                  <v>1178.417862339646</v>
                </pt>
                <pt idx="217">
                  <v>1166.74845388614</v>
                </pt>
                <pt idx="218">
                  <v>1155.358184911831</v>
                </pt>
                <pt idx="219">
                  <v>1144.216053394897</v>
                </pt>
                <pt idx="220">
                  <v>1133.296159185054</v>
                </pt>
                <pt idx="221">
                  <v>1122.576612318427</v>
                </pt>
                <pt idx="222">
                  <v>1112.038720920008</v>
                </pt>
                <pt idx="223">
                  <v>1101.666376212728</v>
                </pt>
                <pt idx="224">
                  <v>1091.445579401601</v>
                </pt>
                <pt idx="225">
                  <v>1081.36407257346</v>
                </pt>
                <pt idx="226">
                  <v>1071.41104711634</v>
                </pt>
                <pt idx="227">
                  <v>1061.576910768153</v>
                </pt>
                <pt idx="228">
                  <v>1051.853099599854</v>
                </pt>
                <pt idx="229">
                  <v>1042.231924854388</v>
                </pt>
                <pt idx="230">
                  <v>1032.706447120888</v>
                </pt>
                <pt idx="231">
                  <v>1023.270372162646</v>
                </pt>
                <pt idx="232">
                  <v>1013.917964056347</v>
                </pt>
                <pt idx="233">
                  <v>1004.643972288638</v>
                </pt>
                <pt idx="234">
                  <v>995.4435701946616</v>
                </pt>
                <pt idx="235">
                  <v>986.3123026794806</v>
                </pt>
                <pt idx="236">
                  <v>977.2460415890934</v>
                </pt>
                <pt idx="237">
                  <v>968.2409474241088</v>
                </pt>
                <pt idx="238">
                  <v>959.2934363434007</v>
                </pt>
                <pt idx="239">
                  <v>950.4001516037376</v>
                </pt>
                <pt idx="240">
                  <v>941.5579387380895</v>
                </pt>
                <pt idx="241">
                  <v>932.7638239001047</v>
                </pt>
                <pt idx="242">
                  <v>924.0149949016298</v>
                </pt>
                <pt idx="243">
                  <v>915.30878455063</v>
                </pt>
                <pt idx="244">
                  <v>906.642655961532</v>
                </pt>
                <pt idx="245">
                  <v>898.0141895631873</v>
                </pt>
                <pt idx="246">
                  <v>889.4210715726828</v>
                </pt>
                <pt idx="247">
                  <v>880.8610837390924</v>
                </pt>
                <pt idx="248">
                  <v>872.3320941905334</v>
                </pt>
                <pt idx="249">
                  <v>863.8320492424117</v>
                </pt>
                <pt idx="250">
                  <v>855.3589660451663</v>
                </pt>
                <pt idx="251">
                  <v>846.9109259668543</v>
                </pt>
                <pt idx="252">
                  <v>838.486068620225</v>
                </pt>
                <pt idx="253">
                  <v>830.0825864560541</v>
                </pt>
                <pt idx="254">
                  <v>821.6987198547241</v>
                </pt>
                <pt idx="255">
                  <v>813.3327526567582</v>
                </pt>
                <pt idx="256">
                  <v>804.9830080802579</v>
                </pt>
                <pt idx="257">
                  <v>796.6478449794835</v>
                </pt>
                <pt idx="258">
                  <v>788.3256544043002</v>
                </pt>
                <pt idx="259">
                  <v>780.014856424639</v>
                </pt>
                <pt idx="260">
                  <v>771.7138971880335</v>
                </pt>
                <pt idx="261">
                  <v>763.4212461816119</v>
                </pt>
                <pt idx="262">
                  <v>755.1353936728574</v>
                </pt>
                <pt idx="263">
                  <v>746.8548483056423</v>
                </pt>
                <pt idx="264">
                  <v>738.578134830208</v>
                </pt>
                <pt idx="265">
                  <v>730.3037919475224</v>
                </pt>
                <pt idx="266">
                  <v>722.0303702494803</v>
                </pt>
                <pt idx="267">
                  <v>713.7564302380526</v>
                </pt>
                <pt idx="268">
                  <v>705.4805404067838</v>
                </pt>
                <pt idx="269">
                  <v>697.2012753692757</v>
                </pt>
                <pt idx="270">
                  <v>688.9172140191612</v>
                </pt>
                <pt idx="271">
                  <v>680.626937706737</v>
                </pt>
                <pt idx="272">
                  <v>672.3290284170907</v>
                </pt>
                <pt idx="273">
                  <v>664.0220669346447</v>
                </pt>
                <pt idx="274">
                  <v>655.7046309784233</v>
                </pt>
                <pt idx="275">
                  <v>647.3752932917042</v>
                </pt>
                <pt idx="276">
                  <v>639.0326196692422</v>
                </pt>
                <pt idx="277">
                  <v>630.6751669033947</v>
                </pt>
                <pt idx="278">
                  <v>622.301480629861</v>
                </pt>
                <pt idx="279">
                  <v>613.9100930514576</v>
                </pt>
                <pt idx="280">
                  <v>605.4995205165853</v>
                </pt>
                <pt idx="281">
                  <v>597.06826092648</v>
                </pt>
                <pt idx="282">
                  <v>588.6147909423627</v>
                </pt>
                <pt idx="283">
                  <v>580.137562960191</v>
                </pt>
                <pt idx="284">
                  <v>571.6350018166486</v>
                </pt>
                <pt idx="285">
                  <v>563.1055011850636</v>
                </pt>
                <pt idx="286">
                  <v>554.5474196145551</v>
                </pt>
                <pt idx="287">
                  <v>545.9590761584844</v>
                </pt>
                <pt idx="288">
                  <v>537.338745530953</v>
                </pt>
                <pt idx="289">
                  <v>528.6846527203431</v>
                </pt>
                <pt idx="290">
                  <v>519.994966977851</v>
                </pt>
                <pt idx="291">
                  <v>511.2677950857145</v>
                </pt>
                <pt idx="292">
                  <v>502.5011737940504</v>
                </pt>
                <pt idx="293">
                  <v>493.6930612962108</v>
                </pt>
                <pt idx="294">
                  <v>484.8413275896968</v>
                </pt>
                <pt idx="295">
                  <v>475.943743542078</v>
                </pt>
                <pt idx="296">
                  <v>466.9979684480505</v>
                </pt>
                <pt idx="297">
                  <v>458.0015358226154</v>
                </pt>
                <pt idx="298">
                  <v>448.951837125536</v>
                </pt>
                <pt idx="299">
                  <v>439.8461030502916</v>
                </pt>
                <pt idx="300">
                  <v>430.6813819345038</v>
                </pt>
                <pt idx="301">
                  <v>421.4545147529925</v>
                </pt>
                <pt idx="302">
                  <v>412.1621060350493</v>
                </pt>
                <pt idx="303">
                  <v>402.8004898958638</v>
                </pt>
                <pt idx="304">
                  <v>393.3656901791634</v>
                </pt>
                <pt idx="305">
                  <v>383.85337346045</v>
                </pt>
                <pt idx="306">
                  <v>374.2587933395146</v>
                </pt>
                <pt idx="307">
                  <v>364.576724032415</v>
                </pt>
                <pt idx="308">
                  <v>354.8013807205872</v>
                </pt>
                <pt idx="309">
                  <v>344.9263233791319</v>
                </pt>
                <pt idx="310">
                  <v>334.9443398142541</v>
                </pt>
                <pt idx="311">
                  <v>324.84730228686</v>
                </pt>
                <pt idx="312">
                  <v>314.6259902287205</v>
                </pt>
                <pt idx="313">
                  <v>304.2698689338404</v>
                </pt>
                <pt idx="314">
                  <v>293.7668103686341</v>
                </pt>
                <pt idx="315">
                  <v>283.1027368227355</v>
                </pt>
                <pt idx="316">
                  <v>272.2611601057891</v>
                </pt>
                <pt idx="317">
                  <v>261.2225768870827</v>
                </pt>
                <pt idx="318">
                  <v>249.9636620367533</v>
                </pt>
                <pt idx="319">
                  <v>238.4561720344607</v>
                </pt>
                <pt idx="320">
                  <v>226.6654216522353</v>
                </pt>
                <pt idx="321">
                  <v>214.5481140983267</v>
                </pt>
                <pt idx="322">
                  <v>202.0491578108928</v>
                </pt>
                <pt idx="323">
                  <v>189.0968298848918</v>
                </pt>
                <pt idx="324">
                  <v>175.5951080560213</v>
                </pt>
                <pt idx="325">
                  <v>161.4108559133068</v>
                </pt>
                <pt idx="326">
                  <v>146.3509201511089</v>
                </pt>
                <pt idx="327">
                  <v>130.1174006054271</v>
                </pt>
                <pt idx="328">
                  <v>112.2087916912643</v>
                </pt>
                <pt idx="329">
                  <v>91.65653102229955</v>
                </pt>
                <pt idx="330">
                  <v>66.04808754400992</v>
                </pt>
                <pt idx="331">
                  <v>21.8307146871514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5181928"/>
        <axId val="1"/>
      </lineChart>
      <catAx>
        <axId val="335181928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  <max val="1440"/>
          <min val="0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335181928"/>
        <crosses val="autoZero"/>
        <crossBetween val="between"/>
        <majorUnit val="20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259136212624585"/>
          <y val="0.04545454545454546"/>
          <w val="0.6013289036544851"/>
          <h val="0.759090909090909"/>
        </manualLayout>
      </layout>
      <lineChart>
        <grouping val="standard"/>
        <varyColors val="0"/>
        <ser>
          <idx val="0"/>
          <order val="0"/>
          <tx>
            <strRef>
              <f>Calculations!$Y$1</f>
              <strCache>
                <ptCount val="1"/>
                <pt idx="0">
                  <v>Sunrise Time (LST)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Calculations!$Y$2:$Y$367</f>
              <numCache>
                <formatCode>h:mm:ss;@</formatCode>
                <ptCount val="3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0.5696628919054716</v>
                </pt>
                <pt idx="13">
                  <v>0.5600005442063366</v>
                </pt>
                <pt idx="14">
                  <v>0.5526634623616113</v>
                </pt>
                <pt idx="15">
                  <v>0.5464146469973621</v>
                </pt>
                <pt idx="16">
                  <v>0.5408209441018518</v>
                </pt>
                <pt idx="17">
                  <v>0.5356713802539692</v>
                </pt>
                <pt idx="18">
                  <v>0.5308450218891028</v>
                </pt>
                <pt idx="19">
                  <v>0.5262652737057396</v>
                </pt>
                <pt idx="20">
                  <v>0.521880207194965</v>
                </pt>
                <pt idx="21">
                  <v>0.5176528275442832</v>
                </pt>
                <pt idx="22">
                  <v>0.5135557629103158</v>
                </pt>
                <pt idx="23">
                  <v>0.5095681474305473</v>
                </pt>
                <pt idx="24">
                  <v>0.5056736851174485</v>
                </pt>
                <pt idx="25">
                  <v>0.5018593914059413</v>
                </pt>
                <pt idx="26">
                  <v>0.4981147441485227</v>
                </pt>
                <pt idx="27">
                  <v>0.4944310927465274</v>
                </pt>
                <pt idx="28">
                  <v>0.4908012359350387</v>
                </pt>
                <pt idx="29">
                  <v>0.4872191131590982</v>
                </pt>
                <pt idx="30">
                  <v>0.483679574488476</v>
                </pt>
                <pt idx="31">
                  <v>0.4801782060905148</v>
                </pt>
                <pt idx="32">
                  <v>0.4767111958028073</v>
                </pt>
                <pt idx="33">
                  <v>0.473275228168848</v>
                </pt>
                <pt idx="34">
                  <v>0.4698674014684233</v>
                </pt>
                <pt idx="35">
                  <v>0.4664851614037916</v>
                </pt>
                <pt idx="36">
                  <v>0.4631262475622606</v>
                </pt>
                <pt idx="37">
                  <v>0.4597886497947531</v>
                </pt>
                <pt idx="38">
                  <v>0.4564705723728491</v>
                </pt>
                <pt idx="39">
                  <v>0.4531704043072772</v>
                </pt>
                <pt idx="40">
                  <v>0.4498866945909711</v>
                </pt>
                <pt idx="41">
                  <v>0.4466181314106681</v>
                </pt>
                <pt idx="42">
                  <v>0.4433635245811561</v>
                </pt>
                <pt idx="43">
                  <v>0.4401217906149784</v>
                </pt>
                <pt idx="44">
                  <v>0.4368919399616483</v>
                </pt>
                <pt idx="45">
                  <v>0.4336730660437932</v>
                </pt>
                <pt idx="46">
                  <v>0.4304643357900722</v>
                </pt>
                <pt idx="47">
                  <v>0.4272649814216903</v>
                </pt>
                <pt idx="48">
                  <v>0.4240742932940205</v>
                </pt>
                <pt idx="49">
                  <v>0.4208916136304896</v>
                </pt>
                <pt idx="50">
                  <v>0.4177163310144366</v>
                </pt>
                <pt idx="51">
                  <v>0.4145478755274486</v>
                </pt>
                <pt idx="52">
                  <v>0.4113857144413733</v>
                </pt>
                <pt idx="53">
                  <v>0.4082293483861711</v>
                </pt>
                <pt idx="54">
                  <v>0.4050783079282008</v>
                </pt>
                <pt idx="55">
                  <v>0.4019321505036544</v>
                </pt>
                <pt idx="56">
                  <v>0.3987904576601396</v>
                </pt>
                <pt idx="57">
                  <v>0.3956528325665186</v>
                </pt>
                <pt idx="58">
                  <v>0.3925188977566431</v>
                </pt>
                <pt idx="59">
                  <v>0.3893882930776869</v>
                </pt>
                <pt idx="60">
                  <v>0.386260673817511</v>
                </pt>
                <pt idx="61">
                  <v>0.3831357089891577</v>
                </pt>
                <pt idx="62">
                  <v>0.3800130797531813</v>
                </pt>
                <pt idx="63">
                  <v>0.3768924779610104</v>
                </pt>
                <pt idx="64">
                  <v>0.3737736048045082</v>
                </pt>
                <pt idx="65">
                  <v>0.3706561695586677</v>
                </pt>
                <pt idx="66">
                  <v>0.3675398884055972</v>
                </pt>
                <pt idx="67">
                  <v>0.3644244833294252</v>
                </pt>
                <pt idx="68">
                  <v>0.3613096810724866</v>
                </pt>
                <pt idx="69">
                  <v>0.3581952121442145</v>
                </pt>
                <pt idx="70">
                  <v>0.3550808098745881</v>
                </pt>
                <pt idx="71">
                  <v>0.3519662095048244</v>
                </pt>
                <pt idx="72">
                  <v>0.3488511473082105</v>
                </pt>
                <pt idx="73">
                  <v>0.3457353597344225</v>
                </pt>
                <pt idx="74">
                  <v>0.3426185825709313</v>
                </pt>
                <pt idx="75">
                  <v>0.3395005501151812</v>
                </pt>
                <pt idx="76">
                  <v>0.3363809943513888</v>
                </pt>
                <pt idx="77">
                  <v>0.3332596441257711</v>
                </pt>
                <pt idx="78">
                  <v>0.3301362243139169</v>
                </pt>
                <pt idx="79">
                  <v>0.3270104549739223</v>
                </pt>
                <pt idx="80">
                  <v>0.3238820504786415</v>
                </pt>
                <pt idx="81">
                  <v>0.3207507186200959</v>
                </pt>
                <pt idx="82">
                  <v>0.3176161596787009</v>
                </pt>
                <pt idx="83">
                  <v>0.3144780654494577</v>
                </pt>
                <pt idx="84">
                  <v>0.3113361182166972</v>
                </pt>
                <pt idx="85">
                  <v>0.3081899896681781</v>
                </pt>
                <pt idx="86">
                  <v>0.3050393397385568</v>
                </pt>
                <pt idx="87">
                  <v>0.301883815371217</v>
                </pt>
                <pt idx="88">
                  <v>0.2987230491862499</v>
                </pt>
                <pt idx="89">
                  <v>0.2955566580409928</v>
                </pt>
                <pt idx="90">
                  <v>0.2923842414679718</v>
                </pt>
                <pt idx="91">
                  <v>0.2892053799730825</v>
                </pt>
                <pt idx="92">
                  <v>0.2860196331746858</v>
                </pt>
                <pt idx="93">
                  <v>0.2828265377615989</v>
                </pt>
                <pt idx="94">
                  <v>0.279625605244942</v>
                </pt>
                <pt idx="95">
                  <v>0.2764163194750333</v>
                </pt>
                <pt idx="96">
                  <v>0.2731981338901864</v>
                </pt>
                <pt idx="97">
                  <v>0.269970468459201</v>
                </pt>
                <pt idx="98">
                  <v>0.2667327062730183</v>
                </pt>
                <pt idx="99">
                  <v>0.2634841897336961</v>
                </pt>
                <pt idx="100">
                  <v>0.2602242162800398</v>
                </pt>
                <pt idx="101">
                  <v>0.2569520335783915</v>
                </pt>
                <pt idx="102">
                  <v>0.2536668340942005</v>
                </pt>
                <pt idx="103">
                  <v>0.2503677489441277</v>
                </pt>
                <pt idx="104">
                  <v>0.2470538409091424</v>
                </pt>
                <pt idx="105">
                  <v>0.2437240964651906</v>
                </pt>
                <pt idx="106">
                  <v>0.2403774166586177</v>
                </pt>
                <pt idx="107">
                  <v>0.2370126066168395</v>
                </pt>
                <pt idx="108">
                  <v>0.2336283634387789</v>
                </pt>
                <pt idx="109">
                  <v>0.2302232621516852</v>
                </pt>
                <pt idx="110">
                  <v>0.2267957393473847</v>
                </pt>
                <pt idx="111">
                  <v>0.2233440740165919</v>
                </pt>
                <pt idx="112">
                  <v>0.2198663649784904</v>
                </pt>
                <pt idx="113">
                  <v>0.2163605041441314</v>
                </pt>
                <pt idx="114">
                  <v>0.212824144643974</v>
                </pt>
                <pt idx="115">
                  <v>0.2092546625730951</v>
                </pt>
                <pt idx="116">
                  <v>0.2056491107357171</v>
                </pt>
                <pt idx="117">
                  <v>0.2020041622654838</v>
                </pt>
                <pt idx="118">
                  <v>0.1983160413015858</v>
                </pt>
                <pt idx="119">
                  <v>0.1945804369284073</v>
                </pt>
                <pt idx="120">
                  <v>0.1907923952062489</v>
                </pt>
                <pt idx="121">
                  <v>0.1869461821284827</v>
                </pt>
                <pt idx="122">
                  <v>0.183035107409272</v>
                </pt>
                <pt idx="123">
                  <v>0.1790512946019027</v>
                </pt>
                <pt idx="124">
                  <v>0.1749853762721742</v>
                </pt>
                <pt idx="125">
                  <v>0.1708260822467064</v>
                </pt>
                <pt idx="126">
                  <v>0.1665596715267176</v>
                </pt>
                <pt idx="127">
                  <v>0.1621691290805754</v>
                </pt>
                <pt idx="128">
                  <v>0.1576329971908069</v>
                </pt>
                <pt idx="129">
                  <v>0.1529236162681089</v>
                </pt>
                <pt idx="130">
                  <v>0.1480043657737266</v>
                </pt>
                <pt idx="131">
                  <v>0.1428251123687456</v>
                </pt>
                <pt idx="132">
                  <v>0.1373142037485773</v>
                </pt>
                <pt idx="133">
                  <v>0.1313631532915584</v>
                </pt>
                <pt idx="134">
                  <v>0.1247937510399103</v>
                </pt>
                <pt idx="135">
                  <v>0.1172742086831041</v>
                </pt>
                <pt idx="136">
                  <v>0.108033036482556</v>
                </pt>
                <pt idx="137">
                  <v>0.09386797973528907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0.1054701388801587</v>
                </pt>
                <pt idx="205">
                  <v>0.1175492314507116</v>
                </pt>
                <pt idx="206">
                  <v>0.1262004736483898</v>
                </pt>
                <pt idx="207">
                  <v>0.1333988022687928</v>
                </pt>
                <pt idx="208">
                  <v>0.1397444362065778</v>
                </pt>
                <pt idx="209">
                  <v>0.1455148845127782</v>
                </pt>
                <pt idx="210">
                  <v>0.1508650030135083</v>
                </pt>
                <pt idx="211">
                  <v>0.1558913601945387</v>
                </pt>
                <pt idx="212">
                  <v>0.1606588197686848</v>
                </pt>
                <pt idx="213">
                  <v>0.1652133429644209</v>
                </pt>
                <pt idx="214">
                  <v>0.1695888430593712</v>
                </pt>
                <pt idx="215">
                  <v>0.1738111531780871</v>
                </pt>
                <pt idx="216">
                  <v>0.1779004653341006</v>
                </pt>
                <pt idx="217">
                  <v>0.181872903167463</v>
                </pt>
                <pt idx="218">
                  <v>0.1857415764135729</v>
                </pt>
                <pt idx="219">
                  <v>0.1895173112080074</v>
                </pt>
                <pt idx="220">
                  <v>0.1932091699472424</v>
                </pt>
                <pt idx="221">
                  <v>0.196824830143581</v>
                </pt>
                <pt idx="222">
                  <v>0.2003708661958573</v>
                </pt>
                <pt idx="223">
                  <v>0.2038529627160764</v>
                </pt>
                <pt idx="224">
                  <v>0.2072760785905509</v>
                </pt>
                <pt idx="225">
                  <v>0.2106445749220983</v>
                </pt>
                <pt idx="226">
                  <v>0.213962316054175</v>
                </pt>
                <pt idx="227">
                  <v>0.2172327502369629</v>
                </pt>
                <pt idx="228">
                  <v>0.2204589746913839</v>
                </pt>
                <pt idx="229">
                  <v>0.2236437885714018</v>
                </pt>
                <pt idx="230">
                  <v>0.2267897364366611</v>
                </pt>
                <pt idx="231">
                  <v>0.2298991442089265</v>
                </pt>
                <pt idx="232">
                  <v>0.2329741491208117</v>
                </pt>
                <pt idx="233">
                  <v>0.236016724821989</v>
                </pt>
                <pt idx="234">
                  <v>0.2390287025515665</v>
                </pt>
                <pt idx="235">
                  <v>0.2420117890921132</v>
                </pt>
                <pt idx="236">
                  <v>0.2449675820729238</v>
                </pt>
                <pt idx="237">
                  <v>0.2478975830767223</v>
                </pt>
                <pt idx="238">
                  <v>0.2508032089156735</v>
                </pt>
                <pt idx="239">
                  <v>0.253685801373522</v>
                </pt>
                <pt idx="240">
                  <v>0.2565466356562016</v>
                </pt>
                <pt idx="241">
                  <v>0.2593869277498749</v>
                </pt>
                <pt idx="242">
                  <v>0.2622078408507819</v>
                </pt>
                <pt idx="243">
                  <v>0.2650104910032767</v>
                </pt>
                <pt idx="244">
                  <v>0.2677959520599114</v>
                </pt>
                <pt idx="245">
                  <v>0.2705652600589049</v>
                </pt>
                <pt idx="246">
                  <v>0.2733194170993268</v>
                </pt>
                <pt idx="247">
                  <v>0.2760593947818218</v>
                </pt>
                <pt idx="248">
                  <v>0.2787861372724746</v>
                </pt>
                <pt idx="249">
                  <v>0.2815005640388417</v>
                </pt>
                <pt idx="250">
                  <v>0.2842035723000423</v>
                </pt>
                <pt idx="251">
                  <v>0.2868960392268254</v>
                </pt>
                <pt idx="252">
                  <v>0.2895788239225179</v>
                </pt>
                <pt idx="253">
                  <v>0.2922527692115074</v>
                </pt>
                <pt idx="254">
                  <v>0.2949187032583196</v>
                </pt>
                <pt idx="255">
                  <v>0.2975774410372921</v>
                </pt>
                <pt idx="256">
                  <v>0.3002297856702865</v>
                </pt>
                <pt idx="257">
                  <v>0.3028765296476759</v>
                </pt>
                <pt idx="258">
                  <v>0.3055184559459116</v>
                </pt>
                <pt idx="259">
                  <v>0.3081563390534139</v>
                </pt>
                <pt idx="260">
                  <v>0.3107909459151564</v>
                </pt>
                <pt idx="261">
                  <v>0.3134230368051484</v>
                </pt>
                <pt idx="262">
                  <v>0.3160533661349951</v>
                </pt>
                <pt idx="263">
                  <v>0.3186826832059461</v>
                </pt>
                <pt idx="264">
                  <v>0.3213117329110976</v>
                </pt>
                <pt idx="265">
                  <v>0.3239412563938052</v>
                </pt>
                <pt idx="266">
                  <v>0.3265719916680166</v>
                </pt>
                <pt idx="267">
                  <v>0.329204674205681</v>
                </pt>
                <pt idx="268">
                  <v>0.3318400374963054</v>
                </pt>
                <pt idx="269">
                  <v>0.3344788135833363</v>
                </pt>
                <pt idx="270">
                  <v>0.337121733582101</v>
                </pt>
                <pt idx="271">
                  <v>0.3397695281838652</v>
                </pt>
                <pt idx="272">
                  <v>0.3424229281507032</v>
                </pt>
                <pt idx="273">
                  <v>0.3450826648058999</v>
                </pt>
                <pt idx="274">
                  <v>0.3477494705248547</v>
                </pt>
                <pt idx="275">
                  <v>0.3504240792317359</v>
                </pt>
                <pt idx="276">
                  <v>0.3531072269073544</v>
                </pt>
                <pt idx="277">
                  <v>0.3557996521144199</v>
                </pt>
                <pt idx="278">
                  <v>0.3585020965466214</v>
                </pt>
                <pt idx="279">
                  <v>0.3612153056088315</v>
                </pt>
                <pt idx="280">
                  <v>0.3639400290364095</v>
                </pt>
                <pt idx="281">
                  <v>0.3666770215625369</v>
                </pt>
                <pt idx="282">
                  <v>0.369427043643617</v>
                </pt>
                <pt idx="283">
                  <v>0.3721908622540313</v>
                </pt>
                <pt idx="284">
                  <v>0.3749692517630215</v>
                </pt>
                <pt idx="285">
                  <v>0.3777629949082582</v>
                </pt>
                <pt idx="286">
                  <v>0.3805728838826032</v>
                </pt>
                <pt idx="287">
                  <v>0.3833997215531461</v>
                </pt>
                <pt idx="288">
                  <v>0.3862443228342182</v>
                </pt>
                <pt idx="289">
                  <v>0.3891075162395449</v>
                </pt>
                <pt idx="290">
                  <v>0.3919901456425949</v>
                </pt>
                <pt idx="291">
                  <v>0.3948930722788602</v>
                </pt>
                <pt idx="292">
                  <v>0.3978171770293463</v>
                </pt>
                <pt idx="293">
                  <v>0.4007633630312163</v>
                </pt>
                <pt idx="294">
                  <v>0.4037325586695363</v>
                </pt>
                <pt idx="295">
                  <v>0.4067257210137066</v>
                </pt>
                <pt idx="296">
                  <v>0.409743839773796</v>
                </pt>
                <pt idx="297">
                  <v>0.4127879418663238</v>
                </pt>
                <pt idx="298">
                  <v>0.4158590966963993</v>
                </pt>
                <pt idx="299">
                  <v>0.4189584222846676</v>
                </pt>
                <pt idx="300">
                  <v>0.4220870923940364</v>
                </pt>
                <pt idx="301">
                  <v>0.4252463448444563</v>
                </pt>
                <pt idx="302">
                  <v>0.428437491245583</v>
                </pt>
                <pt idx="303">
                  <v>0.4316619284298312</v>
                </pt>
                <pt idx="304">
                  <v>0.4349211519353242</v>
                </pt>
                <pt idx="305">
                  <v>0.43821677197426</v>
                </pt>
                <pt idx="306">
                  <v>0.4415505324335802</v>
                </pt>
                <pt idx="307">
                  <v>0.444924333600147</v>
                </pt>
                <pt idx="308">
                  <v>0.4483402594944786</v>
                </pt>
                <pt idx="309">
                  <v>0.4518006109525192</v>
                </pt>
                <pt idx="310">
                  <v>0.4553079459393698</v>
                </pt>
                <pt idx="311">
                  <v>0.4588651290486823</v>
                </pt>
                <pt idx="312">
                  <v>0.4624753927908988</v>
                </pt>
                <pt idx="313">
                  <v>0.4661424141845328</v>
                </pt>
                <pt idx="314">
                  <v>0.4698704114629286</v>
                </pt>
                <pt idx="315">
                  <v>0.4736642675914578</v>
                </pt>
                <pt idx="316">
                  <v>0.4775296900735705</v>
                </pt>
                <pt idx="317">
                  <v>0.4814734207284076</v>
                </pt>
                <pt idx="318">
                  <v>0.4855035156289149</v>
                </pt>
                <pt idx="319">
                  <v>0.4896297257340912</v>
                </pt>
                <pt idx="320">
                  <v>0.493864025713917</v>
                </pt>
                <pt idx="321">
                  <v>0.4982213672918088</v>
                </pt>
                <pt idx="322">
                  <v>0.5027207844703298</v>
                </pt>
                <pt idx="323">
                  <v>0.507387072868826</v>
                </pt>
                <pt idx="324">
                  <v>0.5122534522278094</v>
                </pt>
                <pt idx="325">
                  <v>0.5173660160140652</v>
                </pt>
                <pt idx="326">
                  <v>0.5227916838176223</v>
                </pt>
                <pt idx="327">
                  <v>0.5286337326711731</v>
                </pt>
                <pt idx="328">
                  <v>0.5350661230502687</v>
                </pt>
                <pt idx="329">
                  <v>0.542424975185956</v>
                </pt>
                <pt idx="330">
                  <v>0.5515477747416119</v>
                </pt>
                <pt idx="331">
                  <v>0.567140125386274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</numCache>
            </numRef>
          </val>
          <smooth val="0"/>
        </ser>
        <ser>
          <idx val="1"/>
          <order val="1"/>
          <tx>
            <strRef>
              <f>Calculations!$Z$1</f>
              <strCache>
                <ptCount val="1"/>
                <pt idx="0">
                  <v>Sunset Time (LST)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Calculations!$Z$2:$Z$367</f>
              <numCache>
                <formatCode>h:mm:ss;@</formatCode>
                <ptCount val="3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0.6085974159479316</v>
                </pt>
                <pt idx="13">
                  <v>0.618761656064423</v>
                </pt>
                <pt idx="14">
                  <v>0.6265853695060458</v>
                </pt>
                <pt idx="15">
                  <v>0.6333051291687158</v>
                </pt>
                <pt idx="16">
                  <v>0.6393536870839124</v>
                </pt>
                <pt idx="17">
                  <v>0.6449416395781176</v>
                </pt>
                <pt idx="18">
                  <v>0.6501895683386174</v>
                </pt>
                <pt idx="19">
                  <v>0.6551737422824085</v>
                </pt>
                <pt idx="20">
                  <v>0.659945789246238</v>
                </pt>
                <pt idx="21">
                  <v>0.6645424292467372</v>
                </pt>
                <pt idx="22">
                  <v>0.6689907853166648</v>
                </pt>
                <pt idx="23">
                  <v>0.6733115005478145</v>
                </pt>
                <pt idx="24">
                  <v>0.6775206741981609</v>
                </pt>
                <pt idx="25">
                  <v>0.6816311200933369</v>
                </pt>
                <pt idx="26">
                  <v>0.6856532155293469</v>
                </pt>
                <pt idx="27">
                  <v>0.689595491989397</v>
                </pt>
                <pt idx="28">
                  <v>0.6934650571588398</v>
                </pt>
                <pt idx="29">
                  <v>0.6972679033022158</v>
                </pt>
                <pt idx="30">
                  <v>0.7010091370568996</v>
                </pt>
                <pt idx="31">
                  <v>0.7046931536257091</v>
                </pt>
                <pt idx="32">
                  <v>0.7083237708287016</v>
                </pt>
                <pt idx="33">
                  <v>0.7119043336530979</v>
                </pt>
                <pt idx="34">
                  <v>0.7154377967717358</v>
                </pt>
                <pt idx="35">
                  <v>0.7189267903712421</v>
                </pt>
                <pt idx="36">
                  <v>0.7223736731716233</v>
                </pt>
                <pt idx="37">
                  <v>0.725780575500051</v>
                </pt>
                <pt idx="38">
                  <v>0.7291494345587556</v>
                </pt>
                <pt idx="39">
                  <v>0.7324820235064989</v>
                </pt>
                <pt idx="40">
                  <v>0.7357799755929716</v>
                </pt>
                <pt idx="41">
                  <v>0.7390448043046174</v>
                </pt>
                <pt idx="42">
                  <v>0.7422779202702473</v>
                </pt>
                <pt idx="43">
                  <v>0.7454806455161049</v>
                </pt>
                <pt idx="44">
                  <v>0.7486542255387736</v>
                </pt>
                <pt idx="45">
                  <v>0.7517998395709297</v>
                </pt>
                <pt idx="46">
                  <v>0.7549186093424605</v>
                </pt>
                <pt idx="47">
                  <v>0.7580116065824579</v>
                </pt>
                <pt idx="48">
                  <v>0.7610798594628451</v>
                </pt>
                <pt idx="49">
                  <v>0.7641243581486664</v>
                </pt>
                <pt idx="50">
                  <v>0.7671460595914685</v>
                </pt>
                <pt idx="51">
                  <v>0.7701458916792887</v>
                </pt>
                <pt idx="52">
                  <v>0.7731247568380085</v>
                </pt>
                <pt idx="53">
                  <v>0.776083535163746</v>
                </pt>
                <pt idx="54">
                  <v>0.7790230871534365</v>
                </pt>
                <pt idx="55">
                  <v>0.7819442560905137</v>
                </pt>
                <pt idx="56">
                  <v>0.784847870134201</v>
                </pt>
                <pt idx="57">
                  <v>0.7877347441537008</v>
                </pt>
                <pt idx="58">
                  <v>0.7906056813428971</v>
                </pt>
                <pt idx="59">
                  <v>0.7934614746460167</v>
                </pt>
                <pt idx="60">
                  <v>0.7963029080208145</v>
                </pt>
                <pt idx="61">
                  <v>0.7991307575620551</v>
                </pt>
                <pt idx="62">
                  <v>0.8019457925053334</v>
                </pt>
                <pt idx="63">
                  <v>0.8047487761286281</v>
                </pt>
                <pt idx="64">
                  <v>0.8075404665669018</v>
                </pt>
                <pt idx="65">
                  <v>0.8103216175531474</v>
                </pt>
                <pt idx="66">
                  <v>0.8130929790979151</v>
                </pt>
                <pt idx="67">
                  <v>0.8158552981177847</v>
                </pt>
                <pt idx="68">
                  <v>0.8186093190223479</v>
                </pt>
                <pt idx="69">
                  <v>0.8213557842681207</v>
                </pt>
                <pt idx="70">
                  <v>0.8240954348872123</v>
                </pt>
                <pt idx="71">
                  <v>0.826829010997679</v>
                </pt>
                <pt idx="72">
                  <v>0.829557252302122</v>
                </pt>
                <pt idx="73">
                  <v>0.8322808985805726</v>
                </pt>
                <pt idx="74">
                  <v>0.8350006901833333</v>
                </pt>
                <pt idx="75">
                  <v>0.8377173685292746</v>
                </pt>
                <pt idx="76">
                  <v>0.8404316766148475</v>
                </pt>
                <pt idx="77">
                  <v>0.8431443595390192</v>
                </pt>
                <pt idx="78">
                  <v>0.8458561650493785</v>
                </pt>
                <pt idx="79">
                  <v>0.8485678441146824</v>
                </pt>
                <pt idx="80">
                  <v>0.8512801515293406</v>
                </pt>
                <pt idx="81">
                  <v>0.8539938465555863</v>
                </pt>
                <pt idx="82">
                  <v>0.8567096936094446</v>
                </pt>
                <pt idx="83">
                  <v>0.8594284629970809</v>
                </pt>
                <pt idx="84">
                  <v>0.8621509317086754</v>
                </pt>
                <pt idx="85">
                  <v>0.8648778842777214</v>
                </pt>
                <pt idx="86">
                  <v>0.8676101137144477</v>
                </pt>
                <pt idx="87">
                  <v>0.8703484225231078</v>
                </pt>
                <pt idx="88">
                  <v>0.8730936238140743</v>
                </pt>
                <pt idx="89">
                  <v>0.8758465425231072</v>
                </pt>
                <pt idx="90">
                  <v>0.8786080167517549</v>
                </pt>
                <pt idx="91">
                  <v>0.8813788992449051</v>
                </pt>
                <pt idx="92">
                  <v>0.8841600590237011</v>
                </pt>
                <pt idx="93">
                  <v>0.8869523831948105</v>
                </pt>
                <pt idx="94">
                  <v>0.8897567789601163</v>
                </pt>
                <pt idx="95">
                  <v>0.8925741758547331</v>
                </pt>
                <pt idx="96">
                  <v>0.8954055282456731</v>
                </pt>
                <pt idx="97">
                  <v>0.8982518181286516</v>
                </pt>
                <pt idx="98">
                  <v>0.9011140582669075</v>
                </pt>
                <pt idx="99">
                  <v>0.9039932957233426</v>
                </pt>
                <pt idx="100">
                  <v>0.906890615846211</v>
                </pt>
                <pt idx="101">
                  <v>0.9098071467795042</v>
                </pt>
                <pt idx="102">
                  <v>0.9127440645821903</v>
                </pt>
                <pt idx="103">
                  <v>0.915702599056433</v>
                </pt>
                <pt idx="104">
                  <v>0.9186840404043251</v>
                </pt>
                <pt idx="105">
                  <v>0.9216897468566737</v>
                </pt>
                <pt idx="106">
                  <v>0.9247211534468686</v>
                </pt>
                <pt idx="107">
                  <v>0.9277797821396904</v>
                </pt>
                <pt idx="108">
                  <v>0.9308672535709901</v>
                </pt>
                <pt idx="109">
                  <v>0.9339853007121947</v>
                </pt>
                <pt idx="110">
                  <v>0.9371357848472694</v>
                </pt>
                <pt idx="111">
                  <v>0.9403207143442995</v>
                </pt>
                <pt idx="112">
                  <v>0.9435422668253801</v>
                </pt>
                <pt idx="113">
                  <v>0.9468028154972633</v>
                </pt>
                <pt idx="114">
                  <v>0.9501049606135434</v>
                </pt>
                <pt idx="115">
                  <v>0.9534515673160409</v>
                </pt>
                <pt idx="116">
                  <v>0.9568458114750197</v>
                </pt>
                <pt idx="117">
                  <v>0.9602912356531742</v>
                </pt>
                <pt idx="118">
                  <v>0.963791818014727</v>
                </pt>
                <pt idx="119">
                  <v>0.9673520579734742</v>
                </pt>
                <pt idx="120">
                  <v>0.9709770837538024</v>
                </pt>
                <pt idx="121">
                  <v>0.9746727890309479</v>
                </pt>
                <pt idx="122">
                  <v>0.9784460087480444</v>
                </pt>
                <pt idx="123">
                  <v>0.9823047486116296</v>
                </pt>
                <pt idx="124">
                  <v>0.9862584895429101</v>
                </pt>
                <pt idx="125">
                  <v>0.9903185990666935</v>
                </pt>
                <pt idx="126">
                  <v>0.9944988990492252</v>
                </pt>
                <pt idx="127">
                  <v>0.9988164685734016</v>
                </pt>
                <pt idx="128">
                  <v>1.003292812277468</v>
                </pt>
                <pt idx="129">
                  <v>1.007955619246419</v>
                </pt>
                <pt idx="130">
                  <v>1.012841521816483</v>
                </pt>
                <pt idx="131">
                  <v>1.018000647175857</v>
                </pt>
                <pt idx="132">
                  <v>1.023504623305077</v>
                </pt>
                <pt idx="133">
                  <v>1.029461894129735</v>
                </pt>
                <pt idx="134">
                  <v>1.036050608368853</v>
                </pt>
                <pt idx="135">
                  <v>1.043602474410352</v>
                </pt>
                <pt idx="136">
                  <v>1.052888883276129</v>
                </pt>
                <pt idx="137">
                  <v>1.067111972080425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1.069493786913951</v>
                </pt>
                <pt idx="205">
                  <v>1.057423481681192</v>
                </pt>
                <pt idx="206">
                  <v>1.048767200347346</v>
                </pt>
                <pt idx="207">
                  <v>1.041549918147434</v>
                </pt>
                <pt idx="208">
                  <v>1.035171347066889</v>
                </pt>
                <pt idx="209">
                  <v>1.029353927648827</v>
                </pt>
                <pt idx="210">
                  <v>1.023942772208172</v>
                </pt>
                <pt idx="211">
                  <v>1.018841298749604</v>
                </pt>
                <pt idx="212">
                  <v>1.013984648173988</v>
                </pt>
                <pt idx="213">
                  <v>1.009326881736478</v>
                </pt>
                <pt idx="214">
                  <v>1.004834126234375</v>
                </pt>
                <pt idx="215">
                  <v>1.000480605907078</v>
                </pt>
                <pt idx="216">
                  <v>0.9962462030699656</v>
                </pt>
                <pt idx="217">
                  <v>0.9921148850328384</v>
                </pt>
                <pt idx="218">
                  <v>0.9880736492690109</v>
                </pt>
                <pt idx="219">
                  <v>0.9841117927322418</v>
                </pt>
                <pt idx="220">
                  <v>0.9802203916035299</v>
                </pt>
                <pt idx="221">
                  <v>0.9763919220313776</v>
                </pt>
                <pt idx="222">
                  <v>0.972619977945863</v>
                </pt>
                <pt idx="223">
                  <v>0.9688990573082485</v>
                </pt>
                <pt idx="224">
                  <v>0.9652243976194403</v>
                </pt>
                <pt idx="225">
                  <v>0.9615918475425569</v>
                </pt>
                <pt idx="226">
                  <v>0.9579977654405225</v>
                </pt>
                <pt idx="227">
                  <v>0.9544389382704024</v>
                </pt>
                <pt idx="228">
                  <v>0.9509125160801712</v>
                </pt>
                <pt idx="229">
                  <v>0.9474159586091714</v>
                </pt>
                <pt idx="230">
                  <v>0.9439469913817223</v>
                </pt>
                <pt idx="231">
                  <v>0.9405035693218748</v>
                </pt>
                <pt idx="232">
                  <v>0.9370838463821637</v>
                </pt>
                <pt idx="233">
                  <v>0.933686150022432</v>
                </pt>
                <pt idx="234">
                  <v>0.9303089596311925</v>
                </pt>
                <pt idx="235">
                  <v>0.9269508881750859</v>
                </pt>
                <pt idx="236">
                  <v>0.9236106665097942</v>
                </pt>
                <pt idx="237">
                  <v>0.9202871298990201</v>
                </pt>
                <pt idx="238">
                  <v>0.9169792063763684</v>
                </pt>
                <pt idx="239">
                  <v>0.9136859066538954</v>
                </pt>
                <pt idx="240">
                  <v>0.9104063153354304</v>
                </pt>
                <pt idx="241">
                  <v>0.9071395832360587</v>
                </pt>
                <pt idx="242">
                  <v>0.9038849206435804</v>
                </pt>
                <pt idx="243">
                  <v>0.9006415913856586</v>
                </pt>
                <pt idx="244">
                  <v>0.897408907588753</v>
                </pt>
                <pt idx="245">
                  <v>0.8941862250333403</v>
                </pt>
                <pt idx="246">
                  <v>0.8909729390248009</v>
                </pt>
                <pt idx="247">
                  <v>0.8877684807117471</v>
                </pt>
                <pt idx="248">
                  <v>0.8845723137936784</v>
                </pt>
                <pt idx="249">
                  <v>0.8813839315682942</v>
                </pt>
                <pt idx="250">
                  <v>0.8782028542758522</v>
                </pt>
                <pt idx="251">
                  <v>0.8750286267038077</v>
                </pt>
                <pt idx="252">
                  <v>0.8718608160198964</v>
                </pt>
                <pt idx="253">
                  <v>0.8686990098059895</v>
                </pt>
                <pt idx="254">
                  <v>0.8655428142685447</v>
                </pt>
                <pt idx="255">
                  <v>0.8623918526044853</v>
                </pt>
                <pt idx="256">
                  <v>0.859245763503799</v>
                </pt>
                <pt idx="257">
                  <v>0.8561041997723172</v>
                </pt>
                <pt idx="258">
                  <v>0.852966827060009</v>
                </pt>
                <pt idx="259">
                  <v>0.8498333226816354</v>
                </pt>
                <pt idx="260">
                  <v>0.8467033745179574</v>
                </pt>
                <pt idx="261">
                  <v>0.8435766799868233</v>
                </pt>
                <pt idx="262">
                  <v>0.8404529450744794</v>
                </pt>
                <pt idx="263">
                  <v>0.8373318834181978</v>
                </pt>
                <pt idx="264">
                  <v>0.8342132154320754</v>
                </pt>
                <pt idx="265">
                  <v>0.8310966674684735</v>
                </pt>
                <pt idx="266">
                  <v>0.8279819710079336</v>
                </pt>
                <pt idx="267">
                  <v>0.8248688618709953</v>
                </pt>
                <pt idx="268">
                  <v>0.8217570794454608</v>
                </pt>
                <pt idx="269">
                  <v>0.818646365923111</v>
                </pt>
                <pt idx="270">
                  <v>0.8155364655398518</v>
                </pt>
                <pt idx="271">
                  <v>0.8124271238135437</v>
                </pt>
                <pt idx="272">
                  <v>0.8093180867736829</v>
                </pt>
                <pt idx="273">
                  <v>0.8062091001771809</v>
                </pt>
                <pt idx="274">
                  <v>0.8030999087043154</v>
                </pt>
                <pt idx="275">
                  <v>0.7999902551287528</v>
                </pt>
                <pt idx="276">
                  <v>0.7968798794554393</v>
                </pt>
                <pt idx="277">
                  <v>0.7937685180195552</v>
                </pt>
                <pt idx="278">
                  <v>0.7906559025395803</v>
                </pt>
                <pt idx="279">
                  <v>0.7875417591167883</v>
                </pt>
                <pt idx="280">
                  <v>0.784425807172927</v>
                </pt>
                <pt idx="281">
                  <v>0.7813077583170369</v>
                </pt>
                <pt idx="282">
                  <v>0.7781873151313689</v>
                </pt>
                <pt idx="283">
                  <v>0.775064169865275</v>
                </pt>
                <pt idx="284">
                  <v>0.7719380030245832</v>
                </pt>
                <pt idx="285">
                  <v>0.7688084818423301</v>
                </pt>
                <pt idx="286">
                  <v>0.7656752586149331</v>
                </pt>
                <pt idx="287">
                  <v>0.762537968885427</v>
                </pt>
                <pt idx="288">
                  <v>0.7593962294529356</v>
                </pt>
                <pt idx="289">
                  <v>0.7562496361842277</v>
                </pt>
                <pt idx="290">
                  <v>0.753097761599436</v>
                </pt>
                <pt idx="291">
                  <v>0.7499401521994953</v>
                </pt>
                <pt idx="292">
                  <v>0.7467763254974369</v>
                </pt>
                <pt idx="293">
                  <v>0.7436057667091406</v>
                </pt>
                <pt idx="294">
                  <v>0.7404279250512701</v>
                </pt>
                <pt idx="295">
                  <v>0.7372422095845942</v>
                </pt>
                <pt idx="296">
                  <v>0.7340479845293866</v>
                </pt>
                <pt idx="297">
                  <v>0.7308445639653623</v>
                </pt>
                <pt idx="298">
                  <v>0.7276312058113549</v>
                </pt>
                <pt idx="299">
                  <v>0.7244071049584812</v>
                </pt>
                <pt idx="300">
                  <v>0.7211713854041085</v>
                </pt>
                <pt idx="301">
                  <v>0.7179230912007011</v>
                </pt>
                <pt idx="302">
                  <v>0.7146611759921451</v>
                </pt>
                <pt idx="303">
                  <v>0.7113844908575144</v>
                </pt>
                <pt idx="304">
                  <v>0.7080917701152988</v>
                </pt>
                <pt idx="305">
                  <v>0.704781614655128</v>
                </pt>
                <pt idx="306">
                  <v>0.7014524722526876</v>
                </pt>
                <pt idx="307">
                  <v>0.6981026141782131</v>
                </pt>
                <pt idx="308">
                  <v>0.6947301072171087</v>
                </pt>
                <pt idx="309">
                  <v>0.6913327799658052</v>
                </pt>
                <pt idx="310">
                  <v>0.6879081819214907</v>
                </pt>
                <pt idx="311">
                  <v>0.6844535334145573</v>
                </pt>
                <pt idx="312">
                  <v>0.6809656637830659</v>
                </pt>
                <pt idx="313">
                  <v>0.6774409342774775</v>
                </pt>
                <pt idx="314">
                  <v>0.6738751408855912</v>
                </pt>
                <pt idx="315">
                  <v>0.6702633903850241</v>
                </pt>
                <pt idx="316">
                  <v>0.6665999401470352</v>
                </pt>
                <pt idx="317">
                  <v>0.6628779880111039</v>
                </pt>
                <pt idx="318">
                  <v>0.6590893920433269</v>
                </pt>
                <pt idx="319">
                  <v>0.6552242896469112</v>
                </pt>
                <pt idx="320">
                  <v>0.6512705685279692</v>
                </pt>
                <pt idx="321">
                  <v>0.6472131131934246</v>
                </pt>
                <pt idx="322">
                  <v>0.6430326996167831</v>
                </pt>
                <pt idx="323">
                  <v>0.6387043158444453</v>
                </pt>
                <pt idx="324">
                  <v>0.6341944994889352</v>
                </pt>
                <pt idx="325">
                  <v>0.6294568881760839</v>
                </pt>
                <pt idx="326">
                  <v>0.6244242672558925</v>
                </pt>
                <pt idx="327">
                  <v>0.6189930386471642</v>
                </pt>
                <pt idx="328">
                  <v>0.6129888950580912</v>
                </pt>
                <pt idx="329">
                  <v>0.6060753439514418</v>
                </pt>
                <pt idx="330">
                  <v>0.5974145022027298</v>
                </pt>
                <pt idx="331">
                  <v>0.582300343919018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4635752"/>
        <axId val="1"/>
      </lineChart>
      <catAx>
        <axId val="9463575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  <max val="1"/>
          <min val="0"/>
        </scaling>
        <delete val="0"/>
        <axPos val="l"/>
        <majorGridlines/>
        <numFmt formatCode="h:mm:ss;@" sourceLinked="1"/>
        <majorTickMark val="out"/>
        <minorTickMark val="none"/>
        <tickLblPos val="nextTo"/>
        <crossAx val="94635752"/>
        <crosses val="autoZero"/>
        <crossBetween val="between"/>
        <majorUnit val="0.25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Calculations!$V$1</f>
              <strCache>
                <ptCount val="1"/>
                <pt idx="0">
                  <v>Eq of Time (minutes)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Calculations!$V$3:$V$366</f>
              <numCache>
                <formatCode>General</formatCode>
                <ptCount val="364"/>
                <pt idx="0">
                  <v>-4.311558780191318</v>
                </pt>
                <pt idx="1">
                  <v>-4.768874787203216</v>
                </pt>
                <pt idx="2">
                  <v>-5.219625491790763</v>
                </pt>
                <pt idx="3">
                  <v>-5.663339426453811</v>
                </pt>
                <pt idx="4">
                  <v>-6.099557148506466</v>
                </pt>
                <pt idx="5">
                  <v>-6.527831927462403</v>
                </pt>
                <pt idx="6">
                  <v>-6.94773040049741</v>
                </pt>
                <pt idx="7">
                  <v>-7.358833194587882</v>
                </pt>
                <pt idx="8">
                  <v>-7.760735514024696</v>
                </pt>
                <pt idx="9">
                  <v>-8.153047692134816</v>
                </pt>
                <pt idx="10">
                  <v>-8.535395706171704</v>
                </pt>
                <pt idx="11">
                  <v>-8.907421654450125</v>
                </pt>
                <pt idx="12">
                  <v>-9.268784194946875</v>
                </pt>
                <pt idx="13">
                  <v>-9.619158944713151</v>
                </pt>
                <pt idx="14">
                  <v>-9.958238839576081</v>
                </pt>
                <pt idx="15">
                  <v>-10.28573445375025</v>
                </pt>
                <pt idx="16">
                  <v>-10.60137427910233</v>
                </pt>
                <pt idx="17">
                  <v>-10.90490496395839</v>
                </pt>
                <pt idx="18">
                  <v>-11.19609151146673</v>
                </pt>
                <pt idx="19">
                  <v>-11.47471743766624</v>
                </pt>
                <pt idx="20">
                  <v>-11.74058488953461</v>
                </pt>
                <pt idx="21">
                  <v>-11.99351472342597</v>
                </pt>
                <pt idx="22">
                  <v>-12.2333465444206</v>
                </pt>
                <pt idx="23">
                  <v>-12.45993870723871</v>
                </pt>
                <pt idx="24">
                  <v>-12.67316827948026</v>
                </pt>
                <pt idx="25">
                  <v>-12.87293096806607</v>
                </pt>
                <pt idx="26">
                  <v>-13.05914100986557</v>
                </pt>
                <pt idx="27">
                  <v>-13.23173102759248</v>
                </pt>
                <pt idx="28">
                  <v>-13.39065185214607</v>
                </pt>
                <pt idx="29">
                  <v>-13.53587231267043</v>
                </pt>
                <pt idx="30">
                  <v>-13.6673789956812</v>
                </pt>
                <pt idx="31">
                  <v>-13.78517597468633</v>
                </pt>
                <pt idx="32">
                  <v>-13.88928451180089</v>
                </pt>
                <pt idx="33">
                  <v>-13.97974273291449</v>
                </pt>
                <pt idx="34">
                  <v>-14.05660527802408</v>
                </pt>
                <pt idx="35">
                  <v>-14.11994292839623</v>
                </pt>
                <pt idx="36">
                  <v>-14.16984221225899</v>
                </pt>
                <pt idx="37">
                  <v>-14.20640499075545</v>
                </pt>
                <pt idx="38">
                  <v>-14.22974802591876</v>
                </pt>
                <pt idx="39">
                  <v>-14.24000253243876</v>
                </pt>
                <pt idx="40">
                  <v>-14.23731371500562</v>
                </pt>
                <pt idx="41">
                  <v>-14.22184029301056</v>
                </pt>
                <pt idx="42">
                  <v>-14.19375401437991</v>
                </pt>
                <pt idx="43">
                  <v>-14.15323916030377</v>
                </pt>
                <pt idx="44">
                  <v>-14.10049204260063</v>
                </pt>
                <pt idx="45">
                  <v>-14.03572049542354</v>
                </pt>
                <pt idx="46">
                  <v>-13.95914336298671</v>
                </pt>
                <pt idx="47">
                  <v>-13.87098998494298</v>
                </pt>
                <pt idx="48">
                  <v>-13.7714996809923</v>
                </pt>
                <pt idx="49">
                  <v>-13.66092123625158</v>
                </pt>
                <pt idx="50">
                  <v>-13.53951238885088</v>
                </pt>
                <pt idx="51">
                  <v>-13.40753932115496</v>
                </pt>
                <pt idx="52">
                  <v>-13.26527615594029</v>
                </pt>
                <pt idx="53">
                  <v>-13.11300445877871</v>
                </pt>
                <pt idx="54">
                  <v>-12.95101274780076</v>
                </pt>
                <pt idx="55">
                  <v>-12.77959601192512</v>
                </pt>
                <pt idx="56">
                  <v>-12.59905523855815</v>
                </pt>
                <pt idx="57">
                  <v>-12.40969695166875</v>
                </pt>
                <pt idx="58">
                  <v>-12.21183276106674</v>
                </pt>
                <pt idx="59">
                  <v>-12.00577892359435</v>
                </pt>
                <pt idx="60">
                  <v>-11.79185591687321</v>
                </pt>
                <pt idx="61">
                  <v>-11.57038802613046</v>
                </pt>
                <pt idx="62">
                  <v>-11.34170294453958</v>
                </pt>
                <pt idx="63">
                  <v>-11.10613138741508</v>
                </pt>
                <pt idx="64">
                  <v>-10.86400672050673</v>
                </pt>
                <pt idx="65">
                  <v>-10.61566460252875</v>
                </pt>
                <pt idx="66">
                  <v>-10.36144264199096</v>
                </pt>
                <pt idx="67">
                  <v>-10.1016800682808</v>
                </pt>
                <pt idx="68">
                  <v>-9.836717416881296</v>
                </pt>
                <pt idx="69">
                  <v>-9.566896228496349</v>
                </pt>
                <pt idx="70">
                  <v>-9.292558761802342</v>
                </pt>
                <pt idx="71">
                  <v>-9.014047719439349</v>
                </pt>
                <pt idx="72">
                  <v>-8.731705986796435</v>
                </pt>
                <pt idx="73">
                  <v>-8.445876383070225</v>
                </pt>
                <pt idx="74">
                  <v>-8.156901424008042</v>
                </pt>
                <pt idx="75">
                  <v>-7.865123095690108</v>
                </pt>
                <pt idx="76">
                  <v>-7.570882638649072</v>
                </pt>
                <pt idx="77">
                  <v>-7.274520341572548</v>
                </pt>
                <pt idx="78">
                  <v>-6.976375343795243</v>
                </pt>
                <pt idx="79">
                  <v>-6.676785445746972</v>
                </pt>
                <pt idx="80">
                  <v>-6.376086926491152</v>
                </pt>
                <pt idx="81">
                  <v>-6.074614367464548</v>
                </pt>
                <pt idx="82">
                  <v>-5.772700481507646</v>
                </pt>
                <pt idx="83">
                  <v>-5.470675946268315</v>
                </pt>
                <pt idx="84">
                  <v>-5.168869241047479</v>
                </pt>
                <pt idx="85">
                  <v>-4.867606486163194</v>
                </pt>
                <pt idx="86">
                  <v>-4.567211283913792</v>
                </pt>
                <pt idx="87">
                  <v>-4.268004560233421</v>
                </pt>
                <pt idx="88">
                  <v>-3.970304406151751</v>
                </pt>
                <pt idx="89">
                  <v>-3.67442591820324</v>
                </pt>
                <pt idx="90">
                  <v>-3.380681036951119</v>
                </pt>
                <pt idx="91">
                  <v>-3.089378382838483</v>
                </pt>
                <pt idx="92">
                  <v>-2.800823088614663</v>
                </pt>
                <pt idx="93">
                  <v>-2.515316627641893</v>
                </pt>
                <pt idx="94">
                  <v>-2.233156637431629</v>
                </pt>
                <pt idx="95">
                  <v>-1.954636737818762</v>
                </pt>
                <pt idx="96">
                  <v>-1.680046343253879</v>
                </pt>
                <pt idx="97">
                  <v>-1.409670468746431</v>
                </pt>
                <pt idx="98">
                  <v>-1.143789529067849</v>
                </pt>
                <pt idx="99">
                  <v>-0.8826791309005547</v>
                </pt>
                <pt idx="100">
                  <v>-0.6266098576848348</v>
                </pt>
                <pt idx="101">
                  <v>-0.3758470470014255</v>
                </pt>
                <pt idx="102">
                  <v>-0.1306505604035439</v>
                </pt>
                <pt idx="103">
                  <v>0.1087254543033172</v>
                </pt>
                <pt idx="104">
                  <v>0.3420328082576486</v>
                </pt>
                <pt idx="105">
                  <v>0.5690295240499536</v>
                </pt>
                <pt idx="106">
                  <v>0.7894800952986204</v>
                </pt>
                <pt idx="107">
                  <v>1.003155752966198</v>
                </pt>
                <pt idx="108">
                  <v>1.20983473800641</v>
                </pt>
                <pt idx="109">
                  <v>1.409302579849025</v>
                </pt>
                <pt idx="110">
                  <v>1.601352380158233</v>
                </pt>
                <pt idx="111">
                  <v>1.785785101213444</v>
                </pt>
                <pt idx="112">
                  <v>1.96240985819606</v>
                </pt>
                <pt idx="113">
                  <v>2.131044214587598</v>
                </pt>
                <pt idx="114">
                  <v>2.291514479822018</v>
                </pt>
                <pt idx="115">
                  <v>2.443656008269457</v>
                </pt>
                <pt idx="116">
                  <v>2.587313498566319</v>
                </pt>
                <pt idx="117">
                  <v>2.722341292254911</v>
                </pt>
                <pt idx="118">
                  <v>2.848603670645411</v>
                </pt>
                <pt idx="119">
                  <v>2.965975148763137</v>
                </pt>
                <pt idx="120">
                  <v>3.07434076521017</v>
                </pt>
                <pt idx="121">
                  <v>3.173596366732319</v>
                </pt>
                <pt idx="122">
                  <v>3.263648886256668</v>
                </pt>
                <pt idx="123">
                  <v>3.344416613139413</v>
                </pt>
                <pt idx="124">
                  <v>3.415829454352105</v>
                </pt>
                <pt idx="125">
                  <v>3.477829185321281</v>
                </pt>
                <pt idx="126">
                  <v>3.530369689136745</v>
                </pt>
                <pt idx="127">
                  <v>3.573417182842313</v>
                </pt>
                <pt idx="128">
                  <v>3.606950429540008</v>
                </pt>
                <pt idx="129">
                  <v>3.630960935048896</v>
                </pt>
                <pt idx="130">
                  <v>3.645453127886374</v>
                </pt>
                <pt idx="131">
                  <v>3.650444521369395</v>
                </pt>
                <pt idx="132">
                  <v>3.645965856668613</v>
                </pt>
                <pt idx="133">
                  <v>3.632061225690316</v>
                </pt>
                <pt idx="134">
                  <v>3.608788172711478</v>
                </pt>
                <pt idx="135">
                  <v>3.576217773746907</v>
                </pt>
                <pt idx="136">
                  <v>3.534434692685823</v>
                </pt>
                <pt idx="137">
                  <v>3.483537213305031</v>
                </pt>
                <pt idx="138">
                  <v>3.423637246333906</v>
                </pt>
                <pt idx="139">
                  <v>3.354860310819416</v>
                </pt>
                <pt idx="140">
                  <v>3.277345489130709</v>
                </pt>
                <pt idx="141">
                  <v>3.191245355011092</v>
                </pt>
                <pt idx="142">
                  <v>3.09672587419037</v>
                </pt>
                <pt idx="143">
                  <v>2.9939662771479</v>
                </pt>
                <pt idx="144">
                  <v>2.883158903723426</v>
                </pt>
                <pt idx="145">
                  <v>2.76450901936431</v>
                </pt>
                <pt idx="146">
                  <v>2.638234602895819</v>
                </pt>
                <pt idx="147">
                  <v>2.504566105808677</v>
                </pt>
                <pt idx="148">
                  <v>2.363746183158269</v>
                </pt>
                <pt idx="149">
                  <v>2.216029396268744</v>
                </pt>
                <pt idx="150">
                  <v>2.061681887548023</v>
                </pt>
                <pt idx="151">
                  <v>1.900981027816613</v>
                </pt>
                <pt idx="152">
                  <v>1.734215036662029</v>
                </pt>
                <pt idx="153">
                  <v>1.561682576423725</v>
                </pt>
                <pt idx="154">
                  <v>1.383692320524938</v>
                </pt>
                <pt idx="155">
                  <v>1.200562496960791</v>
                </pt>
                <pt idx="156">
                  <v>1.012620407846242</v>
                </pt>
                <pt idx="157">
                  <v>0.8202019260252732</v>
                </pt>
                <pt idx="158">
                  <v>0.6236509698297096</v>
                </pt>
                <pt idx="159">
                  <v>0.4233189571625441</v>
                </pt>
                <pt idx="160">
                  <v>0.2195642401620598</v>
                </pt>
                <pt idx="161">
                  <v>0.01275152178252586</v>
                </pt>
                <pt idx="162">
                  <v>-0.1967487443035004</v>
                </pt>
                <pt idx="163">
                  <v>-0.4085609690065963</v>
                </pt>
                <pt idx="164">
                  <v>-0.6223050567924212</v>
                </pt>
                <pt idx="165">
                  <v>-0.8375970467317437</v>
                </pt>
                <pt idx="166">
                  <v>-1.054049763987042</v>
                </pt>
                <pt idx="167">
                  <v>-1.271273480056019</v>
                </pt>
                <pt idx="168">
                  <v>-1.488876580050411</v>
                </pt>
                <pt idx="169">
                  <v>-1.706466235257131</v>
                </pt>
                <pt idx="170">
                  <v>-1.923649079220244</v>
                </pt>
                <pt idx="171">
                  <v>-2.14003188553608</v>
                </pt>
                <pt idx="172">
                  <v>-2.355222245587071</v>
                </pt>
                <pt idx="173">
                  <v>-2.568829244397718</v>
                </pt>
                <pt idx="174">
                  <v>-2.780464132830201</v>
                </pt>
                <pt idx="175">
                  <v>-2.989740994334725</v>
                </pt>
                <pt idx="176">
                  <v>-3.196277404493469</v>
                </pt>
                <pt idx="177">
                  <v>-3.399695081626493</v>
                </pt>
                <pt idx="178">
                  <v>-3.599620526761662</v>
                </pt>
                <pt idx="179">
                  <v>-3.795685651300716</v>
                </pt>
                <pt idx="180">
                  <v>-3.987528390778958</v>
                </pt>
                <pt idx="181">
                  <v>-4.174793303153591</v>
                </pt>
                <pt idx="182">
                  <v>-4.357132150118029</v>
                </pt>
                <pt idx="183">
                  <v>-4.534204460015552</v>
                </pt>
                <pt idx="184">
                  <v>-4.705678070982595</v>
                </pt>
                <pt idx="185">
                  <v>-4.871229653036139</v>
                </pt>
                <pt idx="186">
                  <v>-5.03054520789603</v>
                </pt>
                <pt idx="187">
                  <v>-5.18332054542602</v>
                </pt>
                <pt idx="188">
                  <v>-5.329261735654836</v>
                </pt>
                <pt idx="189">
                  <v>-5.468085535445764</v>
                </pt>
                <pt idx="190">
                  <v>-5.599519788966563</v>
                </pt>
                <pt idx="191">
                  <v>-5.723303801221188</v>
                </pt>
                <pt idx="192">
                  <v>-5.839188684002118</v>
                </pt>
                <pt idx="193">
                  <v>-5.946937673723671</v>
                </pt>
                <pt idx="194">
                  <v>-6.046326420706094</v>
                </pt>
                <pt idx="195">
                  <v>-6.137143249587021</v>
                </pt>
                <pt idx="196">
                  <v>-6.219189390635824</v>
                </pt>
                <pt idx="197">
                  <v>-6.29227918186313</v>
                </pt>
                <pt idx="198">
                  <v>-6.356240241917128</v>
                </pt>
                <pt idx="199">
                  <v>-6.410913613865211</v>
                </pt>
                <pt idx="200">
                  <v>-6.45615388006506</v>
                </pt>
                <pt idx="201">
                  <v>-6.491829248431054</v>
                </pt>
                <pt idx="202">
                  <v>-6.517821610492786</v>
                </pt>
                <pt idx="203">
                  <v>-6.534026571759072</v>
                </pt>
                <pt idx="204">
                  <v>-6.540353454970438</v>
                </pt>
                <pt idx="205">
                  <v>-6.536725276930031</v>
                </pt>
                <pt idx="206">
                  <v>-6.52307869968348</v>
                </pt>
                <pt idx="207">
                  <v>-6.499363956895591</v>
                </pt>
                <pt idx="208">
                  <v>-6.465544756355659</v>
                </pt>
                <pt idx="209">
                  <v>-6.421598159609476</v>
                </pt>
                <pt idx="210">
                  <v>-6.367514439782893</v>
                </pt>
                <pt idx="211">
                  <v>-6.303296918724459</v>
                </pt>
                <pt idx="212">
                  <v>-6.228961784647184</v>
                </pt>
                <pt idx="213">
                  <v>-6.144537891496983</v>
                </pt>
                <pt idx="214">
                  <v>-6.050066541318592</v>
                </pt>
                <pt idx="215">
                  <v>-5.945601250927607</v>
                </pt>
                <pt idx="216">
                  <v>-5.831207504216976</v>
                </pt>
                <pt idx="217">
                  <v>-5.706962491460261</v>
                </pt>
                <pt idx="218">
                  <v>-5.572954836979203</v>
                </pt>
                <pt idx="219">
                  <v>-5.429284316555755</v>
                </pt>
                <pt idx="220">
                  <v>-5.276061565970181</v>
                </pt>
                <pt idx="221">
                  <v>-5.11340778203859</v>
                </pt>
                <pt idx="222">
                  <v>-4.941454417513969</v>
                </pt>
                <pt idx="223">
                  <v>-4.760342871193541</v>
                </pt>
                <pt idx="224">
                  <v>-4.57022417455165</v>
                </pt>
                <pt idx="225">
                  <v>-4.371258676182191</v>
                </pt>
                <pt idx="226">
                  <v>-4.163615725302786</v>
                </pt>
                <pt idx="227">
                  <v>-3.947473355519653</v>
                </pt>
                <pt idx="228">
                  <v>-3.723017970012627</v>
                </pt>
                <pt idx="229">
                  <v>-3.490444029236047</v>
                </pt>
                <pt idx="230">
                  <v>-3.249953742176682</v>
                </pt>
                <pt idx="231">
                  <v>-3.001756762142031</v>
                </pt>
                <pt idx="232">
                  <v>-2.746069887983135</v>
                </pt>
                <pt idx="233">
                  <v>-2.483116771586538</v>
                </pt>
                <pt idx="234">
                  <v>-2.213127632383272</v>
                </pt>
                <pt idx="235">
                  <v>-1.936338979556931</v>
                </pt>
                <pt idx="236">
                  <v>-1.652993342534427</v>
                </pt>
                <pt idx="237">
                  <v>-1.363339010270185</v>
                </pt>
                <pt idx="238">
                  <v>-1.067629779740425</v>
                </pt>
                <pt idx="239">
                  <v>-0.7661247139748754</v>
                </pt>
                <pt idx="240">
                  <v>-0.4590879098720799</v>
                </pt>
                <pt idx="241">
                  <v>-0.1467882759407156</v>
                </pt>
                <pt idx="242">
                  <v>0.1705006799666676</v>
                </pt>
                <pt idx="243">
                  <v>0.4925010529616014</v>
                </pt>
                <pt idx="244">
                  <v>0.8189307335833197</v>
                </pt>
                <pt idx="245">
                  <v>1.149503590628317</v>
                </pt>
                <pt idx="246">
                  <v>1.483929644630499</v>
                </pt>
                <pt idx="247">
                  <v>1.821915232370014</v>
                </pt>
                <pt idx="248">
                  <v>2.163163162862298</v>
                </pt>
                <pt idx="249">
                  <v>2.507372865355962</v>
                </pt>
                <pt idx="250">
                  <v>2.854240529944247</v>
                </pt>
                <pt idx="251">
                  <v>3.203459241461737</v>
                </pt>
                <pt idx="252">
                  <v>3.554719107402448</v>
                </pt>
                <pt idx="253">
                  <v>3.907707380657709</v>
                </pt>
                <pt idx="254">
                  <v>4.262108577920428</v>
                </pt>
                <pt idx="255">
                  <v>4.617604594658617</v>
                </pt>
                <pt idx="256">
                  <v>4.973874817605036</v>
                </pt>
                <pt idx="257">
                  <v>5.330596235737288</v>
                </pt>
                <pt idx="258">
                  <v>5.687443550764613</v>
                </pt>
                <pt idx="259">
                  <v>6.044089288158145</v>
                </pt>
                <pt idx="260">
                  <v>6.400203909780403</v>
                </pt>
                <pt idx="261">
                  <v>6.755455929178489</v>
                </pt>
                <pt idx="262">
                  <v>7.109512030616504</v>
                </pt>
                <pt idx="263">
                  <v>7.462037192915744</v>
                </pt>
                <pt idx="264">
                  <v>7.812694819159346</v>
                </pt>
                <pt idx="265">
                  <v>8.16114687331584</v>
                </pt>
                <pt idx="266">
                  <v>8.507054024793257</v>
                </pt>
                <pt idx="267">
                  <v>8.850075801928472</v>
                </pt>
                <pt idx="268">
                  <v>9.189870755357935</v>
                </pt>
                <pt idx="269">
                  <v>9.526096632193861</v>
                </pt>
                <pt idx="270">
                  <v>9.85841056186554</v>
                </pt>
                <pt idx="271">
                  <v>10.18646925444197</v>
                </pt>
                <pt idx="272">
                  <v>10.50992921218187</v>
                </pt>
                <pt idx="273">
                  <v>10.82844695499757</v>
                </pt>
                <pt idx="274">
                  <v>11.14167926044849</v>
                </pt>
                <pt idx="275">
                  <v>11.44928341878854</v>
                </pt>
                <pt idx="276">
                  <v>11.75091750353791</v>
                </pt>
                <pt idx="277">
                  <v>12.04624065793465</v>
                </pt>
                <pt idx="278">
                  <v>12.33491339755391</v>
                </pt>
                <pt idx="279">
                  <v>12.61659792927769</v>
                </pt>
                <pt idx="280">
                  <v>12.89095848670703</v>
                </pt>
                <pt idx="281">
                  <v>13.15766168201022</v>
                </pt>
                <pt idx="282">
                  <v>13.41637687409934</v>
                </pt>
                <pt idx="283">
                  <v>13.66677655292465</v>
                </pt>
                <pt idx="284">
                  <v>13.90853673957656</v>
                </pt>
                <pt idx="285">
                  <v>14.14133740177388</v>
                </pt>
                <pt idx="286">
                  <v>14.36486288422754</v>
                </pt>
                <pt idx="287">
                  <v>14.57880235324928</v>
                </pt>
                <pt idx="288">
                  <v>14.78285025488375</v>
                </pt>
                <pt idx="289">
                  <v>14.97670678573783</v>
                </pt>
                <pt idx="290">
                  <v>15.16007837558408</v>
                </pt>
                <pt idx="291">
                  <v>15.33267818071614</v>
                </pt>
                <pt idx="292">
                  <v>15.49422658694316</v>
                </pt>
                <pt idx="293">
                  <v>15.64445172101956</v>
                </pt>
                <pt idx="294">
                  <v>15.78308996922354</v>
                </pt>
                <pt idx="295">
                  <v>15.90988650170862</v>
                </pt>
                <pt idx="296">
                  <v>16.02459580118599</v>
                </pt>
                <pt idx="297">
                  <v>16.12698219441707</v>
                </pt>
                <pt idx="298">
                  <v>16.21682038493297</v>
                </pt>
                <pt idx="299">
                  <v>16.29389598533576</v>
                </pt>
                <pt idx="300">
                  <v>16.35800604748668</v>
                </pt>
                <pt idx="301">
                  <v>16.40895958883574</v>
                </pt>
                <pt idx="302">
                  <v>16.44657811311116</v>
                </pt>
                <pt idx="303">
                  <v>16.47069612355159</v>
                </pt>
                <pt idx="304">
                  <v>16.48116162684072</v>
                </pt>
                <pt idx="305">
                  <v>16.47783662588715</v>
                </pt>
                <pt idx="306">
                  <v>16.46059759958078</v>
                </pt>
                <pt idx="307">
                  <v>16.42933596765706</v>
                </pt>
                <pt idx="308">
                  <v>16.38395853880656</v>
                </pt>
                <pt idx="309">
                  <v>16.32438794018053</v>
                </pt>
                <pt idx="310">
                  <v>16.25056302646743</v>
                </pt>
                <pt idx="311">
                  <v>16.16243926674545</v>
                </pt>
                <pt idx="312">
                  <v>16.0599891073526</v>
                </pt>
                <pt idx="313">
                  <v>15.94320230906583</v>
                </pt>
                <pt idx="314">
                  <v>15.81208625693315</v>
                </pt>
                <pt idx="315">
                  <v>15.66666624116396</v>
                </pt>
                <pt idx="316">
                  <v>15.50698570755191</v>
                </pt>
                <pt idx="317">
                  <v>15.33310647598595</v>
                </pt>
                <pt idx="318">
                  <v>15.14510892567844</v>
                </pt>
                <pt idx="319">
                  <v>14.94309214584211</v>
                </pt>
                <pt idx="320">
                  <v>14.72717405063197</v>
                </pt>
                <pt idx="321">
                  <v>14.49749145727883</v>
                </pt>
                <pt idx="322">
                  <v>14.25420012644472</v>
                </pt>
                <pt idx="323">
                  <v>13.9974747639439</v>
                </pt>
                <pt idx="324">
                  <v>13.72750898309246</v>
                </pt>
                <pt idx="325">
                  <v>13.4445152270694</v>
                </pt>
                <pt idx="326">
                  <v>13.14872465079718</v>
                </pt>
                <pt idx="327">
                  <v>12.84038696198071</v>
                </pt>
                <pt idx="328">
                  <v>12.5197702210734</v>
                </pt>
                <pt idx="329">
                  <v>12.18716060007419</v>
                </pt>
                <pt idx="330">
                  <v>11.84286210018991</v>
                </pt>
                <pt idx="331">
                  <v>11.48719622854238</v>
                </pt>
                <pt idx="332">
                  <v>11.12050163422774</v>
                </pt>
                <pt idx="333">
                  <v>10.74313370417751</v>
                </pt>
                <pt idx="334">
                  <v>10.35546411940651</v>
                </pt>
                <pt idx="335">
                  <v>9.957880372365322</v>
                </pt>
                <pt idx="336">
                  <v>9.550785246252273</v>
                </pt>
                <pt idx="337">
                  <v>9.134596257269729</v>
                </pt>
                <pt idx="338">
                  <v>8.709745060932148</v>
                </pt>
                <pt idx="339">
                  <v>8.276676823670067</v>
                </pt>
                <pt idx="340">
                  <v>7.835849561085776</v>
                </pt>
                <pt idx="341">
                  <v>7.38773344433474</v>
                </pt>
                <pt idx="342">
                  <v>6.932810076220117</v>
                </pt>
                <pt idx="343">
                  <v>6.471571738700577</v>
                </pt>
                <pt idx="344">
                  <v>6.004520613595022</v>
                </pt>
                <pt idx="345">
                  <v>5.532167978385698</v>
                </pt>
                <pt idx="346">
                  <v>5.055033379082698</v>
                </pt>
                <pt idx="347">
                  <v>4.573643782227458</v>
                </pt>
                <pt idx="348">
                  <v>4.088532708146674</v>
                </pt>
                <pt idx="349">
                  <v>3.60023934767064</v>
                </pt>
                <pt idx="350">
                  <v>3.109307664562362</v>
                </pt>
                <pt idx="351">
                  <v>2.616285485972649</v>
                </pt>
                <pt idx="352">
                  <v>2.121723583260548</v>
                </pt>
                <pt idx="353">
                  <v>1.626174745570502</v>
                </pt>
                <pt idx="354">
                  <v>1.130192848563395</v>
                </pt>
                <pt idx="355">
                  <v>0.6343319207294068</v>
                </pt>
                <pt idx="356">
                  <v>0.1391452097128687</v>
                </pt>
                <pt idx="357">
                  <v>-0.3548157489299359</v>
                </pt>
                <pt idx="358">
                  <v>-0.8470020581126633</v>
                </pt>
                <pt idx="359">
                  <v>-1.336868378352166</v>
                </pt>
                <pt idx="360">
                  <v>-1.823873837278769</v>
                </pt>
                <pt idx="361">
                  <v>-2.307482927191594</v>
                </pt>
                <pt idx="362">
                  <v>-2.787166388364101</v>
                </pt>
                <pt idx="363">
                  <v>-3.262402075879256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4636736"/>
        <axId val="1"/>
      </lineChart>
      <catAx>
        <axId val="9463673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94636736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Calculations!$T$1</f>
              <strCache>
                <ptCount val="1"/>
                <pt idx="0">
                  <v>Sun Declin (deg)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Calculations!$T$2:$T$367</f>
              <numCache>
                <formatCode>General</formatCode>
                <ptCount val="366"/>
                <pt idx="0">
                  <v>-22.92439065725092</v>
                </pt>
                <pt idx="1">
                  <v>-22.83174333681817</v>
                </pt>
                <pt idx="2">
                  <v>-22.73153020345601</v>
                </pt>
                <pt idx="3">
                  <v>-22.62380030776809</v>
                </pt>
                <pt idx="4">
                  <v>-22.50860635428008</v>
                </pt>
                <pt idx="5">
                  <v>-22.38600461741334</v>
                </pt>
                <pt idx="6">
                  <v>-22.25605485282738</v>
                </pt>
                <pt idx="7">
                  <v>-22.11882020449324</v>
                </pt>
                <pt idx="8">
                  <v>-21.97436710786943</v>
                </pt>
                <pt idx="9">
                  <v>-21.82276518956143</v>
                </pt>
                <pt idx="10">
                  <v>-21.66408716385107</v>
                </pt>
                <pt idx="11">
                  <v>-21.49840872648188</v>
                </pt>
                <pt idx="12">
                  <v>-21.32580844609039</v>
                </pt>
                <pt idx="13">
                  <v>-21.14636765366952</v>
                </pt>
                <pt idx="14">
                  <v>-20.96017033044565</v>
                </pt>
                <pt idx="15">
                  <v>-20.76730299454611</v>
                </pt>
                <pt idx="16">
                  <v>-20.56785458682376</v>
                </pt>
                <pt idx="17">
                  <v>-20.36191635620145</v>
                </pt>
                <pt idx="18">
                  <v>-20.14958174487499</v>
                </pt>
                <pt idx="19">
                  <v>-19.93094627371732</v>
                </pt>
                <pt idx="20">
                  <v>-19.70610742819696</v>
                </pt>
                <pt idx="21">
                  <v>-19.4751645451203</v>
                </pt>
                <pt idx="22">
                  <v>-19.2382187004815</v>
                </pt>
                <pt idx="23">
                  <v>-18.99537259869714</v>
                </pt>
                <pt idx="24">
                  <v>-18.74673046347252</v>
                </pt>
                <pt idx="25">
                  <v>-18.49239793054358</v>
                </pt>
                <pt idx="26">
                  <v>-18.23248194250695</v>
                </pt>
                <pt idx="27">
                  <v>-17.96709064593814</v>
                </pt>
                <pt idx="28">
                  <v>-17.69633329098271</v>
                </pt>
                <pt idx="29">
                  <v>-17.42032013357965</v>
                </pt>
                <pt idx="30">
                  <v>-17.1391623404635</v>
                </pt>
                <pt idx="31">
                  <v>-16.85297189707165</v>
                </pt>
                <pt idx="32">
                  <v>-16.56186151846907</v>
                </pt>
                <pt idx="33">
                  <v>-16.26594456338095</v>
                </pt>
                <pt idx="34">
                  <v>-15.96533495141088</v>
                </pt>
                <pt idx="35">
                  <v>-15.66014708351067</v>
                </pt>
                <pt idx="36">
                  <v>-15.35049576574202</v>
                </pt>
                <pt idx="37">
                  <v>-15.03649613636524</v>
                </pt>
                <pt idx="38">
                  <v>-14.71826359627855</v>
                </pt>
                <pt idx="39">
                  <v>-14.39591374280903</v>
                </pt>
                <pt idx="40">
                  <v>-14.06956230685418</v>
                </pt>
                <pt idx="41">
                  <v>-13.73932509335588</v>
                </pt>
                <pt idx="42">
                  <v>-13.40531792508435</v>
                </pt>
                <pt idx="43">
                  <v>-13.06765658969324</v>
                </pt>
                <pt idx="44">
                  <v>-12.72645679000427</v>
                </pt>
                <pt idx="45">
                  <v>-12.38183409747258</v>
                </pt>
                <pt idx="46">
                  <v>-12.03390390876663</v>
                </pt>
                <pt idx="47">
                  <v>-11.68278140540714</v>
                </pt>
                <pt idx="48">
                  <v>-11.3285815163902</v>
                </pt>
                <pt idx="49">
                  <v>-10.971418883718</v>
                </pt>
                <pt idx="50">
                  <v>-10.61140783076343</v>
                </pt>
                <pt idx="51">
                  <v>-10.24866233337758</v>
                </pt>
                <pt idx="52">
                  <v>-9.88329599366196</v>
                </pt>
                <pt idx="53">
                  <v>-9.515422016310163</v>
                </pt>
                <pt idx="54">
                  <v>-9.145153187431651</v>
                </pt>
                <pt idx="55">
                  <v>-8.772601855766535</v>
                </pt>
                <pt idx="56">
                  <v>-8.397879916189197</v>
                </pt>
                <pt idx="57">
                  <v>-8.021098795418894</v>
                </pt>
                <pt idx="58">
                  <v>-7.642369439827888</v>
                </pt>
                <pt idx="59">
                  <v>-7.261802305267547</v>
                </pt>
                <pt idx="60">
                  <v>-6.879507348798438</v>
                </pt>
                <pt idx="61">
                  <v>-6.495594022246864</v>
                </pt>
                <pt idx="62">
                  <v>-6.110171267482237</v>
                </pt>
                <pt idx="63">
                  <v>-5.723347513325301</v>
                </pt>
                <pt idx="64">
                  <v>-5.335230673991657</v>
                </pt>
                <pt idx="65">
                  <v>-4.945928148987925</v>
                </pt>
                <pt idx="66">
                  <v>-4.55554682435255</v>
                </pt>
                <pt idx="67">
                  <v>-4.16419307517029</v>
                </pt>
                <pt idx="68">
                  <v>-3.771972769257109</v>
                </pt>
                <pt idx="69">
                  <v>-3.378991271943066</v>
                </pt>
                <pt idx="70">
                  <v>-2.985353451850338</v>
                </pt>
                <pt idx="71">
                  <v>-2.591163687599367</v>
                </pt>
                <pt idx="72">
                  <v>-2.19652587535021</v>
                </pt>
                <pt idx="73">
                  <v>-1.801543437099332</v>
                </pt>
                <pt idx="74">
                  <v>-1.406319329656734</v>
                </pt>
                <pt idx="75">
                  <v>-1.010956054218605</v>
                </pt>
                <pt idx="76">
                  <v>-0.6155556664628912</v>
                </pt>
                <pt idx="77">
                  <v>-0.2202197870920273</v>
                </pt>
                <pt idx="78">
                  <v>0.1749503872556749</v>
                </pt>
                <pt idx="79">
                  <v>0.5698540727945569</v>
                </pt>
                <pt idx="80">
                  <v>0.9643908871541892</v>
                </pt>
                <pt idx="81">
                  <v>1.358460837787505</v>
                </pt>
                <pt idx="82">
                  <v>1.751964310293472</v>
                </pt>
                <pt idx="83">
                  <v>2.144802056725041</v>
                </pt>
                <pt idx="84">
                  <v>2.536875183946749</v>
                </pt>
                <pt idx="85">
                  <v>2.928085142114226</v>
                </pt>
                <pt idx="86">
                  <v>3.318333713338435</v>
                </pt>
                <pt idx="87">
                  <v>3.70752300060079</v>
                </pt>
                <pt idx="88">
                  <v>4.095555416985262</v>
                </pt>
                <pt idx="89">
                  <v>4.482333675294008</v>
                </pt>
                <pt idx="90">
                  <v>4.867760778103556</v>
                </pt>
                <pt idx="91">
                  <v>5.25174000833192</v>
                </pt>
                <pt idx="92">
                  <v>5.634174920375079</v>
                </pt>
                <pt idx="93">
                  <v>6.014969331879238</v>
                </pt>
                <pt idx="94">
                  <v>6.394027316203815</v>
                </pt>
                <pt idx="95">
                  <v>6.771253195640984</v>
                </pt>
                <pt idx="96">
                  <v>7.146551535455788</v>
                </pt>
                <pt idx="97">
                  <v>7.519827138797275</v>
                </pt>
                <pt idx="98">
                  <v>7.890985042548114</v>
                </pt>
                <pt idx="99">
                  <v>8.259930514171371</v>
                </pt>
                <pt idx="100">
                  <v>8.626569049606402</v>
                </pt>
                <pt idx="101">
                  <v>8.990806372278415</v>
                </pt>
                <pt idx="102">
                  <v>9.352548433274549</v>
                </pt>
                <pt idx="103">
                  <v>9.711701412744819</v>
                </pt>
                <pt idx="104">
                  <v>10.06817172257888</v>
                </pt>
                <pt idx="105">
                  <v>10.42186601041717</v>
                </pt>
                <pt idx="106">
                  <v>10.77269116504543</v>
                </pt>
                <pt idx="107">
                  <v>11.12055432322356</v>
                </pt>
                <pt idx="108">
                  <v>11.465362878001</v>
                </pt>
                <pt idx="109">
                  <v>11.80702448856548</v>
                </pt>
                <pt idx="110">
                  <v>12.14544709166434</v>
                </pt>
                <pt idx="111">
                  <v>12.48053891465499</v>
                </pt>
                <pt idx="112">
                  <v>12.81220849021246</v>
                </pt>
                <pt idx="113">
                  <v>13.14036467274104</v>
                </pt>
                <pt idx="114">
                  <v>13.46491665652188</v>
                </pt>
                <pt idx="115">
                  <v>13.78577399562726</v>
                </pt>
                <pt idx="116">
                  <v>14.10284662563798</v>
                </pt>
                <pt idx="117">
                  <v>14.41604488717878</v>
                </pt>
                <pt idx="118">
                  <v>14.72527955130071</v>
                </pt>
                <pt idx="119">
                  <v>15.03046184672452</v>
                </pt>
                <pt idx="120">
                  <v>15.33150348895871</v>
                </pt>
                <pt idx="121">
                  <v>15.62831671129462</v>
                </pt>
                <pt idx="122">
                  <v>15.92081429768785</v>
                </pt>
                <pt idx="123">
                  <v>16.20890961751924</v>
                </pt>
                <pt idx="124">
                  <v>16.49251666222291</v>
                </pt>
                <pt idx="125">
                  <v>16.77155008377072</v>
                </pt>
                <pt idx="126">
                  <v>17.04592523498831</v>
                </pt>
                <pt idx="127">
                  <v>17.31555821167548</v>
                </pt>
                <pt idx="128">
                  <v>17.58036589649259</v>
                </pt>
                <pt idx="129">
                  <v>17.84026600457283</v>
                </pt>
                <pt idx="130">
                  <v>18.09517713080897</v>
                </pt>
                <pt idx="131">
                  <v>18.34501879875278</v>
                </pt>
                <pt idx="132">
                  <v>18.5897115110669</v>
                </pt>
                <pt idx="133">
                  <v>18.82917680145123</v>
                </pt>
                <pt idx="134">
                  <v>19.06333728796218</v>
                </pt>
                <pt idx="135">
                  <v>19.29211672763414</v>
                </pt>
                <pt idx="136">
                  <v>19.51544007230526</v>
                </pt>
                <pt idx="137">
                  <v>19.73323352554209</v>
                </pt>
                <pt idx="138">
                  <v>19.94542460054447</v>
                </pt>
                <pt idx="139">
                  <v>20.15194217891062</v>
                </pt>
                <pt idx="140">
                  <v>20.35271657013504</v>
                </pt>
                <pt idx="141">
                  <v>20.54767957169269</v>
                </pt>
                <pt idx="142">
                  <v>20.73676452957436</v>
                </pt>
                <pt idx="143">
                  <v>20.91990639911319</v>
                </pt>
                <pt idx="144">
                  <v>21.09704180595108</v>
                </pt>
                <pt idx="145">
                  <v>21.26810910697449</v>
                </pt>
                <pt idx="146">
                  <v>21.43304845105472</v>
                </pt>
                <pt idx="147">
                  <v>21.59180183941728</v>
                </pt>
                <pt idx="148">
                  <v>21.74431318546199</v>
                </pt>
                <pt idx="149">
                  <v>21.89052837385151</v>
                </pt>
                <pt idx="150">
                  <v>22.03039531868787</v>
                </pt>
                <pt idx="151">
                  <v>22.16386402058724</v>
                </pt>
                <pt idx="152">
                  <v>22.29088662246967</v>
                </pt>
                <pt idx="153">
                  <v>22.41141746387574</v>
                </pt>
                <pt idx="154">
                  <v>22.52541313362691</v>
                </pt>
                <pt idx="155">
                  <v>22.6328325206454</v>
                </pt>
                <pt idx="156">
                  <v>22.73363686275339</v>
                </pt>
                <pt idx="157">
                  <v>22.8277897932768</v>
                </pt>
                <pt idx="158">
                  <v>22.91525738528196</v>
                </pt>
                <pt idx="159">
                  <v>22.99600819328057</v>
                </pt>
                <pt idx="160">
                  <v>23.07001329224556</v>
                </pt>
                <pt idx="161">
                  <v>23.13724631378868</v>
                </pt>
                <pt idx="162">
                  <v>23.19768347935756</v>
                </pt>
                <pt idx="163">
                  <v>23.25130363032324</v>
                </pt>
                <pt idx="164">
                  <v>23.29808825483688</v>
                </pt>
                <pt idx="165">
                  <v>23.33802151134777</v>
                </pt>
                <pt idx="166">
                  <v>23.37109024868539</v>
                </pt>
                <pt idx="167">
                  <v>23.39728402262271</v>
                </pt>
                <pt idx="168">
                  <v>23.41659510884973</v>
                </pt>
                <pt idx="169">
                  <v>23.42901851230197</v>
                </pt>
                <pt idx="170">
                  <v>23.43455197280068</v>
                </pt>
                <pt idx="171">
                  <v>23.43319596697835</v>
                </pt>
                <pt idx="172">
                  <v>23.42495370647588</v>
                </pt>
                <pt idx="173">
                  <v>23.40983113241434</v>
                </pt>
                <pt idx="174">
                  <v>23.38783690615775</v>
                </pt>
                <pt idx="175">
                  <v>23.3589823963987</v>
                </pt>
                <pt idx="176">
                  <v>23.3232816626132</v>
                </pt>
                <pt idx="177">
                  <v>23.28075143494513</v>
                </pt>
                <pt idx="178">
                  <v>23.23141109059449</v>
                </pt>
                <pt idx="179">
                  <v>23.17528262679712</v>
                </pt>
                <pt idx="180">
                  <v>23.11239063049637</v>
                </pt>
                <pt idx="181">
                  <v>23.04276224481902</v>
                </pt>
                <pt idx="182">
                  <v>22.96642713247868</v>
                </pt>
                <pt idx="183">
                  <v>22.88341743624321</v>
                </pt>
                <pt idx="184">
                  <v>22.79376773660718</v>
                </pt>
                <pt idx="185">
                  <v>22.69751500682467</v>
                </pt>
                <pt idx="186">
                  <v>22.59469856546251</v>
                </pt>
                <pt idx="187">
                  <v>22.485360026641</v>
                </pt>
                <pt idx="188">
                  <v>22.36954324813718</v>
                </pt>
                <pt idx="189">
                  <v>22.24729427752767</v>
                </pt>
                <pt idx="190">
                  <v>22.11866129655441</v>
                </pt>
                <pt idx="191">
                  <v>21.98369456389886</v>
                </pt>
                <pt idx="192">
                  <v>21.84244635655048</v>
                </pt>
                <pt idx="193">
                  <v>21.69497090995956</v>
                </pt>
                <pt idx="194">
                  <v>21.5413243571603</v>
                </pt>
                <pt idx="195">
                  <v>21.38156466705355</v>
                </pt>
                <pt idx="196">
                  <v>21.21575158203191</v>
                </pt>
                <pt idx="197">
                  <v>21.04394655513252</v>
                </pt>
                <pt idx="198">
                  <v>20.86621268689391</v>
                </pt>
                <pt idx="199">
                  <v>20.68261466209442</v>
                </pt>
                <pt idx="200">
                  <v>20.49321868654065</v>
                </pt>
                <pt idx="201">
                  <v>20.29809242407083</v>
                </pt>
                <pt idx="202">
                  <v>20.09730493393136</v>
                </pt>
                <pt idx="203">
                  <v>19.89092660868161</v>
                </pt>
                <pt idx="204">
                  <v>19.67902911276742</v>
                </pt>
                <pt idx="205">
                  <v>19.46168532190408</v>
                </pt>
                <pt idx="206">
                  <v>19.23896926339978</v>
                </pt>
                <pt idx="207">
                  <v>19.01095605753947</v>
                </pt>
                <pt idx="208">
                  <v>18.77772186014557</v>
                </pt>
                <pt idx="209">
                  <v>18.53934380642176</v>
                </pt>
                <pt idx="210">
                  <v>18.29589995617727</v>
                </pt>
                <pt idx="211">
                  <v>18.04746924052011</v>
                </pt>
                <pt idx="212">
                  <v>17.79413141010562</v>
                </pt>
                <pt idx="213">
                  <v>17.53596698500763</v>
                </pt>
                <pt idx="214">
                  <v>17.27305720628407</v>
                </pt>
                <pt idx="215">
                  <v>17.00548398928838</v>
                </pt>
                <pt idx="216">
                  <v>16.73332987878115</v>
                </pt>
                <pt idx="217">
                  <v>16.45667800588352</v>
                </pt>
                <pt idx="218">
                  <v>16.17561204690629</v>
                </pt>
                <pt idx="219">
                  <v>15.89021618408305</v>
                </pt>
                <pt idx="220">
                  <v>15.60057506822961</v>
                </pt>
                <pt idx="221">
                  <v>15.30677378334663</v>
                </pt>
                <pt idx="222">
                  <v>15.00889781316779</v>
                </pt>
                <pt idx="223">
                  <v>14.70703300966457</v>
                </pt>
                <pt idx="224">
                  <v>14.40126556350093</v>
                </pt>
                <pt idx="225">
                  <v>14.09168197643083</v>
                </pt>
                <pt idx="226">
                  <v>13.77836903562555</v>
                </pt>
                <pt idx="227">
                  <v>13.46141378991689</v>
                </pt>
                <pt idx="228">
                  <v>13.14090352793047</v>
                </pt>
                <pt idx="229">
                  <v>12.81692575809061</v>
                </pt>
                <pt idx="230">
                  <v>12.48956819045896</v>
                </pt>
                <pt idx="231">
                  <v>12.15891872038531</v>
                </pt>
                <pt idx="232">
                  <v>11.82506541392943</v>
                </pt>
                <pt idx="233">
                  <v>11.48809649501331</v>
                </pt>
                <pt idx="234">
                  <v>11.14810033427703</v>
                </pt>
                <pt idx="235">
                  <v>10.80516543957789</v>
                </pt>
                <pt idx="236">
                  <v>10.45938044810337</v>
                </pt>
                <pt idx="237">
                  <v>10.11083412004314</v>
                </pt>
                <pt idx="238">
                  <v>9.759615333776399</v>
                </pt>
                <pt idx="239">
                  <v>9.405813082525466</v>
                </pt>
                <pt idx="240">
                  <v>9.049516472422154</v>
                </pt>
                <pt idx="241">
                  <v>8.690814721940532</v>
                </pt>
                <pt idx="242">
                  <v>8.329797162638613</v>
                </pt>
                <pt idx="243">
                  <v>7.966553241161532</v>
                </pt>
                <pt idx="244">
                  <v>7.601172522446928</v>
                </pt>
                <pt idx="245">
                  <v>7.233744694083866</v>
                </pt>
                <pt idx="246">
                  <v>6.864359571765518</v>
                </pt>
                <pt idx="247">
                  <v>6.493107105785134</v>
                </pt>
                <pt idx="248">
                  <v>6.120077388517028</v>
                </pt>
                <pt idx="249">
                  <v>5.745360662826896</v>
                </pt>
                <pt idx="250">
                  <v>5.369047331357051</v>
                </pt>
                <pt idx="251">
                  <v>4.991227966630358</v>
                </pt>
                <pt idx="252">
                  <v>4.611993321915193</v>
                </pt>
                <pt idx="253">
                  <v>4.231434342794863</v>
                </pt>
                <pt idx="254">
                  <v>3.849642179384755</v>
                </pt>
                <pt idx="255">
                  <v>3.466708199142697</v>
                </pt>
                <pt idx="256">
                  <v>3.082724000212444</v>
                </pt>
                <pt idx="257">
                  <v>2.697781425240718</v>
                </pt>
                <pt idx="258">
                  <v>2.311972575614154</v>
                </pt>
                <pt idx="259">
                  <v>1.925389826056116</v>
                </pt>
                <pt idx="260">
                  <v>1.538125839523512</v>
                </pt>
                <pt idx="261">
                  <v>1.150273582343524</v>
                </pt>
                <pt idx="262">
                  <v>0.761926339534193</v>
                </pt>
                <pt idx="263">
                  <v>0.3731777302432198</v>
                </pt>
                <pt idx="264">
                  <v>-0.01587827675472495</v>
                </pt>
                <pt idx="265">
                  <v>-0.4051473475589754</v>
                </pt>
                <pt idx="266">
                  <v>-0.7945347677165234</v>
                </pt>
                <pt idx="267">
                  <v>-1.183945426918975</v>
                </pt>
                <pt idx="268">
                  <v>-1.573283803901778</v>
                </pt>
                <pt idx="269">
                  <v>-1.962453951597667</v>
                </pt>
                <pt idx="270">
                  <v>-2.351359482623829</v>
                </pt>
                <pt idx="271">
                  <v>-2.739903555162384</v>
                </pt>
                <pt idx="272">
                  <v>-3.127988859311115</v>
                </pt>
                <pt idx="273">
                  <v>-3.515517603969682</v>
                </pt>
                <pt idx="274">
                  <v>-3.902391504337356</v>
                </pt>
                <pt idx="275">
                  <v>-4.288511770100656</v>
                </pt>
                <pt idx="276">
                  <v>-4.673779094372395</v>
                </pt>
                <pt idx="277">
                  <v>-5.058093643479403</v>
                </pt>
                <pt idx="278">
                  <v>-5.441355047661352</v>
                </pt>
                <pt idx="279">
                  <v>-5.823462392771124</v>
                </pt>
                <pt idx="280">
                  <v>-6.20431421305496</v>
                </pt>
                <pt idx="281">
                  <v>-6.583808485096417</v>
                </pt>
                <pt idx="282">
                  <v>-6.961842623011686</v>
                </pt>
                <pt idx="283">
                  <v>-7.338313474983028</v>
                </pt>
                <pt idx="284">
                  <v>-7.713117321217384</v>
                </pt>
                <pt idx="285">
                  <v>-8.086149873424382</v>
                </pt>
                <pt idx="286">
                  <v>-8.457306275896327</v>
                </pt>
                <pt idx="287">
                  <v>-8.826481108296912</v>
                </pt>
                <pt idx="288">
                  <v>-9.193568390240806</v>
                </pt>
                <pt idx="289">
                  <v>-9.558461587763091</v>
                </pt>
                <pt idx="290">
                  <v>-9.921053621774748</v>
                </pt>
                <pt idx="291">
                  <v>-10.28123687860038</v>
                </pt>
                <pt idx="292">
                  <v>-10.63890322269303</v>
                </pt>
                <pt idx="293">
                  <v>-10.99394401162217</v>
                </pt>
                <pt idx="294">
                  <v>-11.34625011343227</v>
                </pt>
                <pt idx="295">
                  <v>-11.69571192646823</v>
                </pt>
                <pt idx="296">
                  <v>-12.04221940175615</v>
                </pt>
                <pt idx="297">
                  <v>-12.38566206803802</v>
                </pt>
                <pt idx="298">
                  <v>-12.72592905954688</v>
                </pt>
                <pt idx="299">
                  <v>-13.0629091466142</v>
                </pt>
                <pt idx="300">
                  <v>-13.39649076918783</v>
                </pt>
                <pt idx="301">
                  <v>-13.726562073348</v>
                </pt>
                <pt idx="302">
                  <v>-14.05301095089484</v>
                </pt>
                <pt idx="303">
                  <v>-14.3757250820809</v>
                </pt>
                <pt idx="304">
                  <v>-14.69459198155378</v>
                </pt>
                <pt idx="305">
                  <v>-15.00949904756841</v>
                </pt>
                <pt idx="306">
                  <v>-15.32033361452481</v>
                </pt>
                <pt idx="307">
                  <v>-15.62698300887209</v>
                </pt>
                <pt idx="308">
                  <v>-15.92933460841986</v>
                </pt>
                <pt idx="309">
                  <v>-16.2272759050794</v>
                </pt>
                <pt idx="310">
                  <v>-16.52069457105481</v>
                </pt>
                <pt idx="311">
                  <v>-16.80947852848886</v>
                </pt>
                <pt idx="312">
                  <v>-17.09351602255656</v>
                </pt>
                <pt idx="313">
                  <v>-17.37269569798725</v>
                </pt>
                <pt idx="314">
                  <v>-17.64690667898524</v>
                </pt>
                <pt idx="315">
                  <v>-17.916038652498</v>
                </pt>
                <pt idx="316">
                  <v>-18.17998195477566</v>
                </pt>
                <pt idx="317">
                  <v>-18.43862766113685</v>
                </pt>
                <pt idx="318">
                  <v>-18.69186767885389</v>
                </pt>
                <pt idx="319">
                  <v>-18.93959484304267</v>
                </pt>
                <pt idx="320">
                  <v>-19.18170301542879</v>
                </pt>
                <pt idx="321">
                  <v>-19.4180871858436</v>
                </pt>
                <pt idx="322">
                  <v>-19.64864357628581</v>
                </pt>
                <pt idx="323">
                  <v>-19.87326974736552</v>
                </pt>
                <pt idx="324">
                  <v>-20.09186470692776</v>
                </pt>
                <pt idx="325">
                  <v>-20.30432902063469</v>
                </pt>
                <pt idx="326">
                  <v>-20.51056492426952</v>
                </pt>
                <pt idx="327">
                  <v>-20.7104764375019</v>
                </pt>
                <pt idx="328">
                  <v>-20.9039694788427</v>
                </pt>
                <pt idx="329">
                  <v>-21.09095198149452</v>
                </pt>
                <pt idx="330">
                  <v>-21.27133400978874</v>
                </pt>
                <pt idx="331">
                  <v>-21.44502787588881</v>
                </pt>
                <pt idx="332">
                  <v>-21.61194825641835</v>
                </pt>
                <pt idx="333">
                  <v>-21.77201230866462</v>
                </pt>
                <pt idx="334">
                  <v>-21.9251397859953</v>
                </pt>
                <pt idx="335">
                  <v>-22.07125315211638</v>
                </pt>
                <pt idx="336">
                  <v>-22.21027769379032</v>
                </pt>
                <pt idx="337">
                  <v>-22.34214163162886</v>
                </pt>
                <pt idx="338">
                  <v>-22.46677622856885</v>
                </pt>
                <pt idx="339">
                  <v>-22.58411589564123</v>
                </pt>
                <pt idx="340">
                  <v>-22.69409829463904</v>
                </pt>
                <pt idx="341">
                  <v>-22.79666443729623</v>
                </pt>
                <pt idx="342">
                  <v>-22.89175878059419</v>
                </pt>
                <pt idx="343">
                  <v>-22.97932931781999</v>
                </pt>
                <pt idx="344">
                  <v>-23.05932766500985</v>
                </pt>
                <pt idx="345">
                  <v>-23.13170914242646</v>
                </pt>
                <pt idx="346">
                  <v>-23.19643285073201</v>
                </pt>
                <pt idx="347">
                  <v>-23.25346174153853</v>
                </pt>
                <pt idx="348">
                  <v>-23.30276268203385</v>
                </pt>
                <pt idx="349">
                  <v>-23.34430651340917</v>
                </pt>
                <pt idx="350">
                  <v>-23.37806810283343</v>
                </pt>
                <pt idx="351">
                  <v>-23.40402638874959</v>
                </pt>
                <pt idx="352">
                  <v>-23.42216441929457</v>
                </pt>
                <pt idx="353">
                  <v>-23.4324693836747</v>
                </pt>
                <pt idx="354">
                  <v>-23.43493263635993</v>
                </pt>
                <pt idx="355">
                  <v>-23.42954971399187</v>
                </pt>
                <pt idx="356">
                  <v>-23.41632034493366</v>
                </pt>
                <pt idx="357">
                  <v>-23.39524845142365</v>
                </pt>
                <pt idx="358">
                  <v>-23.36634214432839</v>
                </pt>
                <pt idx="359">
                  <v>-23.32961371052466</v>
                </pt>
                <pt idx="360">
                  <v>-23.2850795929734</v>
                </pt>
                <pt idx="361">
                  <v>-23.2327603635819</v>
                </pt>
                <pt idx="362">
                  <v>-23.17268068898276</v>
                </pt>
                <pt idx="363">
                  <v>-23.10486928938988</v>
                </pt>
                <pt idx="364">
                  <v>-23.02935889071991</v>
                </pt>
                <pt idx="365">
                  <v>-22.94618617019879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32865136"/>
        <axId val="1"/>
      </lineChart>
      <catAx>
        <axId val="63286513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6328651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/Relationships>
</file>

<file path=xl/drawings/drawing1.xml><?xml version="1.0" encoding="utf-8"?>
<wsDr xmlns="http://schemas.openxmlformats.org/drawingml/2006/spreadsheetDrawing">
  <twoCellAnchor>
    <from>
      <col>0</col>
      <colOff>0</colOff>
      <row>7</row>
      <rowOff>0</rowOff>
    </from>
    <to>
      <col>3</col>
      <colOff>0</colOff>
      <row>18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0</colOff>
      <row>18</row>
      <rowOff>0</rowOff>
    </from>
    <to>
      <col>3</col>
      <colOff>0</colOff>
      <row>29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0</colOff>
      <row>29</row>
      <rowOff>0</rowOff>
    </from>
    <to>
      <col>3</col>
      <colOff>0</colOff>
      <row>40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0</colOff>
      <row>40</row>
      <rowOff>0</rowOff>
    </from>
    <to>
      <col>3</col>
      <colOff>0</colOff>
      <row>51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0</col>
      <colOff>0</colOff>
      <row>51</row>
      <rowOff>0</rowOff>
    </from>
    <to>
      <col>3</col>
      <colOff>0</colOff>
      <row>62</row>
      <rowOff>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367"/>
  <sheetViews>
    <sheetView tabSelected="1" workbookViewId="0">
      <selection activeCell="B3" sqref="B3"/>
    </sheetView>
  </sheetViews>
  <sheetFormatPr baseColWidth="8" defaultRowHeight="15"/>
  <cols>
    <col width="17" bestFit="1" customWidth="1" style="10" min="1" max="1"/>
    <col width="9.28515625" customWidth="1" style="10" min="2" max="2"/>
    <col width="16.7109375" customWidth="1" style="10" min="3" max="3"/>
    <col width="10.85546875" bestFit="1" customWidth="1" style="10" min="4" max="4"/>
    <col width="9.7109375" customWidth="1" style="10" min="5" max="5"/>
    <col width="12.85546875" customWidth="1" style="10" min="6" max="6"/>
    <col width="11.85546875" customWidth="1" style="10" min="7" max="7"/>
    <col width="3.42578125" customWidth="1" style="10" min="8" max="8"/>
    <col width="9.85546875" customWidth="1" style="10" min="9" max="9"/>
    <col width="10.28515625" customWidth="1" style="10" min="22" max="23"/>
    <col width="10.140625" customWidth="1" style="10" min="24" max="25"/>
    <col width="10.7109375" customWidth="1" style="10" min="26" max="26"/>
    <col width="10.140625" customWidth="1" style="10" min="27" max="27"/>
    <col width="10.5703125" customWidth="1" style="10" min="33" max="33"/>
  </cols>
  <sheetData>
    <row r="1" ht="99.75" customHeight="1" s="10">
      <c r="A1" s="9" t="inlineStr">
        <is>
          <t>NOAA Solar Calculations - Change any of the highlighted cells to get solar position data for that location and time-of-day for a year.</t>
        </is>
      </c>
      <c r="D1" s="4" t="inlineStr">
        <is>
          <t>Date</t>
        </is>
      </c>
      <c r="E1" s="4" t="inlineStr">
        <is>
          <t>Time (hrs past local midnight)</t>
        </is>
      </c>
      <c r="F1" s="4" t="inlineStr">
        <is>
          <t>Julian Day</t>
        </is>
      </c>
      <c r="G1" s="4" t="inlineStr">
        <is>
          <t>Julian Century</t>
        </is>
      </c>
      <c r="H1" s="4" t="n"/>
      <c r="I1" s="4" t="inlineStr">
        <is>
          <t>Geom Mean Long Sun (deg)</t>
        </is>
      </c>
      <c r="J1" s="4" t="inlineStr">
        <is>
          <t>Geom Mean Anom Sun (deg)</t>
        </is>
      </c>
      <c r="K1" s="4" t="inlineStr">
        <is>
          <t>Eccent Earth Orbit</t>
        </is>
      </c>
      <c r="L1" s="4" t="inlineStr">
        <is>
          <t>Sun Eq of Ctr</t>
        </is>
      </c>
      <c r="M1" s="4" t="inlineStr">
        <is>
          <t>Sun True Long (deg)</t>
        </is>
      </c>
      <c r="N1" s="4" t="inlineStr">
        <is>
          <t>Sun True Anom (deg)</t>
        </is>
      </c>
      <c r="O1" s="4" t="inlineStr">
        <is>
          <t>Sun Rad Vector (AUs)</t>
        </is>
      </c>
      <c r="P1" s="4" t="inlineStr">
        <is>
          <t>Sun App Long (deg)</t>
        </is>
      </c>
      <c r="Q1" s="4" t="inlineStr">
        <is>
          <t>Mean Obliq Ecliptic (deg)</t>
        </is>
      </c>
      <c r="R1" s="4" t="inlineStr">
        <is>
          <t>Obliq Corr (deg)</t>
        </is>
      </c>
      <c r="S1" s="4" t="inlineStr">
        <is>
          <t>Sun Rt Ascen (deg)</t>
        </is>
      </c>
      <c r="T1" s="4" t="inlineStr">
        <is>
          <t>Sun Declin (deg)</t>
        </is>
      </c>
      <c r="U1" s="4" t="inlineStr">
        <is>
          <t>var y</t>
        </is>
      </c>
      <c r="V1" s="4" t="inlineStr">
        <is>
          <t>Eq of Time (minutes)</t>
        </is>
      </c>
      <c r="W1" s="4" t="inlineStr">
        <is>
          <t>HA Sunrise (deg)</t>
        </is>
      </c>
      <c r="X1" s="4" t="inlineStr">
        <is>
          <t>Solar Noon (LST)</t>
        </is>
      </c>
      <c r="Y1" s="4" t="inlineStr">
        <is>
          <t>Sunrise Time (LST)</t>
        </is>
      </c>
      <c r="Z1" s="4" t="inlineStr">
        <is>
          <t>Sunset Time (LST)</t>
        </is>
      </c>
      <c r="AA1" s="4" t="inlineStr">
        <is>
          <t>Sunlight Duration (minutes)</t>
        </is>
      </c>
      <c r="AB1" s="4" t="inlineStr">
        <is>
          <t>True Solar Time (min)</t>
        </is>
      </c>
      <c r="AC1" s="4" t="inlineStr">
        <is>
          <t>Hour Angle (deg)</t>
        </is>
      </c>
      <c r="AD1" s="4" t="inlineStr">
        <is>
          <t>Solar Zenith Angle (deg)</t>
        </is>
      </c>
      <c r="AE1" s="4" t="inlineStr">
        <is>
          <t>Solar Elevation Angle (deg)</t>
        </is>
      </c>
      <c r="AF1" s="4" t="inlineStr">
        <is>
          <t>Approx Atmospheric Refraction (deg)</t>
        </is>
      </c>
      <c r="AG1" s="4" t="inlineStr">
        <is>
          <t>Solar Elevation corrected for atm refraction (deg)</t>
        </is>
      </c>
      <c r="AH1" s="4" t="inlineStr">
        <is>
          <t>Solar Azimuth Angle (deg cw from N)</t>
        </is>
      </c>
    </row>
    <row r="2">
      <c r="A2" t="inlineStr">
        <is>
          <t>Latitude (+ to N)</t>
        </is>
      </c>
      <c r="B2" s="5" t="n">
        <v>69.36666</v>
      </c>
      <c r="D2" s="1">
        <f>DATEVALUE("1/1/"&amp;$B$6)</f>
        <v/>
      </c>
      <c r="E2" s="7">
        <f>$B$5</f>
        <v/>
      </c>
      <c r="F2" s="2">
        <f>D2+2415018.5+E2-$B$4/24</f>
        <v/>
      </c>
      <c r="G2" s="3">
        <f>(F2-2451545)/36525</f>
        <v/>
      </c>
      <c r="I2">
        <f>MOD(280.46646+G2*(36000.76983 + G2*0.0003032),360)</f>
        <v/>
      </c>
      <c r="J2">
        <f>357.52911+G2*(35999.05029 - 0.0001537*G2)</f>
        <v/>
      </c>
      <c r="K2">
        <f>0.016708634-G2*(0.000042037+0.0000001267*G2)</f>
        <v/>
      </c>
      <c r="L2">
        <f>SIN(RADIANS(J2))*(1.914602-G2*(0.004817+0.000014*G2))+SIN(RADIANS(2*J2))*(0.019993-0.000101*G2)+SIN(RADIANS(3*J2))*0.000289</f>
        <v/>
      </c>
      <c r="M2">
        <f>I2+L2</f>
        <v/>
      </c>
      <c r="N2">
        <f>J2+L2</f>
        <v/>
      </c>
      <c r="O2">
        <f>(1.000001018*(1-K2*K2))/(1+K2*COS(RADIANS(N2)))</f>
        <v/>
      </c>
      <c r="P2">
        <f>M2-0.00569-0.00478*SIN(RADIANS(125.04-1934.136*G2))</f>
        <v/>
      </c>
      <c r="Q2">
        <f>23+(26+((21.448-G2*(46.815+G2*(0.00059-G2*0.001813))))/60)/60</f>
        <v/>
      </c>
      <c r="R2">
        <f>Q2+0.00256*COS(RADIANS(125.04-1934.136*G2))</f>
        <v/>
      </c>
      <c r="S2">
        <f>DEGREES(ATAN2(COS(RADIANS(P2)),COS(RADIANS(R2))*SIN(RADIANS(P2))))</f>
        <v/>
      </c>
      <c r="T2">
        <f>DEGREES(ASIN(SIN(RADIANS(R2))*SIN(RADIANS(P2))))</f>
        <v/>
      </c>
      <c r="U2">
        <f>TAN(RADIANS(R2/2))*TAN(RADIANS(R2/2))</f>
        <v/>
      </c>
      <c r="V2">
        <f>4*DEGREES(U2*SIN(2*RADIANS(I2))-2*K2*SIN(RADIANS(J2))+4*K2*U2*SIN(RADIANS(J2))*COS(2*RADIANS(I2))-0.5*U2*U2*SIN(4*RADIANS(I2))-1.25*K2*K2*SIN(2*RADIANS(J2)))</f>
        <v/>
      </c>
      <c r="W2">
        <f>DEGREES(ACOS(COS(RADIANS(90.833))/(COS(RADIANS($B$2))*COS(RADIANS(T2)))-TAN(RADIANS($B$2))*TAN(RADIANS(T2))))</f>
        <v/>
      </c>
      <c r="X2" s="7">
        <f>(720-4*$B$3-V2+$B$4*60)/1440</f>
        <v/>
      </c>
      <c r="Y2" s="7">
        <f>(X2*1440-W2*4)/1440</f>
        <v/>
      </c>
      <c r="Z2" s="7">
        <f>(X2*1440+W2*4)/1440</f>
        <v/>
      </c>
      <c r="AA2">
        <f>8*W2</f>
        <v/>
      </c>
      <c r="AB2">
        <f>MOD(E2*1440+V2+4*$B$3-60*$B$4,1440)</f>
        <v/>
      </c>
      <c r="AC2">
        <f>IF(AB2/4&lt;0,AB2/4+180,AB2/4-180)</f>
        <v/>
      </c>
      <c r="AD2">
        <f>DEGREES(ACOS(SIN(RADIANS($B$2))*SIN(RADIANS(T2))+COS(RADIANS($B$2))*COS(RADIANS(T2))*COS(RADIANS(AC2))))</f>
        <v/>
      </c>
      <c r="AE2">
        <f>90-AD2</f>
        <v/>
      </c>
      <c r="AF2">
        <f>IF(AE2&gt;85,0,IF(AE2&gt;5,58.1/TAN(RADIANS(AE2))-0.07/POWER(TAN(RADIANS(AE2)),3)+0.000086/POWER(TAN(RADIANS(AE2)),5),IF(AE2&gt;-0.575,1735+AE2*(-518.2+AE2*(103.4+AE2*(-12.79+AE2*0.711))),-20.772/TAN(RADIANS(AE2)))))/3600</f>
        <v/>
      </c>
      <c r="AG2">
        <f>AE2+AF2</f>
        <v/>
      </c>
      <c r="AH2">
        <f>IF(AC2&gt;0,MOD(DEGREES(ACOS(((SIN(RADIANS($B$2))*COS(RADIANS(AD2)))-SIN(RADIANS(T2)))/(COS(RADIANS($B$2))*SIN(RADIANS(AD2)))))+180,360),MOD(540-DEGREES(ACOS(((SIN(RADIANS($B$2))*COS(RADIANS(AD2)))-SIN(RADIANS(T2)))/(COS(RADIANS($B$2))*SIN(RADIANS(AD2))))),360))</f>
        <v/>
      </c>
      <c r="AI2" s="6" t="n"/>
    </row>
    <row r="3">
      <c r="A3" t="inlineStr">
        <is>
          <t>Longitude (+ to E)</t>
        </is>
      </c>
      <c r="B3" s="5" t="n">
        <v>-134.86</v>
      </c>
      <c r="D3" s="1">
        <f>D2+1</f>
        <v/>
      </c>
      <c r="E3" s="7">
        <f>$B$5</f>
        <v/>
      </c>
      <c r="F3" s="2">
        <f>D3+2415018.5+E3-$B$4/24</f>
        <v/>
      </c>
      <c r="G3" s="3">
        <f>(F3-2451545)/36525</f>
        <v/>
      </c>
      <c r="I3">
        <f>MOD(280.46646+G3*(36000.76983 + G3*0.0003032),360)</f>
        <v/>
      </c>
      <c r="J3">
        <f>357.52911+G3*(35999.05029 - 0.0001537*G3)</f>
        <v/>
      </c>
      <c r="K3">
        <f>0.016708634-G3*(0.000042037+0.0000001267*G3)</f>
        <v/>
      </c>
      <c r="L3">
        <f>SIN(RADIANS(J3))*(1.914602-G3*(0.004817+0.000014*G3))+SIN(RADIANS(2*J3))*(0.019993-0.000101*G3)+SIN(RADIANS(3*J3))*0.000289</f>
        <v/>
      </c>
      <c r="M3">
        <f>I3+L3</f>
        <v/>
      </c>
      <c r="N3">
        <f>J3+L3</f>
        <v/>
      </c>
      <c r="O3">
        <f>(1.000001018*(1-K3*K3))/(1+K3*COS(RADIANS(N3)))</f>
        <v/>
      </c>
      <c r="P3">
        <f>M3-0.00569-0.00478*SIN(RADIANS(125.04-1934.136*G3))</f>
        <v/>
      </c>
      <c r="Q3">
        <f>23+(26+((21.448-G3*(46.815+G3*(0.00059-G3*0.001813))))/60)/60</f>
        <v/>
      </c>
      <c r="R3">
        <f>Q3+0.00256*COS(RADIANS(125.04-1934.136*G3))</f>
        <v/>
      </c>
      <c r="S3">
        <f>DEGREES(ATAN2(COS(RADIANS(P3)),COS(RADIANS(R3))*SIN(RADIANS(P3))))</f>
        <v/>
      </c>
      <c r="T3">
        <f>DEGREES(ASIN(SIN(RADIANS(R3))*SIN(RADIANS(P3))))</f>
        <v/>
      </c>
      <c r="U3">
        <f>TAN(RADIANS(R3/2))*TAN(RADIANS(R3/2))</f>
        <v/>
      </c>
      <c r="V3">
        <f>4*DEGREES(U3*SIN(2*RADIANS(I3))-2*K3*SIN(RADIANS(J3))+4*K3*U3*SIN(RADIANS(J3))*COS(2*RADIANS(I3))-0.5*U3*U3*SIN(4*RADIANS(I3))-1.25*K3*K3*SIN(2*RADIANS(J3)))</f>
        <v/>
      </c>
      <c r="W3">
        <f>DEGREES(ACOS(COS(RADIANS(90.833))/(COS(RADIANS($B$2))*COS(RADIANS(T3)))-TAN(RADIANS($B$2))*TAN(RADIANS(T3))))</f>
        <v/>
      </c>
      <c r="X3" s="7">
        <f>(720-4*$B$3-V3+$B$4*60)/1440</f>
        <v/>
      </c>
      <c r="Y3" s="7">
        <f>(X3*1440-W3*4)/1440</f>
        <v/>
      </c>
      <c r="Z3" s="7">
        <f>(X3*1440+W3*4)/1440</f>
        <v/>
      </c>
      <c r="AA3">
        <f>8*W3</f>
        <v/>
      </c>
      <c r="AB3">
        <f>MOD(E3*1440+V3+4*$B$3-60*$B$4,1440)</f>
        <v/>
      </c>
      <c r="AC3">
        <f>IF(AB3/4&lt;0,AB3/4+180,AB3/4-180)</f>
        <v/>
      </c>
      <c r="AD3">
        <f>DEGREES(ACOS(SIN(RADIANS($B$2))*SIN(RADIANS(T3))+COS(RADIANS($B$2))*COS(RADIANS(T3))*COS(RADIANS(AC3))))</f>
        <v/>
      </c>
      <c r="AE3">
        <f>90-AD3</f>
        <v/>
      </c>
      <c r="AF3">
        <f>IF(AE3&gt;85,0,IF(AE3&gt;5,58.1/TAN(RADIANS(AE3))-0.07/POWER(TAN(RADIANS(AE3)),3)+0.000086/POWER(TAN(RADIANS(AE3)),5),IF(AE3&gt;-0.575,1735+AE3*(-518.2+AE3*(103.4+AE3*(-12.79+AE3*0.711))),-20.772/TAN(RADIANS(AE3)))))/3600</f>
        <v/>
      </c>
      <c r="AG3">
        <f>AE3+AF3</f>
        <v/>
      </c>
      <c r="AH3">
        <f>IF(AC3&gt;0,MOD(DEGREES(ACOS(((SIN(RADIANS($B$2))*COS(RADIANS(AD3)))-SIN(RADIANS(T3)))/(COS(RADIANS($B$2))*SIN(RADIANS(AD3)))))+180,360),MOD(540-DEGREES(ACOS(((SIN(RADIANS($B$2))*COS(RADIANS(AD3)))-SIN(RADIANS(T3)))/(COS(RADIANS($B$2))*SIN(RADIANS(AD3))))),360))</f>
        <v/>
      </c>
    </row>
    <row r="4">
      <c r="A4" t="inlineStr">
        <is>
          <t>Time Zone (+ to E)</t>
        </is>
      </c>
      <c r="B4" s="5" t="n">
        <v>-7</v>
      </c>
      <c r="D4" s="1">
        <f>D3+1</f>
        <v/>
      </c>
      <c r="E4" s="7">
        <f>$B$5</f>
        <v/>
      </c>
      <c r="F4" s="2">
        <f>D4+2415018.5+E4-$B$4/24</f>
        <v/>
      </c>
      <c r="G4" s="3">
        <f>(F4-2451545)/36525</f>
        <v/>
      </c>
      <c r="I4">
        <f>MOD(280.46646+G4*(36000.76983 + G4*0.0003032),360)</f>
        <v/>
      </c>
      <c r="J4">
        <f>357.52911+G4*(35999.05029 - 0.0001537*G4)</f>
        <v/>
      </c>
      <c r="K4">
        <f>0.016708634-G4*(0.000042037+0.0000001267*G4)</f>
        <v/>
      </c>
      <c r="L4">
        <f>SIN(RADIANS(J4))*(1.914602-G4*(0.004817+0.000014*G4))+SIN(RADIANS(2*J4))*(0.019993-0.000101*G4)+SIN(RADIANS(3*J4))*0.000289</f>
        <v/>
      </c>
      <c r="M4">
        <f>I4+L4</f>
        <v/>
      </c>
      <c r="N4">
        <f>J4+L4</f>
        <v/>
      </c>
      <c r="O4">
        <f>(1.000001018*(1-K4*K4))/(1+K4*COS(RADIANS(N4)))</f>
        <v/>
      </c>
      <c r="P4">
        <f>M4-0.00569-0.00478*SIN(RADIANS(125.04-1934.136*G4))</f>
        <v/>
      </c>
      <c r="Q4">
        <f>23+(26+((21.448-G4*(46.815+G4*(0.00059-G4*0.001813))))/60)/60</f>
        <v/>
      </c>
      <c r="R4">
        <f>Q4+0.00256*COS(RADIANS(125.04-1934.136*G4))</f>
        <v/>
      </c>
      <c r="S4">
        <f>DEGREES(ATAN2(COS(RADIANS(P4)),COS(RADIANS(R4))*SIN(RADIANS(P4))))</f>
        <v/>
      </c>
      <c r="T4">
        <f>DEGREES(ASIN(SIN(RADIANS(R4))*SIN(RADIANS(P4))))</f>
        <v/>
      </c>
      <c r="U4">
        <f>TAN(RADIANS(R4/2))*TAN(RADIANS(R4/2))</f>
        <v/>
      </c>
      <c r="V4">
        <f>4*DEGREES(U4*SIN(2*RADIANS(I4))-2*K4*SIN(RADIANS(J4))+4*K4*U4*SIN(RADIANS(J4))*COS(2*RADIANS(I4))-0.5*U4*U4*SIN(4*RADIANS(I4))-1.25*K4*K4*SIN(2*RADIANS(J4)))</f>
        <v/>
      </c>
      <c r="W4">
        <f>DEGREES(ACOS(COS(RADIANS(90.833))/(COS(RADIANS($B$2))*COS(RADIANS(T4)))-TAN(RADIANS($B$2))*TAN(RADIANS(T4))))</f>
        <v/>
      </c>
      <c r="X4" s="7">
        <f>(720-4*$B$3-V4+$B$4*60)/1440</f>
        <v/>
      </c>
      <c r="Y4" s="7">
        <f>(X4*1440-W4*4)/1440</f>
        <v/>
      </c>
      <c r="Z4" s="7">
        <f>(X4*1440+W4*4)/1440</f>
        <v/>
      </c>
      <c r="AA4">
        <f>8*W4</f>
        <v/>
      </c>
      <c r="AB4">
        <f>MOD(E4*1440+V4+4*$B$3-60*$B$4,1440)</f>
        <v/>
      </c>
      <c r="AC4">
        <f>IF(AB4/4&lt;0,AB4/4+180,AB4/4-180)</f>
        <v/>
      </c>
      <c r="AD4">
        <f>DEGREES(ACOS(SIN(RADIANS($B$2))*SIN(RADIANS(T4))+COS(RADIANS($B$2))*COS(RADIANS(T4))*COS(RADIANS(AC4))))</f>
        <v/>
      </c>
      <c r="AE4">
        <f>90-AD4</f>
        <v/>
      </c>
      <c r="AF4">
        <f>IF(AE4&gt;85,0,IF(AE4&gt;5,58.1/TAN(RADIANS(AE4))-0.07/POWER(TAN(RADIANS(AE4)),3)+0.000086/POWER(TAN(RADIANS(AE4)),5),IF(AE4&gt;-0.575,1735+AE4*(-518.2+AE4*(103.4+AE4*(-12.79+AE4*0.711))),-20.772/TAN(RADIANS(AE4)))))/3600</f>
        <v/>
      </c>
      <c r="AG4">
        <f>AE4+AF4</f>
        <v/>
      </c>
      <c r="AH4">
        <f>IF(AC4&gt;0,MOD(DEGREES(ACOS(((SIN(RADIANS($B$2))*COS(RADIANS(AD4)))-SIN(RADIANS(T4)))/(COS(RADIANS($B$2))*SIN(RADIANS(AD4)))))+180,360),MOD(540-DEGREES(ACOS(((SIN(RADIANS($B$2))*COS(RADIANS(AD4)))-SIN(RADIANS(T4)))/(COS(RADIANS($B$2))*SIN(RADIANS(AD4))))),360))</f>
        <v/>
      </c>
    </row>
    <row r="5">
      <c r="A5" t="inlineStr">
        <is>
          <t>Local Time (hrs)</t>
        </is>
      </c>
      <c r="B5" s="8" t="n">
        <v>0.5833333333333334</v>
      </c>
      <c r="D5" s="1">
        <f>D4+1</f>
        <v/>
      </c>
      <c r="E5" s="7">
        <f>$B$5</f>
        <v/>
      </c>
      <c r="F5" s="2">
        <f>D5+2415018.5+E5-$B$4/24</f>
        <v/>
      </c>
      <c r="G5" s="3">
        <f>(F5-2451545)/36525</f>
        <v/>
      </c>
      <c r="I5">
        <f>MOD(280.46646+G5*(36000.76983 + G5*0.0003032),360)</f>
        <v/>
      </c>
      <c r="J5">
        <f>357.52911+G5*(35999.05029 - 0.0001537*G5)</f>
        <v/>
      </c>
      <c r="K5">
        <f>0.016708634-G5*(0.000042037+0.0000001267*G5)</f>
        <v/>
      </c>
      <c r="L5">
        <f>SIN(RADIANS(J5))*(1.914602-G5*(0.004817+0.000014*G5))+SIN(RADIANS(2*J5))*(0.019993-0.000101*G5)+SIN(RADIANS(3*J5))*0.000289</f>
        <v/>
      </c>
      <c r="M5">
        <f>I5+L5</f>
        <v/>
      </c>
      <c r="N5">
        <f>J5+L5</f>
        <v/>
      </c>
      <c r="O5">
        <f>(1.000001018*(1-K5*K5))/(1+K5*COS(RADIANS(N5)))</f>
        <v/>
      </c>
      <c r="P5">
        <f>M5-0.00569-0.00478*SIN(RADIANS(125.04-1934.136*G5))</f>
        <v/>
      </c>
      <c r="Q5">
        <f>23+(26+((21.448-G5*(46.815+G5*(0.00059-G5*0.001813))))/60)/60</f>
        <v/>
      </c>
      <c r="R5">
        <f>Q5+0.00256*COS(RADIANS(125.04-1934.136*G5))</f>
        <v/>
      </c>
      <c r="S5">
        <f>DEGREES(ATAN2(COS(RADIANS(P5)),COS(RADIANS(R5))*SIN(RADIANS(P5))))</f>
        <v/>
      </c>
      <c r="T5">
        <f>DEGREES(ASIN(SIN(RADIANS(R5))*SIN(RADIANS(P5))))</f>
        <v/>
      </c>
      <c r="U5">
        <f>TAN(RADIANS(R5/2))*TAN(RADIANS(R5/2))</f>
        <v/>
      </c>
      <c r="V5">
        <f>4*DEGREES(U5*SIN(2*RADIANS(I5))-2*K5*SIN(RADIANS(J5))+4*K5*U5*SIN(RADIANS(J5))*COS(2*RADIANS(I5))-0.5*U5*U5*SIN(4*RADIANS(I5))-1.25*K5*K5*SIN(2*RADIANS(J5)))</f>
        <v/>
      </c>
      <c r="W5">
        <f>DEGREES(ACOS(COS(RADIANS(90.833))/(COS(RADIANS($B$2))*COS(RADIANS(T5)))-TAN(RADIANS($B$2))*TAN(RADIANS(T5))))</f>
        <v/>
      </c>
      <c r="X5" s="7">
        <f>(720-4*$B$3-V5+$B$4*60)/1440</f>
        <v/>
      </c>
      <c r="Y5" s="7">
        <f>(X5*1440-W5*4)/1440</f>
        <v/>
      </c>
      <c r="Z5" s="7">
        <f>(X5*1440+W5*4)/1440</f>
        <v/>
      </c>
      <c r="AA5">
        <f>8*W5</f>
        <v/>
      </c>
      <c r="AB5">
        <f>MOD(E5*1440+V5+4*$B$3-60*$B$4,1440)</f>
        <v/>
      </c>
      <c r="AC5">
        <f>IF(AB5/4&lt;0,AB5/4+180,AB5/4-180)</f>
        <v/>
      </c>
      <c r="AD5">
        <f>DEGREES(ACOS(SIN(RADIANS($B$2))*SIN(RADIANS(T5))+COS(RADIANS($B$2))*COS(RADIANS(T5))*COS(RADIANS(AC5))))</f>
        <v/>
      </c>
      <c r="AE5">
        <f>90-AD5</f>
        <v/>
      </c>
      <c r="AF5">
        <f>IF(AE5&gt;85,0,IF(AE5&gt;5,58.1/TAN(RADIANS(AE5))-0.07/POWER(TAN(RADIANS(AE5)),3)+0.000086/POWER(TAN(RADIANS(AE5)),5),IF(AE5&gt;-0.575,1735+AE5*(-518.2+AE5*(103.4+AE5*(-12.79+AE5*0.711))),-20.772/TAN(RADIANS(AE5)))))/3600</f>
        <v/>
      </c>
      <c r="AG5">
        <f>AE5+AF5</f>
        <v/>
      </c>
      <c r="AH5">
        <f>IF(AC5&gt;0,MOD(DEGREES(ACOS(((SIN(RADIANS($B$2))*COS(RADIANS(AD5)))-SIN(RADIANS(T5)))/(COS(RADIANS($B$2))*SIN(RADIANS(AD5)))))+180,360),MOD(540-DEGREES(ACOS(((SIN(RADIANS($B$2))*COS(RADIANS(AD5)))-SIN(RADIANS(T5)))/(COS(RADIANS($B$2))*SIN(RADIANS(AD5))))),360))</f>
        <v/>
      </c>
    </row>
    <row r="6">
      <c r="A6" t="inlineStr">
        <is>
          <t>Year</t>
        </is>
      </c>
      <c r="B6" s="5" t="n">
        <v>2018</v>
      </c>
      <c r="D6" s="1">
        <f>D5+1</f>
        <v/>
      </c>
      <c r="E6" s="7">
        <f>$B$5</f>
        <v/>
      </c>
      <c r="F6" s="2">
        <f>D6+2415018.5+E6-$B$4/24</f>
        <v/>
      </c>
      <c r="G6" s="3">
        <f>(F6-2451545)/36525</f>
        <v/>
      </c>
      <c r="I6">
        <f>MOD(280.46646+G6*(36000.76983 + G6*0.0003032),360)</f>
        <v/>
      </c>
      <c r="J6">
        <f>357.52911+G6*(35999.05029 - 0.0001537*G6)</f>
        <v/>
      </c>
      <c r="K6">
        <f>0.016708634-G6*(0.000042037+0.0000001267*G6)</f>
        <v/>
      </c>
      <c r="L6">
        <f>SIN(RADIANS(J6))*(1.914602-G6*(0.004817+0.000014*G6))+SIN(RADIANS(2*J6))*(0.019993-0.000101*G6)+SIN(RADIANS(3*J6))*0.000289</f>
        <v/>
      </c>
      <c r="M6">
        <f>I6+L6</f>
        <v/>
      </c>
      <c r="N6">
        <f>J6+L6</f>
        <v/>
      </c>
      <c r="O6">
        <f>(1.000001018*(1-K6*K6))/(1+K6*COS(RADIANS(N6)))</f>
        <v/>
      </c>
      <c r="P6">
        <f>M6-0.00569-0.00478*SIN(RADIANS(125.04-1934.136*G6))</f>
        <v/>
      </c>
      <c r="Q6">
        <f>23+(26+((21.448-G6*(46.815+G6*(0.00059-G6*0.001813))))/60)/60</f>
        <v/>
      </c>
      <c r="R6">
        <f>Q6+0.00256*COS(RADIANS(125.04-1934.136*G6))</f>
        <v/>
      </c>
      <c r="S6">
        <f>DEGREES(ATAN2(COS(RADIANS(P6)),COS(RADIANS(R6))*SIN(RADIANS(P6))))</f>
        <v/>
      </c>
      <c r="T6">
        <f>DEGREES(ASIN(SIN(RADIANS(R6))*SIN(RADIANS(P6))))</f>
        <v/>
      </c>
      <c r="U6">
        <f>TAN(RADIANS(R6/2))*TAN(RADIANS(R6/2))</f>
        <v/>
      </c>
      <c r="V6">
        <f>4*DEGREES(U6*SIN(2*RADIANS(I6))-2*K6*SIN(RADIANS(J6))+4*K6*U6*SIN(RADIANS(J6))*COS(2*RADIANS(I6))-0.5*U6*U6*SIN(4*RADIANS(I6))-1.25*K6*K6*SIN(2*RADIANS(J6)))</f>
        <v/>
      </c>
      <c r="W6">
        <f>DEGREES(ACOS(COS(RADIANS(90.833))/(COS(RADIANS($B$2))*COS(RADIANS(T6)))-TAN(RADIANS($B$2))*TAN(RADIANS(T6))))</f>
        <v/>
      </c>
      <c r="X6" s="7">
        <f>(720-4*$B$3-V6+$B$4*60)/1440</f>
        <v/>
      </c>
      <c r="Y6" s="7">
        <f>(X6*1440-W6*4)/1440</f>
        <v/>
      </c>
      <c r="Z6" s="7">
        <f>(X6*1440+W6*4)/1440</f>
        <v/>
      </c>
      <c r="AA6">
        <f>8*W6</f>
        <v/>
      </c>
      <c r="AB6">
        <f>MOD(E6*1440+V6+4*$B$3-60*$B$4,1440)</f>
        <v/>
      </c>
      <c r="AC6">
        <f>IF(AB6/4&lt;0,AB6/4+180,AB6/4-180)</f>
        <v/>
      </c>
      <c r="AD6">
        <f>DEGREES(ACOS(SIN(RADIANS($B$2))*SIN(RADIANS(T6))+COS(RADIANS($B$2))*COS(RADIANS(T6))*COS(RADIANS(AC6))))</f>
        <v/>
      </c>
      <c r="AE6">
        <f>90-AD6</f>
        <v/>
      </c>
      <c r="AF6">
        <f>IF(AE6&gt;85,0,IF(AE6&gt;5,58.1/TAN(RADIANS(AE6))-0.07/POWER(TAN(RADIANS(AE6)),3)+0.000086/POWER(TAN(RADIANS(AE6)),5),IF(AE6&gt;-0.575,1735+AE6*(-518.2+AE6*(103.4+AE6*(-12.79+AE6*0.711))),-20.772/TAN(RADIANS(AE6)))))/3600</f>
        <v/>
      </c>
      <c r="AG6">
        <f>AE6+AF6</f>
        <v/>
      </c>
      <c r="AH6">
        <f>IF(AC6&gt;0,MOD(DEGREES(ACOS(((SIN(RADIANS($B$2))*COS(RADIANS(AD6)))-SIN(RADIANS(T6)))/(COS(RADIANS($B$2))*SIN(RADIANS(AD6)))))+180,360),MOD(540-DEGREES(ACOS(((SIN(RADIANS($B$2))*COS(RADIANS(AD6)))-SIN(RADIANS(T6)))/(COS(RADIANS($B$2))*SIN(RADIANS(AD6))))),360))</f>
        <v/>
      </c>
    </row>
    <row r="7">
      <c r="D7" s="1">
        <f>D6+1</f>
        <v/>
      </c>
      <c r="E7" s="7">
        <f>$B$5</f>
        <v/>
      </c>
      <c r="F7" s="2">
        <f>D7+2415018.5+E7-$B$4/24</f>
        <v/>
      </c>
      <c r="G7" s="3">
        <f>(F7-2451545)/36525</f>
        <v/>
      </c>
      <c r="I7">
        <f>MOD(280.46646+G7*(36000.76983 + G7*0.0003032),360)</f>
        <v/>
      </c>
      <c r="J7">
        <f>357.52911+G7*(35999.05029 - 0.0001537*G7)</f>
        <v/>
      </c>
      <c r="K7">
        <f>0.016708634-G7*(0.000042037+0.0000001267*G7)</f>
        <v/>
      </c>
      <c r="L7">
        <f>SIN(RADIANS(J7))*(1.914602-G7*(0.004817+0.000014*G7))+SIN(RADIANS(2*J7))*(0.019993-0.000101*G7)+SIN(RADIANS(3*J7))*0.000289</f>
        <v/>
      </c>
      <c r="M7">
        <f>I7+L7</f>
        <v/>
      </c>
      <c r="N7">
        <f>J7+L7</f>
        <v/>
      </c>
      <c r="O7">
        <f>(1.000001018*(1-K7*K7))/(1+K7*COS(RADIANS(N7)))</f>
        <v/>
      </c>
      <c r="P7">
        <f>M7-0.00569-0.00478*SIN(RADIANS(125.04-1934.136*G7))</f>
        <v/>
      </c>
      <c r="Q7">
        <f>23+(26+((21.448-G7*(46.815+G7*(0.00059-G7*0.001813))))/60)/60</f>
        <v/>
      </c>
      <c r="R7">
        <f>Q7+0.00256*COS(RADIANS(125.04-1934.136*G7))</f>
        <v/>
      </c>
      <c r="S7">
        <f>DEGREES(ATAN2(COS(RADIANS(P7)),COS(RADIANS(R7))*SIN(RADIANS(P7))))</f>
        <v/>
      </c>
      <c r="T7">
        <f>DEGREES(ASIN(SIN(RADIANS(R7))*SIN(RADIANS(P7))))</f>
        <v/>
      </c>
      <c r="U7">
        <f>TAN(RADIANS(R7/2))*TAN(RADIANS(R7/2))</f>
        <v/>
      </c>
      <c r="V7">
        <f>4*DEGREES(U7*SIN(2*RADIANS(I7))-2*K7*SIN(RADIANS(J7))+4*K7*U7*SIN(RADIANS(J7))*COS(2*RADIANS(I7))-0.5*U7*U7*SIN(4*RADIANS(I7))-1.25*K7*K7*SIN(2*RADIANS(J7)))</f>
        <v/>
      </c>
      <c r="W7">
        <f>DEGREES(ACOS(COS(RADIANS(90.833))/(COS(RADIANS($B$2))*COS(RADIANS(T7)))-TAN(RADIANS($B$2))*TAN(RADIANS(T7))))</f>
        <v/>
      </c>
      <c r="X7" s="7">
        <f>(720-4*$B$3-V7+$B$4*60)/1440</f>
        <v/>
      </c>
      <c r="Y7" s="7">
        <f>(X7*1440-W7*4)/1440</f>
        <v/>
      </c>
      <c r="Z7" s="7">
        <f>(X7*1440+W7*4)/1440</f>
        <v/>
      </c>
      <c r="AA7">
        <f>8*W7</f>
        <v/>
      </c>
      <c r="AB7">
        <f>MOD(E7*1440+V7+4*$B$3-60*$B$4,1440)</f>
        <v/>
      </c>
      <c r="AC7">
        <f>IF(AB7/4&lt;0,AB7/4+180,AB7/4-180)</f>
        <v/>
      </c>
      <c r="AD7">
        <f>DEGREES(ACOS(SIN(RADIANS($B$2))*SIN(RADIANS(T7))+COS(RADIANS($B$2))*COS(RADIANS(T7))*COS(RADIANS(AC7))))</f>
        <v/>
      </c>
      <c r="AE7">
        <f>90-AD7</f>
        <v/>
      </c>
      <c r="AF7">
        <f>IF(AE7&gt;85,0,IF(AE7&gt;5,58.1/TAN(RADIANS(AE7))-0.07/POWER(TAN(RADIANS(AE7)),3)+0.000086/POWER(TAN(RADIANS(AE7)),5),IF(AE7&gt;-0.575,1735+AE7*(-518.2+AE7*(103.4+AE7*(-12.79+AE7*0.711))),-20.772/TAN(RADIANS(AE7)))))/3600</f>
        <v/>
      </c>
      <c r="AG7">
        <f>AE7+AF7</f>
        <v/>
      </c>
      <c r="AH7">
        <f>IF(AC7&gt;0,MOD(DEGREES(ACOS(((SIN(RADIANS($B$2))*COS(RADIANS(AD7)))-SIN(RADIANS(T7)))/(COS(RADIANS($B$2))*SIN(RADIANS(AD7)))))+180,360),MOD(540-DEGREES(ACOS(((SIN(RADIANS($B$2))*COS(RADIANS(AD7)))-SIN(RADIANS(T7)))/(COS(RADIANS($B$2))*SIN(RADIANS(AD7))))),360))</f>
        <v/>
      </c>
    </row>
    <row r="8">
      <c r="D8" s="1">
        <f>D7+1</f>
        <v/>
      </c>
      <c r="E8" s="7">
        <f>$B$5</f>
        <v/>
      </c>
      <c r="F8" s="2">
        <f>D8+2415018.5+E8-$B$4/24</f>
        <v/>
      </c>
      <c r="G8" s="3">
        <f>(F8-2451545)/36525</f>
        <v/>
      </c>
      <c r="I8">
        <f>MOD(280.46646+G8*(36000.76983 + G8*0.0003032),360)</f>
        <v/>
      </c>
      <c r="J8">
        <f>357.52911+G8*(35999.05029 - 0.0001537*G8)</f>
        <v/>
      </c>
      <c r="K8">
        <f>0.016708634-G8*(0.000042037+0.0000001267*G8)</f>
        <v/>
      </c>
      <c r="L8">
        <f>SIN(RADIANS(J8))*(1.914602-G8*(0.004817+0.000014*G8))+SIN(RADIANS(2*J8))*(0.019993-0.000101*G8)+SIN(RADIANS(3*J8))*0.000289</f>
        <v/>
      </c>
      <c r="M8">
        <f>I8+L8</f>
        <v/>
      </c>
      <c r="N8">
        <f>J8+L8</f>
        <v/>
      </c>
      <c r="O8">
        <f>(1.000001018*(1-K8*K8))/(1+K8*COS(RADIANS(N8)))</f>
        <v/>
      </c>
      <c r="P8">
        <f>M8-0.00569-0.00478*SIN(RADIANS(125.04-1934.136*G8))</f>
        <v/>
      </c>
      <c r="Q8">
        <f>23+(26+((21.448-G8*(46.815+G8*(0.00059-G8*0.001813))))/60)/60</f>
        <v/>
      </c>
      <c r="R8">
        <f>Q8+0.00256*COS(RADIANS(125.04-1934.136*G8))</f>
        <v/>
      </c>
      <c r="S8">
        <f>DEGREES(ATAN2(COS(RADIANS(P8)),COS(RADIANS(R8))*SIN(RADIANS(P8))))</f>
        <v/>
      </c>
      <c r="T8">
        <f>DEGREES(ASIN(SIN(RADIANS(R8))*SIN(RADIANS(P8))))</f>
        <v/>
      </c>
      <c r="U8">
        <f>TAN(RADIANS(R8/2))*TAN(RADIANS(R8/2))</f>
        <v/>
      </c>
      <c r="V8">
        <f>4*DEGREES(U8*SIN(2*RADIANS(I8))-2*K8*SIN(RADIANS(J8))+4*K8*U8*SIN(RADIANS(J8))*COS(2*RADIANS(I8))-0.5*U8*U8*SIN(4*RADIANS(I8))-1.25*K8*K8*SIN(2*RADIANS(J8)))</f>
        <v/>
      </c>
      <c r="W8">
        <f>DEGREES(ACOS(COS(RADIANS(90.833))/(COS(RADIANS($B$2))*COS(RADIANS(T8)))-TAN(RADIANS($B$2))*TAN(RADIANS(T8))))</f>
        <v/>
      </c>
      <c r="X8" s="7">
        <f>(720-4*$B$3-V8+$B$4*60)/1440</f>
        <v/>
      </c>
      <c r="Y8" s="7">
        <f>(X8*1440-W8*4)/1440</f>
        <v/>
      </c>
      <c r="Z8" s="7">
        <f>(X8*1440+W8*4)/1440</f>
        <v/>
      </c>
      <c r="AA8">
        <f>8*W8</f>
        <v/>
      </c>
      <c r="AB8">
        <f>MOD(E8*1440+V8+4*$B$3-60*$B$4,1440)</f>
        <v/>
      </c>
      <c r="AC8">
        <f>IF(AB8/4&lt;0,AB8/4+180,AB8/4-180)</f>
        <v/>
      </c>
      <c r="AD8">
        <f>DEGREES(ACOS(SIN(RADIANS($B$2))*SIN(RADIANS(T8))+COS(RADIANS($B$2))*COS(RADIANS(T8))*COS(RADIANS(AC8))))</f>
        <v/>
      </c>
      <c r="AE8">
        <f>90-AD8</f>
        <v/>
      </c>
      <c r="AF8">
        <f>IF(AE8&gt;85,0,IF(AE8&gt;5,58.1/TAN(RADIANS(AE8))-0.07/POWER(TAN(RADIANS(AE8)),3)+0.000086/POWER(TAN(RADIANS(AE8)),5),IF(AE8&gt;-0.575,1735+AE8*(-518.2+AE8*(103.4+AE8*(-12.79+AE8*0.711))),-20.772/TAN(RADIANS(AE8)))))/3600</f>
        <v/>
      </c>
      <c r="AG8">
        <f>AE8+AF8</f>
        <v/>
      </c>
      <c r="AH8">
        <f>IF(AC8&gt;0,MOD(DEGREES(ACOS(((SIN(RADIANS($B$2))*COS(RADIANS(AD8)))-SIN(RADIANS(T8)))/(COS(RADIANS($B$2))*SIN(RADIANS(AD8)))))+180,360),MOD(540-DEGREES(ACOS(((SIN(RADIANS($B$2))*COS(RADIANS(AD8)))-SIN(RADIANS(T8)))/(COS(RADIANS($B$2))*SIN(RADIANS(AD8))))),360))</f>
        <v/>
      </c>
    </row>
    <row r="9">
      <c r="D9" s="1">
        <f>D8+1</f>
        <v/>
      </c>
      <c r="E9" s="7">
        <f>$B$5</f>
        <v/>
      </c>
      <c r="F9" s="2">
        <f>D9+2415018.5+E9-$B$4/24</f>
        <v/>
      </c>
      <c r="G9" s="3">
        <f>(F9-2451545)/36525</f>
        <v/>
      </c>
      <c r="I9">
        <f>MOD(280.46646+G9*(36000.76983 + G9*0.0003032),360)</f>
        <v/>
      </c>
      <c r="J9">
        <f>357.52911+G9*(35999.05029 - 0.0001537*G9)</f>
        <v/>
      </c>
      <c r="K9">
        <f>0.016708634-G9*(0.000042037+0.0000001267*G9)</f>
        <v/>
      </c>
      <c r="L9">
        <f>SIN(RADIANS(J9))*(1.914602-G9*(0.004817+0.000014*G9))+SIN(RADIANS(2*J9))*(0.019993-0.000101*G9)+SIN(RADIANS(3*J9))*0.000289</f>
        <v/>
      </c>
      <c r="M9">
        <f>I9+L9</f>
        <v/>
      </c>
      <c r="N9">
        <f>J9+L9</f>
        <v/>
      </c>
      <c r="O9">
        <f>(1.000001018*(1-K9*K9))/(1+K9*COS(RADIANS(N9)))</f>
        <v/>
      </c>
      <c r="P9">
        <f>M9-0.00569-0.00478*SIN(RADIANS(125.04-1934.136*G9))</f>
        <v/>
      </c>
      <c r="Q9">
        <f>23+(26+((21.448-G9*(46.815+G9*(0.00059-G9*0.001813))))/60)/60</f>
        <v/>
      </c>
      <c r="R9">
        <f>Q9+0.00256*COS(RADIANS(125.04-1934.136*G9))</f>
        <v/>
      </c>
      <c r="S9">
        <f>DEGREES(ATAN2(COS(RADIANS(P9)),COS(RADIANS(R9))*SIN(RADIANS(P9))))</f>
        <v/>
      </c>
      <c r="T9">
        <f>DEGREES(ASIN(SIN(RADIANS(R9))*SIN(RADIANS(P9))))</f>
        <v/>
      </c>
      <c r="U9">
        <f>TAN(RADIANS(R9/2))*TAN(RADIANS(R9/2))</f>
        <v/>
      </c>
      <c r="V9">
        <f>4*DEGREES(U9*SIN(2*RADIANS(I9))-2*K9*SIN(RADIANS(J9))+4*K9*U9*SIN(RADIANS(J9))*COS(2*RADIANS(I9))-0.5*U9*U9*SIN(4*RADIANS(I9))-1.25*K9*K9*SIN(2*RADIANS(J9)))</f>
        <v/>
      </c>
      <c r="W9">
        <f>DEGREES(ACOS(COS(RADIANS(90.833))/(COS(RADIANS($B$2))*COS(RADIANS(T9)))-TAN(RADIANS($B$2))*TAN(RADIANS(T9))))</f>
        <v/>
      </c>
      <c r="X9" s="7">
        <f>(720-4*$B$3-V9+$B$4*60)/1440</f>
        <v/>
      </c>
      <c r="Y9" s="7">
        <f>(X9*1440-W9*4)/1440</f>
        <v/>
      </c>
      <c r="Z9" s="7">
        <f>(X9*1440+W9*4)/1440</f>
        <v/>
      </c>
      <c r="AA9">
        <f>8*W9</f>
        <v/>
      </c>
      <c r="AB9">
        <f>MOD(E9*1440+V9+4*$B$3-60*$B$4,1440)</f>
        <v/>
      </c>
      <c r="AC9">
        <f>IF(AB9/4&lt;0,AB9/4+180,AB9/4-180)</f>
        <v/>
      </c>
      <c r="AD9">
        <f>DEGREES(ACOS(SIN(RADIANS($B$2))*SIN(RADIANS(T9))+COS(RADIANS($B$2))*COS(RADIANS(T9))*COS(RADIANS(AC9))))</f>
        <v/>
      </c>
      <c r="AE9">
        <f>90-AD9</f>
        <v/>
      </c>
      <c r="AF9">
        <f>IF(AE9&gt;85,0,IF(AE9&gt;5,58.1/TAN(RADIANS(AE9))-0.07/POWER(TAN(RADIANS(AE9)),3)+0.000086/POWER(TAN(RADIANS(AE9)),5),IF(AE9&gt;-0.575,1735+AE9*(-518.2+AE9*(103.4+AE9*(-12.79+AE9*0.711))),-20.772/TAN(RADIANS(AE9)))))/3600</f>
        <v/>
      </c>
      <c r="AG9">
        <f>AE9+AF9</f>
        <v/>
      </c>
      <c r="AH9">
        <f>IF(AC9&gt;0,MOD(DEGREES(ACOS(((SIN(RADIANS($B$2))*COS(RADIANS(AD9)))-SIN(RADIANS(T9)))/(COS(RADIANS($B$2))*SIN(RADIANS(AD9)))))+180,360),MOD(540-DEGREES(ACOS(((SIN(RADIANS($B$2))*COS(RADIANS(AD9)))-SIN(RADIANS(T9)))/(COS(RADIANS($B$2))*SIN(RADIANS(AD9))))),360))</f>
        <v/>
      </c>
    </row>
    <row r="10">
      <c r="D10" s="1">
        <f>D9+1</f>
        <v/>
      </c>
      <c r="E10" s="7">
        <f>$B$5</f>
        <v/>
      </c>
      <c r="F10" s="2">
        <f>D10+2415018.5+E10-$B$4/24</f>
        <v/>
      </c>
      <c r="G10" s="3">
        <f>(F10-2451545)/36525</f>
        <v/>
      </c>
      <c r="I10">
        <f>MOD(280.46646+G10*(36000.76983 + G10*0.0003032),360)</f>
        <v/>
      </c>
      <c r="J10">
        <f>357.52911+G10*(35999.05029 - 0.0001537*G10)</f>
        <v/>
      </c>
      <c r="K10">
        <f>0.016708634-G10*(0.000042037+0.0000001267*G10)</f>
        <v/>
      </c>
      <c r="L10">
        <f>SIN(RADIANS(J10))*(1.914602-G10*(0.004817+0.000014*G10))+SIN(RADIANS(2*J10))*(0.019993-0.000101*G10)+SIN(RADIANS(3*J10))*0.000289</f>
        <v/>
      </c>
      <c r="M10">
        <f>I10+L10</f>
        <v/>
      </c>
      <c r="N10">
        <f>J10+L10</f>
        <v/>
      </c>
      <c r="O10">
        <f>(1.000001018*(1-K10*K10))/(1+K10*COS(RADIANS(N10)))</f>
        <v/>
      </c>
      <c r="P10">
        <f>M10-0.00569-0.00478*SIN(RADIANS(125.04-1934.136*G10))</f>
        <v/>
      </c>
      <c r="Q10">
        <f>23+(26+((21.448-G10*(46.815+G10*(0.00059-G10*0.001813))))/60)/60</f>
        <v/>
      </c>
      <c r="R10">
        <f>Q10+0.00256*COS(RADIANS(125.04-1934.136*G10))</f>
        <v/>
      </c>
      <c r="S10">
        <f>DEGREES(ATAN2(COS(RADIANS(P10)),COS(RADIANS(R10))*SIN(RADIANS(P10))))</f>
        <v/>
      </c>
      <c r="T10">
        <f>DEGREES(ASIN(SIN(RADIANS(R10))*SIN(RADIANS(P10))))</f>
        <v/>
      </c>
      <c r="U10">
        <f>TAN(RADIANS(R10/2))*TAN(RADIANS(R10/2))</f>
        <v/>
      </c>
      <c r="V10">
        <f>4*DEGREES(U10*SIN(2*RADIANS(I10))-2*K10*SIN(RADIANS(J10))+4*K10*U10*SIN(RADIANS(J10))*COS(2*RADIANS(I10))-0.5*U10*U10*SIN(4*RADIANS(I10))-1.25*K10*K10*SIN(2*RADIANS(J10)))</f>
        <v/>
      </c>
      <c r="W10">
        <f>DEGREES(ACOS(COS(RADIANS(90.833))/(COS(RADIANS($B$2))*COS(RADIANS(T10)))-TAN(RADIANS($B$2))*TAN(RADIANS(T10))))</f>
        <v/>
      </c>
      <c r="X10" s="7">
        <f>(720-4*$B$3-V10+$B$4*60)/1440</f>
        <v/>
      </c>
      <c r="Y10" s="7">
        <f>(X10*1440-W10*4)/1440</f>
        <v/>
      </c>
      <c r="Z10" s="7">
        <f>(X10*1440+W10*4)/1440</f>
        <v/>
      </c>
      <c r="AA10">
        <f>8*W10</f>
        <v/>
      </c>
      <c r="AB10">
        <f>MOD(E10*1440+V10+4*$B$3-60*$B$4,1440)</f>
        <v/>
      </c>
      <c r="AC10">
        <f>IF(AB10/4&lt;0,AB10/4+180,AB10/4-180)</f>
        <v/>
      </c>
      <c r="AD10">
        <f>DEGREES(ACOS(SIN(RADIANS($B$2))*SIN(RADIANS(T10))+COS(RADIANS($B$2))*COS(RADIANS(T10))*COS(RADIANS(AC10))))</f>
        <v/>
      </c>
      <c r="AE10">
        <f>90-AD10</f>
        <v/>
      </c>
      <c r="AF10">
        <f>IF(AE10&gt;85,0,IF(AE10&gt;5,58.1/TAN(RADIANS(AE10))-0.07/POWER(TAN(RADIANS(AE10)),3)+0.000086/POWER(TAN(RADIANS(AE10)),5),IF(AE10&gt;-0.575,1735+AE10*(-518.2+AE10*(103.4+AE10*(-12.79+AE10*0.711))),-20.772/TAN(RADIANS(AE10)))))/3600</f>
        <v/>
      </c>
      <c r="AG10">
        <f>AE10+AF10</f>
        <v/>
      </c>
      <c r="AH10">
        <f>IF(AC10&gt;0,MOD(DEGREES(ACOS(((SIN(RADIANS($B$2))*COS(RADIANS(AD10)))-SIN(RADIANS(T10)))/(COS(RADIANS($B$2))*SIN(RADIANS(AD10)))))+180,360),MOD(540-DEGREES(ACOS(((SIN(RADIANS($B$2))*COS(RADIANS(AD10)))-SIN(RADIANS(T10)))/(COS(RADIANS($B$2))*SIN(RADIANS(AD10))))),360))</f>
        <v/>
      </c>
    </row>
    <row r="11">
      <c r="D11" s="1">
        <f>D10+1</f>
        <v/>
      </c>
      <c r="E11" s="7">
        <f>$B$5</f>
        <v/>
      </c>
      <c r="F11" s="2">
        <f>D11+2415018.5+E11-$B$4/24</f>
        <v/>
      </c>
      <c r="G11" s="3">
        <f>(F11-2451545)/36525</f>
        <v/>
      </c>
      <c r="I11">
        <f>MOD(280.46646+G11*(36000.76983 + G11*0.0003032),360)</f>
        <v/>
      </c>
      <c r="J11">
        <f>357.52911+G11*(35999.05029 - 0.0001537*G11)</f>
        <v/>
      </c>
      <c r="K11">
        <f>0.016708634-G11*(0.000042037+0.0000001267*G11)</f>
        <v/>
      </c>
      <c r="L11">
        <f>SIN(RADIANS(J11))*(1.914602-G11*(0.004817+0.000014*G11))+SIN(RADIANS(2*J11))*(0.019993-0.000101*G11)+SIN(RADIANS(3*J11))*0.000289</f>
        <v/>
      </c>
      <c r="M11">
        <f>I11+L11</f>
        <v/>
      </c>
      <c r="N11">
        <f>J11+L11</f>
        <v/>
      </c>
      <c r="O11">
        <f>(1.000001018*(1-K11*K11))/(1+K11*COS(RADIANS(N11)))</f>
        <v/>
      </c>
      <c r="P11">
        <f>M11-0.00569-0.00478*SIN(RADIANS(125.04-1934.136*G11))</f>
        <v/>
      </c>
      <c r="Q11">
        <f>23+(26+((21.448-G11*(46.815+G11*(0.00059-G11*0.001813))))/60)/60</f>
        <v/>
      </c>
      <c r="R11">
        <f>Q11+0.00256*COS(RADIANS(125.04-1934.136*G11))</f>
        <v/>
      </c>
      <c r="S11">
        <f>DEGREES(ATAN2(COS(RADIANS(P11)),COS(RADIANS(R11))*SIN(RADIANS(P11))))</f>
        <v/>
      </c>
      <c r="T11">
        <f>DEGREES(ASIN(SIN(RADIANS(R11))*SIN(RADIANS(P11))))</f>
        <v/>
      </c>
      <c r="U11">
        <f>TAN(RADIANS(R11/2))*TAN(RADIANS(R11/2))</f>
        <v/>
      </c>
      <c r="V11">
        <f>4*DEGREES(U11*SIN(2*RADIANS(I11))-2*K11*SIN(RADIANS(J11))+4*K11*U11*SIN(RADIANS(J11))*COS(2*RADIANS(I11))-0.5*U11*U11*SIN(4*RADIANS(I11))-1.25*K11*K11*SIN(2*RADIANS(J11)))</f>
        <v/>
      </c>
      <c r="W11">
        <f>DEGREES(ACOS(COS(RADIANS(90.833))/(COS(RADIANS($B$2))*COS(RADIANS(T11)))-TAN(RADIANS($B$2))*TAN(RADIANS(T11))))</f>
        <v/>
      </c>
      <c r="X11" s="7">
        <f>(720-4*$B$3-V11+$B$4*60)/1440</f>
        <v/>
      </c>
      <c r="Y11" s="7">
        <f>(X11*1440-W11*4)/1440</f>
        <v/>
      </c>
      <c r="Z11" s="7">
        <f>(X11*1440+W11*4)/1440</f>
        <v/>
      </c>
      <c r="AA11">
        <f>8*W11</f>
        <v/>
      </c>
      <c r="AB11">
        <f>MOD(E11*1440+V11+4*$B$3-60*$B$4,1440)</f>
        <v/>
      </c>
      <c r="AC11">
        <f>IF(AB11/4&lt;0,AB11/4+180,AB11/4-180)</f>
        <v/>
      </c>
      <c r="AD11">
        <f>DEGREES(ACOS(SIN(RADIANS($B$2))*SIN(RADIANS(T11))+COS(RADIANS($B$2))*COS(RADIANS(T11))*COS(RADIANS(AC11))))</f>
        <v/>
      </c>
      <c r="AE11">
        <f>90-AD11</f>
        <v/>
      </c>
      <c r="AF11">
        <f>IF(AE11&gt;85,0,IF(AE11&gt;5,58.1/TAN(RADIANS(AE11))-0.07/POWER(TAN(RADIANS(AE11)),3)+0.000086/POWER(TAN(RADIANS(AE11)),5),IF(AE11&gt;-0.575,1735+AE11*(-518.2+AE11*(103.4+AE11*(-12.79+AE11*0.711))),-20.772/TAN(RADIANS(AE11)))))/3600</f>
        <v/>
      </c>
      <c r="AG11">
        <f>AE11+AF11</f>
        <v/>
      </c>
      <c r="AH11">
        <f>IF(AC11&gt;0,MOD(DEGREES(ACOS(((SIN(RADIANS($B$2))*COS(RADIANS(AD11)))-SIN(RADIANS(T11)))/(COS(RADIANS($B$2))*SIN(RADIANS(AD11)))))+180,360),MOD(540-DEGREES(ACOS(((SIN(RADIANS($B$2))*COS(RADIANS(AD11)))-SIN(RADIANS(T11)))/(COS(RADIANS($B$2))*SIN(RADIANS(AD11))))),360))</f>
        <v/>
      </c>
    </row>
    <row r="12">
      <c r="D12" s="1">
        <f>D11+1</f>
        <v/>
      </c>
      <c r="E12" s="7">
        <f>$B$5</f>
        <v/>
      </c>
      <c r="F12" s="2">
        <f>D12+2415018.5+E12-$B$4/24</f>
        <v/>
      </c>
      <c r="G12" s="3">
        <f>(F12-2451545)/36525</f>
        <v/>
      </c>
      <c r="I12">
        <f>MOD(280.46646+G12*(36000.76983 + G12*0.0003032),360)</f>
        <v/>
      </c>
      <c r="J12">
        <f>357.52911+G12*(35999.05029 - 0.0001537*G12)</f>
        <v/>
      </c>
      <c r="K12">
        <f>0.016708634-G12*(0.000042037+0.0000001267*G12)</f>
        <v/>
      </c>
      <c r="L12">
        <f>SIN(RADIANS(J12))*(1.914602-G12*(0.004817+0.000014*G12))+SIN(RADIANS(2*J12))*(0.019993-0.000101*G12)+SIN(RADIANS(3*J12))*0.000289</f>
        <v/>
      </c>
      <c r="M12">
        <f>I12+L12</f>
        <v/>
      </c>
      <c r="N12">
        <f>J12+L12</f>
        <v/>
      </c>
      <c r="O12">
        <f>(1.000001018*(1-K12*K12))/(1+K12*COS(RADIANS(N12)))</f>
        <v/>
      </c>
      <c r="P12">
        <f>M12-0.00569-0.00478*SIN(RADIANS(125.04-1934.136*G12))</f>
        <v/>
      </c>
      <c r="Q12">
        <f>23+(26+((21.448-G12*(46.815+G12*(0.00059-G12*0.001813))))/60)/60</f>
        <v/>
      </c>
      <c r="R12">
        <f>Q12+0.00256*COS(RADIANS(125.04-1934.136*G12))</f>
        <v/>
      </c>
      <c r="S12">
        <f>DEGREES(ATAN2(COS(RADIANS(P12)),COS(RADIANS(R12))*SIN(RADIANS(P12))))</f>
        <v/>
      </c>
      <c r="T12">
        <f>DEGREES(ASIN(SIN(RADIANS(R12))*SIN(RADIANS(P12))))</f>
        <v/>
      </c>
      <c r="U12">
        <f>TAN(RADIANS(R12/2))*TAN(RADIANS(R12/2))</f>
        <v/>
      </c>
      <c r="V12">
        <f>4*DEGREES(U12*SIN(2*RADIANS(I12))-2*K12*SIN(RADIANS(J12))+4*K12*U12*SIN(RADIANS(J12))*COS(2*RADIANS(I12))-0.5*U12*U12*SIN(4*RADIANS(I12))-1.25*K12*K12*SIN(2*RADIANS(J12)))</f>
        <v/>
      </c>
      <c r="W12">
        <f>DEGREES(ACOS(COS(RADIANS(90.833))/(COS(RADIANS($B$2))*COS(RADIANS(T12)))-TAN(RADIANS($B$2))*TAN(RADIANS(T12))))</f>
        <v/>
      </c>
      <c r="X12" s="7">
        <f>(720-4*$B$3-V12+$B$4*60)/1440</f>
        <v/>
      </c>
      <c r="Y12" s="7">
        <f>(X12*1440-W12*4)/1440</f>
        <v/>
      </c>
      <c r="Z12" s="7">
        <f>(X12*1440+W12*4)/1440</f>
        <v/>
      </c>
      <c r="AA12">
        <f>8*W12</f>
        <v/>
      </c>
      <c r="AB12">
        <f>MOD(E12*1440+V12+4*$B$3-60*$B$4,1440)</f>
        <v/>
      </c>
      <c r="AC12">
        <f>IF(AB12/4&lt;0,AB12/4+180,AB12/4-180)</f>
        <v/>
      </c>
      <c r="AD12">
        <f>DEGREES(ACOS(SIN(RADIANS($B$2))*SIN(RADIANS(T12))+COS(RADIANS($B$2))*COS(RADIANS(T12))*COS(RADIANS(AC12))))</f>
        <v/>
      </c>
      <c r="AE12">
        <f>90-AD12</f>
        <v/>
      </c>
      <c r="AF12">
        <f>IF(AE12&gt;85,0,IF(AE12&gt;5,58.1/TAN(RADIANS(AE12))-0.07/POWER(TAN(RADIANS(AE12)),3)+0.000086/POWER(TAN(RADIANS(AE12)),5),IF(AE12&gt;-0.575,1735+AE12*(-518.2+AE12*(103.4+AE12*(-12.79+AE12*0.711))),-20.772/TAN(RADIANS(AE12)))))/3600</f>
        <v/>
      </c>
      <c r="AG12">
        <f>AE12+AF12</f>
        <v/>
      </c>
      <c r="AH12">
        <f>IF(AC12&gt;0,MOD(DEGREES(ACOS(((SIN(RADIANS($B$2))*COS(RADIANS(AD12)))-SIN(RADIANS(T12)))/(COS(RADIANS($B$2))*SIN(RADIANS(AD12)))))+180,360),MOD(540-DEGREES(ACOS(((SIN(RADIANS($B$2))*COS(RADIANS(AD12)))-SIN(RADIANS(T12)))/(COS(RADIANS($B$2))*SIN(RADIANS(AD12))))),360))</f>
        <v/>
      </c>
    </row>
    <row r="13">
      <c r="D13" s="1">
        <f>D12+1</f>
        <v/>
      </c>
      <c r="E13" s="7">
        <f>$B$5</f>
        <v/>
      </c>
      <c r="F13" s="2">
        <f>D13+2415018.5+E13-$B$4/24</f>
        <v/>
      </c>
      <c r="G13" s="3">
        <f>(F13-2451545)/36525</f>
        <v/>
      </c>
      <c r="I13">
        <f>MOD(280.46646+G13*(36000.76983 + G13*0.0003032),360)</f>
        <v/>
      </c>
      <c r="J13">
        <f>357.52911+G13*(35999.05029 - 0.0001537*G13)</f>
        <v/>
      </c>
      <c r="K13">
        <f>0.016708634-G13*(0.000042037+0.0000001267*G13)</f>
        <v/>
      </c>
      <c r="L13">
        <f>SIN(RADIANS(J13))*(1.914602-G13*(0.004817+0.000014*G13))+SIN(RADIANS(2*J13))*(0.019993-0.000101*G13)+SIN(RADIANS(3*J13))*0.000289</f>
        <v/>
      </c>
      <c r="M13">
        <f>I13+L13</f>
        <v/>
      </c>
      <c r="N13">
        <f>J13+L13</f>
        <v/>
      </c>
      <c r="O13">
        <f>(1.000001018*(1-K13*K13))/(1+K13*COS(RADIANS(N13)))</f>
        <v/>
      </c>
      <c r="P13">
        <f>M13-0.00569-0.00478*SIN(RADIANS(125.04-1934.136*G13))</f>
        <v/>
      </c>
      <c r="Q13">
        <f>23+(26+((21.448-G13*(46.815+G13*(0.00059-G13*0.001813))))/60)/60</f>
        <v/>
      </c>
      <c r="R13">
        <f>Q13+0.00256*COS(RADIANS(125.04-1934.136*G13))</f>
        <v/>
      </c>
      <c r="S13">
        <f>DEGREES(ATAN2(COS(RADIANS(P13)),COS(RADIANS(R13))*SIN(RADIANS(P13))))</f>
        <v/>
      </c>
      <c r="T13">
        <f>DEGREES(ASIN(SIN(RADIANS(R13))*SIN(RADIANS(P13))))</f>
        <v/>
      </c>
      <c r="U13">
        <f>TAN(RADIANS(R13/2))*TAN(RADIANS(R13/2))</f>
        <v/>
      </c>
      <c r="V13">
        <f>4*DEGREES(U13*SIN(2*RADIANS(I13))-2*K13*SIN(RADIANS(J13))+4*K13*U13*SIN(RADIANS(J13))*COS(2*RADIANS(I13))-0.5*U13*U13*SIN(4*RADIANS(I13))-1.25*K13*K13*SIN(2*RADIANS(J13)))</f>
        <v/>
      </c>
      <c r="W13">
        <f>DEGREES(ACOS(COS(RADIANS(90.833))/(COS(RADIANS($B$2))*COS(RADIANS(T13)))-TAN(RADIANS($B$2))*TAN(RADIANS(T13))))</f>
        <v/>
      </c>
      <c r="X13" s="7">
        <f>(720-4*$B$3-V13+$B$4*60)/1440</f>
        <v/>
      </c>
      <c r="Y13" s="7">
        <f>(X13*1440-W13*4)/1440</f>
        <v/>
      </c>
      <c r="Z13" s="7">
        <f>(X13*1440+W13*4)/1440</f>
        <v/>
      </c>
      <c r="AA13">
        <f>8*W13</f>
        <v/>
      </c>
      <c r="AB13">
        <f>MOD(E13*1440+V13+4*$B$3-60*$B$4,1440)</f>
        <v/>
      </c>
      <c r="AC13">
        <f>IF(AB13/4&lt;0,AB13/4+180,AB13/4-180)</f>
        <v/>
      </c>
      <c r="AD13">
        <f>DEGREES(ACOS(SIN(RADIANS($B$2))*SIN(RADIANS(T13))+COS(RADIANS($B$2))*COS(RADIANS(T13))*COS(RADIANS(AC13))))</f>
        <v/>
      </c>
      <c r="AE13">
        <f>90-AD13</f>
        <v/>
      </c>
      <c r="AF13">
        <f>IF(AE13&gt;85,0,IF(AE13&gt;5,58.1/TAN(RADIANS(AE13))-0.07/POWER(TAN(RADIANS(AE13)),3)+0.000086/POWER(TAN(RADIANS(AE13)),5),IF(AE13&gt;-0.575,1735+AE13*(-518.2+AE13*(103.4+AE13*(-12.79+AE13*0.711))),-20.772/TAN(RADIANS(AE13)))))/3600</f>
        <v/>
      </c>
      <c r="AG13">
        <f>AE13+AF13</f>
        <v/>
      </c>
      <c r="AH13">
        <f>IF(AC13&gt;0,MOD(DEGREES(ACOS(((SIN(RADIANS($B$2))*COS(RADIANS(AD13)))-SIN(RADIANS(T13)))/(COS(RADIANS($B$2))*SIN(RADIANS(AD13)))))+180,360),MOD(540-DEGREES(ACOS(((SIN(RADIANS($B$2))*COS(RADIANS(AD13)))-SIN(RADIANS(T13)))/(COS(RADIANS($B$2))*SIN(RADIANS(AD13))))),360))</f>
        <v/>
      </c>
    </row>
    <row r="14">
      <c r="D14" s="1">
        <f>D13+1</f>
        <v/>
      </c>
      <c r="E14" s="7">
        <f>$B$5</f>
        <v/>
      </c>
      <c r="F14" s="2">
        <f>D14+2415018.5+E14-$B$4/24</f>
        <v/>
      </c>
      <c r="G14" s="3">
        <f>(F14-2451545)/36525</f>
        <v/>
      </c>
      <c r="I14">
        <f>MOD(280.46646+G14*(36000.76983 + G14*0.0003032),360)</f>
        <v/>
      </c>
      <c r="J14">
        <f>357.52911+G14*(35999.05029 - 0.0001537*G14)</f>
        <v/>
      </c>
      <c r="K14">
        <f>0.016708634-G14*(0.000042037+0.0000001267*G14)</f>
        <v/>
      </c>
      <c r="L14">
        <f>SIN(RADIANS(J14))*(1.914602-G14*(0.004817+0.000014*G14))+SIN(RADIANS(2*J14))*(0.019993-0.000101*G14)+SIN(RADIANS(3*J14))*0.000289</f>
        <v/>
      </c>
      <c r="M14">
        <f>I14+L14</f>
        <v/>
      </c>
      <c r="N14">
        <f>J14+L14</f>
        <v/>
      </c>
      <c r="O14">
        <f>(1.000001018*(1-K14*K14))/(1+K14*COS(RADIANS(N14)))</f>
        <v/>
      </c>
      <c r="P14">
        <f>M14-0.00569-0.00478*SIN(RADIANS(125.04-1934.136*G14))</f>
        <v/>
      </c>
      <c r="Q14">
        <f>23+(26+((21.448-G14*(46.815+G14*(0.00059-G14*0.001813))))/60)/60</f>
        <v/>
      </c>
      <c r="R14">
        <f>Q14+0.00256*COS(RADIANS(125.04-1934.136*G14))</f>
        <v/>
      </c>
      <c r="S14">
        <f>DEGREES(ATAN2(COS(RADIANS(P14)),COS(RADIANS(R14))*SIN(RADIANS(P14))))</f>
        <v/>
      </c>
      <c r="T14">
        <f>DEGREES(ASIN(SIN(RADIANS(R14))*SIN(RADIANS(P14))))</f>
        <v/>
      </c>
      <c r="U14">
        <f>TAN(RADIANS(R14/2))*TAN(RADIANS(R14/2))</f>
        <v/>
      </c>
      <c r="V14">
        <f>4*DEGREES(U14*SIN(2*RADIANS(I14))-2*K14*SIN(RADIANS(J14))+4*K14*U14*SIN(RADIANS(J14))*COS(2*RADIANS(I14))-0.5*U14*U14*SIN(4*RADIANS(I14))-1.25*K14*K14*SIN(2*RADIANS(J14)))</f>
        <v/>
      </c>
      <c r="W14">
        <f>DEGREES(ACOS(COS(RADIANS(90.833))/(COS(RADIANS($B$2))*COS(RADIANS(T14)))-TAN(RADIANS($B$2))*TAN(RADIANS(T14))))</f>
        <v/>
      </c>
      <c r="X14" s="7">
        <f>(720-4*$B$3-V14+$B$4*60)/1440</f>
        <v/>
      </c>
      <c r="Y14" s="7">
        <f>(X14*1440-W14*4)/1440</f>
        <v/>
      </c>
      <c r="Z14" s="7">
        <f>(X14*1440+W14*4)/1440</f>
        <v/>
      </c>
      <c r="AA14">
        <f>8*W14</f>
        <v/>
      </c>
      <c r="AB14">
        <f>MOD(E14*1440+V14+4*$B$3-60*$B$4,1440)</f>
        <v/>
      </c>
      <c r="AC14">
        <f>IF(AB14/4&lt;0,AB14/4+180,AB14/4-180)</f>
        <v/>
      </c>
      <c r="AD14">
        <f>DEGREES(ACOS(SIN(RADIANS($B$2))*SIN(RADIANS(T14))+COS(RADIANS($B$2))*COS(RADIANS(T14))*COS(RADIANS(AC14))))</f>
        <v/>
      </c>
      <c r="AE14">
        <f>90-AD14</f>
        <v/>
      </c>
      <c r="AF14">
        <f>IF(AE14&gt;85,0,IF(AE14&gt;5,58.1/TAN(RADIANS(AE14))-0.07/POWER(TAN(RADIANS(AE14)),3)+0.000086/POWER(TAN(RADIANS(AE14)),5),IF(AE14&gt;-0.575,1735+AE14*(-518.2+AE14*(103.4+AE14*(-12.79+AE14*0.711))),-20.772/TAN(RADIANS(AE14)))))/3600</f>
        <v/>
      </c>
      <c r="AG14">
        <f>AE14+AF14</f>
        <v/>
      </c>
      <c r="AH14">
        <f>IF(AC14&gt;0,MOD(DEGREES(ACOS(((SIN(RADIANS($B$2))*COS(RADIANS(AD14)))-SIN(RADIANS(T14)))/(COS(RADIANS($B$2))*SIN(RADIANS(AD14)))))+180,360),MOD(540-DEGREES(ACOS(((SIN(RADIANS($B$2))*COS(RADIANS(AD14)))-SIN(RADIANS(T14)))/(COS(RADIANS($B$2))*SIN(RADIANS(AD14))))),360))</f>
        <v/>
      </c>
    </row>
    <row r="15">
      <c r="D15" s="1">
        <f>D14+1</f>
        <v/>
      </c>
      <c r="E15" s="7">
        <f>$B$5</f>
        <v/>
      </c>
      <c r="F15" s="2">
        <f>D15+2415018.5+E15-$B$4/24</f>
        <v/>
      </c>
      <c r="G15" s="3">
        <f>(F15-2451545)/36525</f>
        <v/>
      </c>
      <c r="I15">
        <f>MOD(280.46646+G15*(36000.76983 + G15*0.0003032),360)</f>
        <v/>
      </c>
      <c r="J15">
        <f>357.52911+G15*(35999.05029 - 0.0001537*G15)</f>
        <v/>
      </c>
      <c r="K15">
        <f>0.016708634-G15*(0.000042037+0.0000001267*G15)</f>
        <v/>
      </c>
      <c r="L15">
        <f>SIN(RADIANS(J15))*(1.914602-G15*(0.004817+0.000014*G15))+SIN(RADIANS(2*J15))*(0.019993-0.000101*G15)+SIN(RADIANS(3*J15))*0.000289</f>
        <v/>
      </c>
      <c r="M15">
        <f>I15+L15</f>
        <v/>
      </c>
      <c r="N15">
        <f>J15+L15</f>
        <v/>
      </c>
      <c r="O15">
        <f>(1.000001018*(1-K15*K15))/(1+K15*COS(RADIANS(N15)))</f>
        <v/>
      </c>
      <c r="P15">
        <f>M15-0.00569-0.00478*SIN(RADIANS(125.04-1934.136*G15))</f>
        <v/>
      </c>
      <c r="Q15">
        <f>23+(26+((21.448-G15*(46.815+G15*(0.00059-G15*0.001813))))/60)/60</f>
        <v/>
      </c>
      <c r="R15">
        <f>Q15+0.00256*COS(RADIANS(125.04-1934.136*G15))</f>
        <v/>
      </c>
      <c r="S15">
        <f>DEGREES(ATAN2(COS(RADIANS(P15)),COS(RADIANS(R15))*SIN(RADIANS(P15))))</f>
        <v/>
      </c>
      <c r="T15">
        <f>DEGREES(ASIN(SIN(RADIANS(R15))*SIN(RADIANS(P15))))</f>
        <v/>
      </c>
      <c r="U15">
        <f>TAN(RADIANS(R15/2))*TAN(RADIANS(R15/2))</f>
        <v/>
      </c>
      <c r="V15">
        <f>4*DEGREES(U15*SIN(2*RADIANS(I15))-2*K15*SIN(RADIANS(J15))+4*K15*U15*SIN(RADIANS(J15))*COS(2*RADIANS(I15))-0.5*U15*U15*SIN(4*RADIANS(I15))-1.25*K15*K15*SIN(2*RADIANS(J15)))</f>
        <v/>
      </c>
      <c r="W15">
        <f>DEGREES(ACOS(COS(RADIANS(90.833))/(COS(RADIANS($B$2))*COS(RADIANS(T15)))-TAN(RADIANS($B$2))*TAN(RADIANS(T15))))</f>
        <v/>
      </c>
      <c r="X15" s="7">
        <f>(720-4*$B$3-V15+$B$4*60)/1440</f>
        <v/>
      </c>
      <c r="Y15" s="7">
        <f>(X15*1440-W15*4)/1440</f>
        <v/>
      </c>
      <c r="Z15" s="7">
        <f>(X15*1440+W15*4)/1440</f>
        <v/>
      </c>
      <c r="AA15">
        <f>8*W15</f>
        <v/>
      </c>
      <c r="AB15">
        <f>MOD(E15*1440+V15+4*$B$3-60*$B$4,1440)</f>
        <v/>
      </c>
      <c r="AC15">
        <f>IF(AB15/4&lt;0,AB15/4+180,AB15/4-180)</f>
        <v/>
      </c>
      <c r="AD15">
        <f>DEGREES(ACOS(SIN(RADIANS($B$2))*SIN(RADIANS(T15))+COS(RADIANS($B$2))*COS(RADIANS(T15))*COS(RADIANS(AC15))))</f>
        <v/>
      </c>
      <c r="AE15">
        <f>90-AD15</f>
        <v/>
      </c>
      <c r="AF15">
        <f>IF(AE15&gt;85,0,IF(AE15&gt;5,58.1/TAN(RADIANS(AE15))-0.07/POWER(TAN(RADIANS(AE15)),3)+0.000086/POWER(TAN(RADIANS(AE15)),5),IF(AE15&gt;-0.575,1735+AE15*(-518.2+AE15*(103.4+AE15*(-12.79+AE15*0.711))),-20.772/TAN(RADIANS(AE15)))))/3600</f>
        <v/>
      </c>
      <c r="AG15">
        <f>AE15+AF15</f>
        <v/>
      </c>
      <c r="AH15">
        <f>IF(AC15&gt;0,MOD(DEGREES(ACOS(((SIN(RADIANS($B$2))*COS(RADIANS(AD15)))-SIN(RADIANS(T15)))/(COS(RADIANS($B$2))*SIN(RADIANS(AD15)))))+180,360),MOD(540-DEGREES(ACOS(((SIN(RADIANS($B$2))*COS(RADIANS(AD15)))-SIN(RADIANS(T15)))/(COS(RADIANS($B$2))*SIN(RADIANS(AD15))))),360))</f>
        <v/>
      </c>
    </row>
    <row r="16">
      <c r="D16" s="1">
        <f>D15+1</f>
        <v/>
      </c>
      <c r="E16" s="7">
        <f>$B$5</f>
        <v/>
      </c>
      <c r="F16" s="2">
        <f>D16+2415018.5+E16-$B$4/24</f>
        <v/>
      </c>
      <c r="G16" s="3">
        <f>(F16-2451545)/36525</f>
        <v/>
      </c>
      <c r="I16">
        <f>MOD(280.46646+G16*(36000.76983 + G16*0.0003032),360)</f>
        <v/>
      </c>
      <c r="J16">
        <f>357.52911+G16*(35999.05029 - 0.0001537*G16)</f>
        <v/>
      </c>
      <c r="K16">
        <f>0.016708634-G16*(0.000042037+0.0000001267*G16)</f>
        <v/>
      </c>
      <c r="L16">
        <f>SIN(RADIANS(J16))*(1.914602-G16*(0.004817+0.000014*G16))+SIN(RADIANS(2*J16))*(0.019993-0.000101*G16)+SIN(RADIANS(3*J16))*0.000289</f>
        <v/>
      </c>
      <c r="M16">
        <f>I16+L16</f>
        <v/>
      </c>
      <c r="N16">
        <f>J16+L16</f>
        <v/>
      </c>
      <c r="O16">
        <f>(1.000001018*(1-K16*K16))/(1+K16*COS(RADIANS(N16)))</f>
        <v/>
      </c>
      <c r="P16">
        <f>M16-0.00569-0.00478*SIN(RADIANS(125.04-1934.136*G16))</f>
        <v/>
      </c>
      <c r="Q16">
        <f>23+(26+((21.448-G16*(46.815+G16*(0.00059-G16*0.001813))))/60)/60</f>
        <v/>
      </c>
      <c r="R16">
        <f>Q16+0.00256*COS(RADIANS(125.04-1934.136*G16))</f>
        <v/>
      </c>
      <c r="S16">
        <f>DEGREES(ATAN2(COS(RADIANS(P16)),COS(RADIANS(R16))*SIN(RADIANS(P16))))</f>
        <v/>
      </c>
      <c r="T16">
        <f>DEGREES(ASIN(SIN(RADIANS(R16))*SIN(RADIANS(P16))))</f>
        <v/>
      </c>
      <c r="U16">
        <f>TAN(RADIANS(R16/2))*TAN(RADIANS(R16/2))</f>
        <v/>
      </c>
      <c r="V16">
        <f>4*DEGREES(U16*SIN(2*RADIANS(I16))-2*K16*SIN(RADIANS(J16))+4*K16*U16*SIN(RADIANS(J16))*COS(2*RADIANS(I16))-0.5*U16*U16*SIN(4*RADIANS(I16))-1.25*K16*K16*SIN(2*RADIANS(J16)))</f>
        <v/>
      </c>
      <c r="W16">
        <f>DEGREES(ACOS(COS(RADIANS(90.833))/(COS(RADIANS($B$2))*COS(RADIANS(T16)))-TAN(RADIANS($B$2))*TAN(RADIANS(T16))))</f>
        <v/>
      </c>
      <c r="X16" s="7">
        <f>(720-4*$B$3-V16+$B$4*60)/1440</f>
        <v/>
      </c>
      <c r="Y16" s="7">
        <f>(X16*1440-W16*4)/1440</f>
        <v/>
      </c>
      <c r="Z16" s="7">
        <f>(X16*1440+W16*4)/1440</f>
        <v/>
      </c>
      <c r="AA16">
        <f>8*W16</f>
        <v/>
      </c>
      <c r="AB16">
        <f>MOD(E16*1440+V16+4*$B$3-60*$B$4,1440)</f>
        <v/>
      </c>
      <c r="AC16">
        <f>IF(AB16/4&lt;0,AB16/4+180,AB16/4-180)</f>
        <v/>
      </c>
      <c r="AD16">
        <f>DEGREES(ACOS(SIN(RADIANS($B$2))*SIN(RADIANS(T16))+COS(RADIANS($B$2))*COS(RADIANS(T16))*COS(RADIANS(AC16))))</f>
        <v/>
      </c>
      <c r="AE16">
        <f>90-AD16</f>
        <v/>
      </c>
      <c r="AF16">
        <f>IF(AE16&gt;85,0,IF(AE16&gt;5,58.1/TAN(RADIANS(AE16))-0.07/POWER(TAN(RADIANS(AE16)),3)+0.000086/POWER(TAN(RADIANS(AE16)),5),IF(AE16&gt;-0.575,1735+AE16*(-518.2+AE16*(103.4+AE16*(-12.79+AE16*0.711))),-20.772/TAN(RADIANS(AE16)))))/3600</f>
        <v/>
      </c>
      <c r="AG16">
        <f>AE16+AF16</f>
        <v/>
      </c>
      <c r="AH16">
        <f>IF(AC16&gt;0,MOD(DEGREES(ACOS(((SIN(RADIANS($B$2))*COS(RADIANS(AD16)))-SIN(RADIANS(T16)))/(COS(RADIANS($B$2))*SIN(RADIANS(AD16)))))+180,360),MOD(540-DEGREES(ACOS(((SIN(RADIANS($B$2))*COS(RADIANS(AD16)))-SIN(RADIANS(T16)))/(COS(RADIANS($B$2))*SIN(RADIANS(AD16))))),360))</f>
        <v/>
      </c>
    </row>
    <row r="17">
      <c r="D17" s="1">
        <f>D16+1</f>
        <v/>
      </c>
      <c r="E17" s="7">
        <f>$B$5</f>
        <v/>
      </c>
      <c r="F17" s="2">
        <f>D17+2415018.5+E17-$B$4/24</f>
        <v/>
      </c>
      <c r="G17" s="3">
        <f>(F17-2451545)/36525</f>
        <v/>
      </c>
      <c r="I17">
        <f>MOD(280.46646+G17*(36000.76983 + G17*0.0003032),360)</f>
        <v/>
      </c>
      <c r="J17">
        <f>357.52911+G17*(35999.05029 - 0.0001537*G17)</f>
        <v/>
      </c>
      <c r="K17">
        <f>0.016708634-G17*(0.000042037+0.0000001267*G17)</f>
        <v/>
      </c>
      <c r="L17">
        <f>SIN(RADIANS(J17))*(1.914602-G17*(0.004817+0.000014*G17))+SIN(RADIANS(2*J17))*(0.019993-0.000101*G17)+SIN(RADIANS(3*J17))*0.000289</f>
        <v/>
      </c>
      <c r="M17">
        <f>I17+L17</f>
        <v/>
      </c>
      <c r="N17">
        <f>J17+L17</f>
        <v/>
      </c>
      <c r="O17">
        <f>(1.000001018*(1-K17*K17))/(1+K17*COS(RADIANS(N17)))</f>
        <v/>
      </c>
      <c r="P17">
        <f>M17-0.00569-0.00478*SIN(RADIANS(125.04-1934.136*G17))</f>
        <v/>
      </c>
      <c r="Q17">
        <f>23+(26+((21.448-G17*(46.815+G17*(0.00059-G17*0.001813))))/60)/60</f>
        <v/>
      </c>
      <c r="R17">
        <f>Q17+0.00256*COS(RADIANS(125.04-1934.136*G17))</f>
        <v/>
      </c>
      <c r="S17">
        <f>DEGREES(ATAN2(COS(RADIANS(P17)),COS(RADIANS(R17))*SIN(RADIANS(P17))))</f>
        <v/>
      </c>
      <c r="T17">
        <f>DEGREES(ASIN(SIN(RADIANS(R17))*SIN(RADIANS(P17))))</f>
        <v/>
      </c>
      <c r="U17">
        <f>TAN(RADIANS(R17/2))*TAN(RADIANS(R17/2))</f>
        <v/>
      </c>
      <c r="V17">
        <f>4*DEGREES(U17*SIN(2*RADIANS(I17))-2*K17*SIN(RADIANS(J17))+4*K17*U17*SIN(RADIANS(J17))*COS(2*RADIANS(I17))-0.5*U17*U17*SIN(4*RADIANS(I17))-1.25*K17*K17*SIN(2*RADIANS(J17)))</f>
        <v/>
      </c>
      <c r="W17">
        <f>DEGREES(ACOS(COS(RADIANS(90.833))/(COS(RADIANS($B$2))*COS(RADIANS(T17)))-TAN(RADIANS($B$2))*TAN(RADIANS(T17))))</f>
        <v/>
      </c>
      <c r="X17" s="7">
        <f>(720-4*$B$3-V17+$B$4*60)/1440</f>
        <v/>
      </c>
      <c r="Y17" s="7">
        <f>(X17*1440-W17*4)/1440</f>
        <v/>
      </c>
      <c r="Z17" s="7">
        <f>(X17*1440+W17*4)/1440</f>
        <v/>
      </c>
      <c r="AA17">
        <f>8*W17</f>
        <v/>
      </c>
      <c r="AB17">
        <f>MOD(E17*1440+V17+4*$B$3-60*$B$4,1440)</f>
        <v/>
      </c>
      <c r="AC17">
        <f>IF(AB17/4&lt;0,AB17/4+180,AB17/4-180)</f>
        <v/>
      </c>
      <c r="AD17">
        <f>DEGREES(ACOS(SIN(RADIANS($B$2))*SIN(RADIANS(T17))+COS(RADIANS($B$2))*COS(RADIANS(T17))*COS(RADIANS(AC17))))</f>
        <v/>
      </c>
      <c r="AE17">
        <f>90-AD17</f>
        <v/>
      </c>
      <c r="AF17">
        <f>IF(AE17&gt;85,0,IF(AE17&gt;5,58.1/TAN(RADIANS(AE17))-0.07/POWER(TAN(RADIANS(AE17)),3)+0.000086/POWER(TAN(RADIANS(AE17)),5),IF(AE17&gt;-0.575,1735+AE17*(-518.2+AE17*(103.4+AE17*(-12.79+AE17*0.711))),-20.772/TAN(RADIANS(AE17)))))/3600</f>
        <v/>
      </c>
      <c r="AG17">
        <f>AE17+AF17</f>
        <v/>
      </c>
      <c r="AH17">
        <f>IF(AC17&gt;0,MOD(DEGREES(ACOS(((SIN(RADIANS($B$2))*COS(RADIANS(AD17)))-SIN(RADIANS(T17)))/(COS(RADIANS($B$2))*SIN(RADIANS(AD17)))))+180,360),MOD(540-DEGREES(ACOS(((SIN(RADIANS($B$2))*COS(RADIANS(AD17)))-SIN(RADIANS(T17)))/(COS(RADIANS($B$2))*SIN(RADIANS(AD17))))),360))</f>
        <v/>
      </c>
    </row>
    <row r="18">
      <c r="D18" s="1">
        <f>D17+1</f>
        <v/>
      </c>
      <c r="E18" s="7">
        <f>$B$5</f>
        <v/>
      </c>
      <c r="F18" s="2">
        <f>D18+2415018.5+E18-$B$4/24</f>
        <v/>
      </c>
      <c r="G18" s="3">
        <f>(F18-2451545)/36525</f>
        <v/>
      </c>
      <c r="I18">
        <f>MOD(280.46646+G18*(36000.76983 + G18*0.0003032),360)</f>
        <v/>
      </c>
      <c r="J18">
        <f>357.52911+G18*(35999.05029 - 0.0001537*G18)</f>
        <v/>
      </c>
      <c r="K18">
        <f>0.016708634-G18*(0.000042037+0.0000001267*G18)</f>
        <v/>
      </c>
      <c r="L18">
        <f>SIN(RADIANS(J18))*(1.914602-G18*(0.004817+0.000014*G18))+SIN(RADIANS(2*J18))*(0.019993-0.000101*G18)+SIN(RADIANS(3*J18))*0.000289</f>
        <v/>
      </c>
      <c r="M18">
        <f>I18+L18</f>
        <v/>
      </c>
      <c r="N18">
        <f>J18+L18</f>
        <v/>
      </c>
      <c r="O18">
        <f>(1.000001018*(1-K18*K18))/(1+K18*COS(RADIANS(N18)))</f>
        <v/>
      </c>
      <c r="P18">
        <f>M18-0.00569-0.00478*SIN(RADIANS(125.04-1934.136*G18))</f>
        <v/>
      </c>
      <c r="Q18">
        <f>23+(26+((21.448-G18*(46.815+G18*(0.00059-G18*0.001813))))/60)/60</f>
        <v/>
      </c>
      <c r="R18">
        <f>Q18+0.00256*COS(RADIANS(125.04-1934.136*G18))</f>
        <v/>
      </c>
      <c r="S18">
        <f>DEGREES(ATAN2(COS(RADIANS(P18)),COS(RADIANS(R18))*SIN(RADIANS(P18))))</f>
        <v/>
      </c>
      <c r="T18">
        <f>DEGREES(ASIN(SIN(RADIANS(R18))*SIN(RADIANS(P18))))</f>
        <v/>
      </c>
      <c r="U18">
        <f>TAN(RADIANS(R18/2))*TAN(RADIANS(R18/2))</f>
        <v/>
      </c>
      <c r="V18">
        <f>4*DEGREES(U18*SIN(2*RADIANS(I18))-2*K18*SIN(RADIANS(J18))+4*K18*U18*SIN(RADIANS(J18))*COS(2*RADIANS(I18))-0.5*U18*U18*SIN(4*RADIANS(I18))-1.25*K18*K18*SIN(2*RADIANS(J18)))</f>
        <v/>
      </c>
      <c r="W18">
        <f>DEGREES(ACOS(COS(RADIANS(90.833))/(COS(RADIANS($B$2))*COS(RADIANS(T18)))-TAN(RADIANS($B$2))*TAN(RADIANS(T18))))</f>
        <v/>
      </c>
      <c r="X18" s="7">
        <f>(720-4*$B$3-V18+$B$4*60)/1440</f>
        <v/>
      </c>
      <c r="Y18" s="7">
        <f>(X18*1440-W18*4)/1440</f>
        <v/>
      </c>
      <c r="Z18" s="7">
        <f>(X18*1440+W18*4)/1440</f>
        <v/>
      </c>
      <c r="AA18">
        <f>8*W18</f>
        <v/>
      </c>
      <c r="AB18">
        <f>MOD(E18*1440+V18+4*$B$3-60*$B$4,1440)</f>
        <v/>
      </c>
      <c r="AC18">
        <f>IF(AB18/4&lt;0,AB18/4+180,AB18/4-180)</f>
        <v/>
      </c>
      <c r="AD18">
        <f>DEGREES(ACOS(SIN(RADIANS($B$2))*SIN(RADIANS(T18))+COS(RADIANS($B$2))*COS(RADIANS(T18))*COS(RADIANS(AC18))))</f>
        <v/>
      </c>
      <c r="AE18">
        <f>90-AD18</f>
        <v/>
      </c>
      <c r="AF18">
        <f>IF(AE18&gt;85,0,IF(AE18&gt;5,58.1/TAN(RADIANS(AE18))-0.07/POWER(TAN(RADIANS(AE18)),3)+0.000086/POWER(TAN(RADIANS(AE18)),5),IF(AE18&gt;-0.575,1735+AE18*(-518.2+AE18*(103.4+AE18*(-12.79+AE18*0.711))),-20.772/TAN(RADIANS(AE18)))))/3600</f>
        <v/>
      </c>
      <c r="AG18">
        <f>AE18+AF18</f>
        <v/>
      </c>
      <c r="AH18">
        <f>IF(AC18&gt;0,MOD(DEGREES(ACOS(((SIN(RADIANS($B$2))*COS(RADIANS(AD18)))-SIN(RADIANS(T18)))/(COS(RADIANS($B$2))*SIN(RADIANS(AD18)))))+180,360),MOD(540-DEGREES(ACOS(((SIN(RADIANS($B$2))*COS(RADIANS(AD18)))-SIN(RADIANS(T18)))/(COS(RADIANS($B$2))*SIN(RADIANS(AD18))))),360))</f>
        <v/>
      </c>
    </row>
    <row r="19">
      <c r="D19" s="1">
        <f>D18+1</f>
        <v/>
      </c>
      <c r="E19" s="7">
        <f>$B$5</f>
        <v/>
      </c>
      <c r="F19" s="2">
        <f>D19+2415018.5+E19-$B$4/24</f>
        <v/>
      </c>
      <c r="G19" s="3">
        <f>(F19-2451545)/36525</f>
        <v/>
      </c>
      <c r="I19">
        <f>MOD(280.46646+G19*(36000.76983 + G19*0.0003032),360)</f>
        <v/>
      </c>
      <c r="J19">
        <f>357.52911+G19*(35999.05029 - 0.0001537*G19)</f>
        <v/>
      </c>
      <c r="K19">
        <f>0.016708634-G19*(0.000042037+0.0000001267*G19)</f>
        <v/>
      </c>
      <c r="L19">
        <f>SIN(RADIANS(J19))*(1.914602-G19*(0.004817+0.000014*G19))+SIN(RADIANS(2*J19))*(0.019993-0.000101*G19)+SIN(RADIANS(3*J19))*0.000289</f>
        <v/>
      </c>
      <c r="M19">
        <f>I19+L19</f>
        <v/>
      </c>
      <c r="N19">
        <f>J19+L19</f>
        <v/>
      </c>
      <c r="O19">
        <f>(1.000001018*(1-K19*K19))/(1+K19*COS(RADIANS(N19)))</f>
        <v/>
      </c>
      <c r="P19">
        <f>M19-0.00569-0.00478*SIN(RADIANS(125.04-1934.136*G19))</f>
        <v/>
      </c>
      <c r="Q19">
        <f>23+(26+((21.448-G19*(46.815+G19*(0.00059-G19*0.001813))))/60)/60</f>
        <v/>
      </c>
      <c r="R19">
        <f>Q19+0.00256*COS(RADIANS(125.04-1934.136*G19))</f>
        <v/>
      </c>
      <c r="S19">
        <f>DEGREES(ATAN2(COS(RADIANS(P19)),COS(RADIANS(R19))*SIN(RADIANS(P19))))</f>
        <v/>
      </c>
      <c r="T19">
        <f>DEGREES(ASIN(SIN(RADIANS(R19))*SIN(RADIANS(P19))))</f>
        <v/>
      </c>
      <c r="U19">
        <f>TAN(RADIANS(R19/2))*TAN(RADIANS(R19/2))</f>
        <v/>
      </c>
      <c r="V19">
        <f>4*DEGREES(U19*SIN(2*RADIANS(I19))-2*K19*SIN(RADIANS(J19))+4*K19*U19*SIN(RADIANS(J19))*COS(2*RADIANS(I19))-0.5*U19*U19*SIN(4*RADIANS(I19))-1.25*K19*K19*SIN(2*RADIANS(J19)))</f>
        <v/>
      </c>
      <c r="W19">
        <f>DEGREES(ACOS(COS(RADIANS(90.833))/(COS(RADIANS($B$2))*COS(RADIANS(T19)))-TAN(RADIANS($B$2))*TAN(RADIANS(T19))))</f>
        <v/>
      </c>
      <c r="X19" s="7">
        <f>(720-4*$B$3-V19+$B$4*60)/1440</f>
        <v/>
      </c>
      <c r="Y19" s="7">
        <f>(X19*1440-W19*4)/1440</f>
        <v/>
      </c>
      <c r="Z19" s="7">
        <f>(X19*1440+W19*4)/1440</f>
        <v/>
      </c>
      <c r="AA19">
        <f>8*W19</f>
        <v/>
      </c>
      <c r="AB19">
        <f>MOD(E19*1440+V19+4*$B$3-60*$B$4,1440)</f>
        <v/>
      </c>
      <c r="AC19">
        <f>IF(AB19/4&lt;0,AB19/4+180,AB19/4-180)</f>
        <v/>
      </c>
      <c r="AD19">
        <f>DEGREES(ACOS(SIN(RADIANS($B$2))*SIN(RADIANS(T19))+COS(RADIANS($B$2))*COS(RADIANS(T19))*COS(RADIANS(AC19))))</f>
        <v/>
      </c>
      <c r="AE19">
        <f>90-AD19</f>
        <v/>
      </c>
      <c r="AF19">
        <f>IF(AE19&gt;85,0,IF(AE19&gt;5,58.1/TAN(RADIANS(AE19))-0.07/POWER(TAN(RADIANS(AE19)),3)+0.000086/POWER(TAN(RADIANS(AE19)),5),IF(AE19&gt;-0.575,1735+AE19*(-518.2+AE19*(103.4+AE19*(-12.79+AE19*0.711))),-20.772/TAN(RADIANS(AE19)))))/3600</f>
        <v/>
      </c>
      <c r="AG19">
        <f>AE19+AF19</f>
        <v/>
      </c>
      <c r="AH19">
        <f>IF(AC19&gt;0,MOD(DEGREES(ACOS(((SIN(RADIANS($B$2))*COS(RADIANS(AD19)))-SIN(RADIANS(T19)))/(COS(RADIANS($B$2))*SIN(RADIANS(AD19)))))+180,360),MOD(540-DEGREES(ACOS(((SIN(RADIANS($B$2))*COS(RADIANS(AD19)))-SIN(RADIANS(T19)))/(COS(RADIANS($B$2))*SIN(RADIANS(AD19))))),360))</f>
        <v/>
      </c>
    </row>
    <row r="20">
      <c r="D20" s="1">
        <f>D19+1</f>
        <v/>
      </c>
      <c r="E20" s="7">
        <f>$B$5</f>
        <v/>
      </c>
      <c r="F20" s="2">
        <f>D20+2415018.5+E20-$B$4/24</f>
        <v/>
      </c>
      <c r="G20" s="3">
        <f>(F20-2451545)/36525</f>
        <v/>
      </c>
      <c r="I20">
        <f>MOD(280.46646+G20*(36000.76983 + G20*0.0003032),360)</f>
        <v/>
      </c>
      <c r="J20">
        <f>357.52911+G20*(35999.05029 - 0.0001537*G20)</f>
        <v/>
      </c>
      <c r="K20">
        <f>0.016708634-G20*(0.000042037+0.0000001267*G20)</f>
        <v/>
      </c>
      <c r="L20">
        <f>SIN(RADIANS(J20))*(1.914602-G20*(0.004817+0.000014*G20))+SIN(RADIANS(2*J20))*(0.019993-0.000101*G20)+SIN(RADIANS(3*J20))*0.000289</f>
        <v/>
      </c>
      <c r="M20">
        <f>I20+L20</f>
        <v/>
      </c>
      <c r="N20">
        <f>J20+L20</f>
        <v/>
      </c>
      <c r="O20">
        <f>(1.000001018*(1-K20*K20))/(1+K20*COS(RADIANS(N20)))</f>
        <v/>
      </c>
      <c r="P20">
        <f>M20-0.00569-0.00478*SIN(RADIANS(125.04-1934.136*G20))</f>
        <v/>
      </c>
      <c r="Q20">
        <f>23+(26+((21.448-G20*(46.815+G20*(0.00059-G20*0.001813))))/60)/60</f>
        <v/>
      </c>
      <c r="R20">
        <f>Q20+0.00256*COS(RADIANS(125.04-1934.136*G20))</f>
        <v/>
      </c>
      <c r="S20">
        <f>DEGREES(ATAN2(COS(RADIANS(P20)),COS(RADIANS(R20))*SIN(RADIANS(P20))))</f>
        <v/>
      </c>
      <c r="T20">
        <f>DEGREES(ASIN(SIN(RADIANS(R20))*SIN(RADIANS(P20))))</f>
        <v/>
      </c>
      <c r="U20">
        <f>TAN(RADIANS(R20/2))*TAN(RADIANS(R20/2))</f>
        <v/>
      </c>
      <c r="V20">
        <f>4*DEGREES(U20*SIN(2*RADIANS(I20))-2*K20*SIN(RADIANS(J20))+4*K20*U20*SIN(RADIANS(J20))*COS(2*RADIANS(I20))-0.5*U20*U20*SIN(4*RADIANS(I20))-1.25*K20*K20*SIN(2*RADIANS(J20)))</f>
        <v/>
      </c>
      <c r="W20">
        <f>DEGREES(ACOS(COS(RADIANS(90.833))/(COS(RADIANS($B$2))*COS(RADIANS(T20)))-TAN(RADIANS($B$2))*TAN(RADIANS(T20))))</f>
        <v/>
      </c>
      <c r="X20" s="7">
        <f>(720-4*$B$3-V20+$B$4*60)/1440</f>
        <v/>
      </c>
      <c r="Y20" s="7">
        <f>(X20*1440-W20*4)/1440</f>
        <v/>
      </c>
      <c r="Z20" s="7">
        <f>(X20*1440+W20*4)/1440</f>
        <v/>
      </c>
      <c r="AA20">
        <f>8*W20</f>
        <v/>
      </c>
      <c r="AB20">
        <f>MOD(E20*1440+V20+4*$B$3-60*$B$4,1440)</f>
        <v/>
      </c>
      <c r="AC20">
        <f>IF(AB20/4&lt;0,AB20/4+180,AB20/4-180)</f>
        <v/>
      </c>
      <c r="AD20">
        <f>DEGREES(ACOS(SIN(RADIANS($B$2))*SIN(RADIANS(T20))+COS(RADIANS($B$2))*COS(RADIANS(T20))*COS(RADIANS(AC20))))</f>
        <v/>
      </c>
      <c r="AE20">
        <f>90-AD20</f>
        <v/>
      </c>
      <c r="AF20">
        <f>IF(AE20&gt;85,0,IF(AE20&gt;5,58.1/TAN(RADIANS(AE20))-0.07/POWER(TAN(RADIANS(AE20)),3)+0.000086/POWER(TAN(RADIANS(AE20)),5),IF(AE20&gt;-0.575,1735+AE20*(-518.2+AE20*(103.4+AE20*(-12.79+AE20*0.711))),-20.772/TAN(RADIANS(AE20)))))/3600</f>
        <v/>
      </c>
      <c r="AG20">
        <f>AE20+AF20</f>
        <v/>
      </c>
      <c r="AH20">
        <f>IF(AC20&gt;0,MOD(DEGREES(ACOS(((SIN(RADIANS($B$2))*COS(RADIANS(AD20)))-SIN(RADIANS(T20)))/(COS(RADIANS($B$2))*SIN(RADIANS(AD20)))))+180,360),MOD(540-DEGREES(ACOS(((SIN(RADIANS($B$2))*COS(RADIANS(AD20)))-SIN(RADIANS(T20)))/(COS(RADIANS($B$2))*SIN(RADIANS(AD20))))),360))</f>
        <v/>
      </c>
    </row>
    <row r="21">
      <c r="D21" s="1">
        <f>D20+1</f>
        <v/>
      </c>
      <c r="E21" s="7">
        <f>$B$5</f>
        <v/>
      </c>
      <c r="F21" s="2">
        <f>D21+2415018.5+E21-$B$4/24</f>
        <v/>
      </c>
      <c r="G21" s="3">
        <f>(F21-2451545)/36525</f>
        <v/>
      </c>
      <c r="I21">
        <f>MOD(280.46646+G21*(36000.76983 + G21*0.0003032),360)</f>
        <v/>
      </c>
      <c r="J21">
        <f>357.52911+G21*(35999.05029 - 0.0001537*G21)</f>
        <v/>
      </c>
      <c r="K21">
        <f>0.016708634-G21*(0.000042037+0.0000001267*G21)</f>
        <v/>
      </c>
      <c r="L21">
        <f>SIN(RADIANS(J21))*(1.914602-G21*(0.004817+0.000014*G21))+SIN(RADIANS(2*J21))*(0.019993-0.000101*G21)+SIN(RADIANS(3*J21))*0.000289</f>
        <v/>
      </c>
      <c r="M21">
        <f>I21+L21</f>
        <v/>
      </c>
      <c r="N21">
        <f>J21+L21</f>
        <v/>
      </c>
      <c r="O21">
        <f>(1.000001018*(1-K21*K21))/(1+K21*COS(RADIANS(N21)))</f>
        <v/>
      </c>
      <c r="P21">
        <f>M21-0.00569-0.00478*SIN(RADIANS(125.04-1934.136*G21))</f>
        <v/>
      </c>
      <c r="Q21">
        <f>23+(26+((21.448-G21*(46.815+G21*(0.00059-G21*0.001813))))/60)/60</f>
        <v/>
      </c>
      <c r="R21">
        <f>Q21+0.00256*COS(RADIANS(125.04-1934.136*G21))</f>
        <v/>
      </c>
      <c r="S21">
        <f>DEGREES(ATAN2(COS(RADIANS(P21)),COS(RADIANS(R21))*SIN(RADIANS(P21))))</f>
        <v/>
      </c>
      <c r="T21">
        <f>DEGREES(ASIN(SIN(RADIANS(R21))*SIN(RADIANS(P21))))</f>
        <v/>
      </c>
      <c r="U21">
        <f>TAN(RADIANS(R21/2))*TAN(RADIANS(R21/2))</f>
        <v/>
      </c>
      <c r="V21">
        <f>4*DEGREES(U21*SIN(2*RADIANS(I21))-2*K21*SIN(RADIANS(J21))+4*K21*U21*SIN(RADIANS(J21))*COS(2*RADIANS(I21))-0.5*U21*U21*SIN(4*RADIANS(I21))-1.25*K21*K21*SIN(2*RADIANS(J21)))</f>
        <v/>
      </c>
      <c r="W21">
        <f>DEGREES(ACOS(COS(RADIANS(90.833))/(COS(RADIANS($B$2))*COS(RADIANS(T21)))-TAN(RADIANS($B$2))*TAN(RADIANS(T21))))</f>
        <v/>
      </c>
      <c r="X21" s="7">
        <f>(720-4*$B$3-V21+$B$4*60)/1440</f>
        <v/>
      </c>
      <c r="Y21" s="7">
        <f>(X21*1440-W21*4)/1440</f>
        <v/>
      </c>
      <c r="Z21" s="7">
        <f>(X21*1440+W21*4)/1440</f>
        <v/>
      </c>
      <c r="AA21">
        <f>8*W21</f>
        <v/>
      </c>
      <c r="AB21">
        <f>MOD(E21*1440+V21+4*$B$3-60*$B$4,1440)</f>
        <v/>
      </c>
      <c r="AC21">
        <f>IF(AB21/4&lt;0,AB21/4+180,AB21/4-180)</f>
        <v/>
      </c>
      <c r="AD21">
        <f>DEGREES(ACOS(SIN(RADIANS($B$2))*SIN(RADIANS(T21))+COS(RADIANS($B$2))*COS(RADIANS(T21))*COS(RADIANS(AC21))))</f>
        <v/>
      </c>
      <c r="AE21">
        <f>90-AD21</f>
        <v/>
      </c>
      <c r="AF21">
        <f>IF(AE21&gt;85,0,IF(AE21&gt;5,58.1/TAN(RADIANS(AE21))-0.07/POWER(TAN(RADIANS(AE21)),3)+0.000086/POWER(TAN(RADIANS(AE21)),5),IF(AE21&gt;-0.575,1735+AE21*(-518.2+AE21*(103.4+AE21*(-12.79+AE21*0.711))),-20.772/TAN(RADIANS(AE21)))))/3600</f>
        <v/>
      </c>
      <c r="AG21">
        <f>AE21+AF21</f>
        <v/>
      </c>
      <c r="AH21">
        <f>IF(AC21&gt;0,MOD(DEGREES(ACOS(((SIN(RADIANS($B$2))*COS(RADIANS(AD21)))-SIN(RADIANS(T21)))/(COS(RADIANS($B$2))*SIN(RADIANS(AD21)))))+180,360),MOD(540-DEGREES(ACOS(((SIN(RADIANS($B$2))*COS(RADIANS(AD21)))-SIN(RADIANS(T21)))/(COS(RADIANS($B$2))*SIN(RADIANS(AD21))))),360))</f>
        <v/>
      </c>
    </row>
    <row r="22">
      <c r="D22" s="1">
        <f>D21+1</f>
        <v/>
      </c>
      <c r="E22" s="7">
        <f>$B$5</f>
        <v/>
      </c>
      <c r="F22" s="2">
        <f>D22+2415018.5+E22-$B$4/24</f>
        <v/>
      </c>
      <c r="G22" s="3">
        <f>(F22-2451545)/36525</f>
        <v/>
      </c>
      <c r="I22">
        <f>MOD(280.46646+G22*(36000.76983 + G22*0.0003032),360)</f>
        <v/>
      </c>
      <c r="J22">
        <f>357.52911+G22*(35999.05029 - 0.0001537*G22)</f>
        <v/>
      </c>
      <c r="K22">
        <f>0.016708634-G22*(0.000042037+0.0000001267*G22)</f>
        <v/>
      </c>
      <c r="L22">
        <f>SIN(RADIANS(J22))*(1.914602-G22*(0.004817+0.000014*G22))+SIN(RADIANS(2*J22))*(0.019993-0.000101*G22)+SIN(RADIANS(3*J22))*0.000289</f>
        <v/>
      </c>
      <c r="M22">
        <f>I22+L22</f>
        <v/>
      </c>
      <c r="N22">
        <f>J22+L22</f>
        <v/>
      </c>
      <c r="O22">
        <f>(1.000001018*(1-K22*K22))/(1+K22*COS(RADIANS(N22)))</f>
        <v/>
      </c>
      <c r="P22">
        <f>M22-0.00569-0.00478*SIN(RADIANS(125.04-1934.136*G22))</f>
        <v/>
      </c>
      <c r="Q22">
        <f>23+(26+((21.448-G22*(46.815+G22*(0.00059-G22*0.001813))))/60)/60</f>
        <v/>
      </c>
      <c r="R22">
        <f>Q22+0.00256*COS(RADIANS(125.04-1934.136*G22))</f>
        <v/>
      </c>
      <c r="S22">
        <f>DEGREES(ATAN2(COS(RADIANS(P22)),COS(RADIANS(R22))*SIN(RADIANS(P22))))</f>
        <v/>
      </c>
      <c r="T22">
        <f>DEGREES(ASIN(SIN(RADIANS(R22))*SIN(RADIANS(P22))))</f>
        <v/>
      </c>
      <c r="U22">
        <f>TAN(RADIANS(R22/2))*TAN(RADIANS(R22/2))</f>
        <v/>
      </c>
      <c r="V22">
        <f>4*DEGREES(U22*SIN(2*RADIANS(I22))-2*K22*SIN(RADIANS(J22))+4*K22*U22*SIN(RADIANS(J22))*COS(2*RADIANS(I22))-0.5*U22*U22*SIN(4*RADIANS(I22))-1.25*K22*K22*SIN(2*RADIANS(J22)))</f>
        <v/>
      </c>
      <c r="W22">
        <f>DEGREES(ACOS(COS(RADIANS(90.833))/(COS(RADIANS($B$2))*COS(RADIANS(T22)))-TAN(RADIANS($B$2))*TAN(RADIANS(T22))))</f>
        <v/>
      </c>
      <c r="X22" s="7">
        <f>(720-4*$B$3-V22+$B$4*60)/1440</f>
        <v/>
      </c>
      <c r="Y22" s="7">
        <f>(X22*1440-W22*4)/1440</f>
        <v/>
      </c>
      <c r="Z22" s="7">
        <f>(X22*1440+W22*4)/1440</f>
        <v/>
      </c>
      <c r="AA22">
        <f>8*W22</f>
        <v/>
      </c>
      <c r="AB22">
        <f>MOD(E22*1440+V22+4*$B$3-60*$B$4,1440)</f>
        <v/>
      </c>
      <c r="AC22">
        <f>IF(AB22/4&lt;0,AB22/4+180,AB22/4-180)</f>
        <v/>
      </c>
      <c r="AD22">
        <f>DEGREES(ACOS(SIN(RADIANS($B$2))*SIN(RADIANS(T22))+COS(RADIANS($B$2))*COS(RADIANS(T22))*COS(RADIANS(AC22))))</f>
        <v/>
      </c>
      <c r="AE22">
        <f>90-AD22</f>
        <v/>
      </c>
      <c r="AF22">
        <f>IF(AE22&gt;85,0,IF(AE22&gt;5,58.1/TAN(RADIANS(AE22))-0.07/POWER(TAN(RADIANS(AE22)),3)+0.000086/POWER(TAN(RADIANS(AE22)),5),IF(AE22&gt;-0.575,1735+AE22*(-518.2+AE22*(103.4+AE22*(-12.79+AE22*0.711))),-20.772/TAN(RADIANS(AE22)))))/3600</f>
        <v/>
      </c>
      <c r="AG22">
        <f>AE22+AF22</f>
        <v/>
      </c>
      <c r="AH22">
        <f>IF(AC22&gt;0,MOD(DEGREES(ACOS(((SIN(RADIANS($B$2))*COS(RADIANS(AD22)))-SIN(RADIANS(T22)))/(COS(RADIANS($B$2))*SIN(RADIANS(AD22)))))+180,360),MOD(540-DEGREES(ACOS(((SIN(RADIANS($B$2))*COS(RADIANS(AD22)))-SIN(RADIANS(T22)))/(COS(RADIANS($B$2))*SIN(RADIANS(AD22))))),360))</f>
        <v/>
      </c>
    </row>
    <row r="23">
      <c r="D23" s="1">
        <f>D22+1</f>
        <v/>
      </c>
      <c r="E23" s="7">
        <f>$B$5</f>
        <v/>
      </c>
      <c r="F23" s="2">
        <f>D23+2415018.5+E23-$B$4/24</f>
        <v/>
      </c>
      <c r="G23" s="3">
        <f>(F23-2451545)/36525</f>
        <v/>
      </c>
      <c r="I23">
        <f>MOD(280.46646+G23*(36000.76983 + G23*0.0003032),360)</f>
        <v/>
      </c>
      <c r="J23">
        <f>357.52911+G23*(35999.05029 - 0.0001537*G23)</f>
        <v/>
      </c>
      <c r="K23">
        <f>0.016708634-G23*(0.000042037+0.0000001267*G23)</f>
        <v/>
      </c>
      <c r="L23">
        <f>SIN(RADIANS(J23))*(1.914602-G23*(0.004817+0.000014*G23))+SIN(RADIANS(2*J23))*(0.019993-0.000101*G23)+SIN(RADIANS(3*J23))*0.000289</f>
        <v/>
      </c>
      <c r="M23">
        <f>I23+L23</f>
        <v/>
      </c>
      <c r="N23">
        <f>J23+L23</f>
        <v/>
      </c>
      <c r="O23">
        <f>(1.000001018*(1-K23*K23))/(1+K23*COS(RADIANS(N23)))</f>
        <v/>
      </c>
      <c r="P23">
        <f>M23-0.00569-0.00478*SIN(RADIANS(125.04-1934.136*G23))</f>
        <v/>
      </c>
      <c r="Q23">
        <f>23+(26+((21.448-G23*(46.815+G23*(0.00059-G23*0.001813))))/60)/60</f>
        <v/>
      </c>
      <c r="R23">
        <f>Q23+0.00256*COS(RADIANS(125.04-1934.136*G23))</f>
        <v/>
      </c>
      <c r="S23">
        <f>DEGREES(ATAN2(COS(RADIANS(P23)),COS(RADIANS(R23))*SIN(RADIANS(P23))))</f>
        <v/>
      </c>
      <c r="T23">
        <f>DEGREES(ASIN(SIN(RADIANS(R23))*SIN(RADIANS(P23))))</f>
        <v/>
      </c>
      <c r="U23">
        <f>TAN(RADIANS(R23/2))*TAN(RADIANS(R23/2))</f>
        <v/>
      </c>
      <c r="V23">
        <f>4*DEGREES(U23*SIN(2*RADIANS(I23))-2*K23*SIN(RADIANS(J23))+4*K23*U23*SIN(RADIANS(J23))*COS(2*RADIANS(I23))-0.5*U23*U23*SIN(4*RADIANS(I23))-1.25*K23*K23*SIN(2*RADIANS(J23)))</f>
        <v/>
      </c>
      <c r="W23">
        <f>DEGREES(ACOS(COS(RADIANS(90.833))/(COS(RADIANS($B$2))*COS(RADIANS(T23)))-TAN(RADIANS($B$2))*TAN(RADIANS(T23))))</f>
        <v/>
      </c>
      <c r="X23" s="7">
        <f>(720-4*$B$3-V23+$B$4*60)/1440</f>
        <v/>
      </c>
      <c r="Y23" s="7">
        <f>(X23*1440-W23*4)/1440</f>
        <v/>
      </c>
      <c r="Z23" s="7">
        <f>(X23*1440+W23*4)/1440</f>
        <v/>
      </c>
      <c r="AA23">
        <f>8*W23</f>
        <v/>
      </c>
      <c r="AB23">
        <f>MOD(E23*1440+V23+4*$B$3-60*$B$4,1440)</f>
        <v/>
      </c>
      <c r="AC23">
        <f>IF(AB23/4&lt;0,AB23/4+180,AB23/4-180)</f>
        <v/>
      </c>
      <c r="AD23">
        <f>DEGREES(ACOS(SIN(RADIANS($B$2))*SIN(RADIANS(T23))+COS(RADIANS($B$2))*COS(RADIANS(T23))*COS(RADIANS(AC23))))</f>
        <v/>
      </c>
      <c r="AE23">
        <f>90-AD23</f>
        <v/>
      </c>
      <c r="AF23">
        <f>IF(AE23&gt;85,0,IF(AE23&gt;5,58.1/TAN(RADIANS(AE23))-0.07/POWER(TAN(RADIANS(AE23)),3)+0.000086/POWER(TAN(RADIANS(AE23)),5),IF(AE23&gt;-0.575,1735+AE23*(-518.2+AE23*(103.4+AE23*(-12.79+AE23*0.711))),-20.772/TAN(RADIANS(AE23)))))/3600</f>
        <v/>
      </c>
      <c r="AG23">
        <f>AE23+AF23</f>
        <v/>
      </c>
      <c r="AH23">
        <f>IF(AC23&gt;0,MOD(DEGREES(ACOS(((SIN(RADIANS($B$2))*COS(RADIANS(AD23)))-SIN(RADIANS(T23)))/(COS(RADIANS($B$2))*SIN(RADIANS(AD23)))))+180,360),MOD(540-DEGREES(ACOS(((SIN(RADIANS($B$2))*COS(RADIANS(AD23)))-SIN(RADIANS(T23)))/(COS(RADIANS($B$2))*SIN(RADIANS(AD23))))),360))</f>
        <v/>
      </c>
    </row>
    <row r="24">
      <c r="D24" s="1">
        <f>D23+1</f>
        <v/>
      </c>
      <c r="E24" s="7">
        <f>$B$5</f>
        <v/>
      </c>
      <c r="F24" s="2">
        <f>D24+2415018.5+E24-$B$4/24</f>
        <v/>
      </c>
      <c r="G24" s="3">
        <f>(F24-2451545)/36525</f>
        <v/>
      </c>
      <c r="I24">
        <f>MOD(280.46646+G24*(36000.76983 + G24*0.0003032),360)</f>
        <v/>
      </c>
      <c r="J24">
        <f>357.52911+G24*(35999.05029 - 0.0001537*G24)</f>
        <v/>
      </c>
      <c r="K24">
        <f>0.016708634-G24*(0.000042037+0.0000001267*G24)</f>
        <v/>
      </c>
      <c r="L24">
        <f>SIN(RADIANS(J24))*(1.914602-G24*(0.004817+0.000014*G24))+SIN(RADIANS(2*J24))*(0.019993-0.000101*G24)+SIN(RADIANS(3*J24))*0.000289</f>
        <v/>
      </c>
      <c r="M24">
        <f>I24+L24</f>
        <v/>
      </c>
      <c r="N24">
        <f>J24+L24</f>
        <v/>
      </c>
      <c r="O24">
        <f>(1.000001018*(1-K24*K24))/(1+K24*COS(RADIANS(N24)))</f>
        <v/>
      </c>
      <c r="P24">
        <f>M24-0.00569-0.00478*SIN(RADIANS(125.04-1934.136*G24))</f>
        <v/>
      </c>
      <c r="Q24">
        <f>23+(26+((21.448-G24*(46.815+G24*(0.00059-G24*0.001813))))/60)/60</f>
        <v/>
      </c>
      <c r="R24">
        <f>Q24+0.00256*COS(RADIANS(125.04-1934.136*G24))</f>
        <v/>
      </c>
      <c r="S24">
        <f>DEGREES(ATAN2(COS(RADIANS(P24)),COS(RADIANS(R24))*SIN(RADIANS(P24))))</f>
        <v/>
      </c>
      <c r="T24">
        <f>DEGREES(ASIN(SIN(RADIANS(R24))*SIN(RADIANS(P24))))</f>
        <v/>
      </c>
      <c r="U24">
        <f>TAN(RADIANS(R24/2))*TAN(RADIANS(R24/2))</f>
        <v/>
      </c>
      <c r="V24">
        <f>4*DEGREES(U24*SIN(2*RADIANS(I24))-2*K24*SIN(RADIANS(J24))+4*K24*U24*SIN(RADIANS(J24))*COS(2*RADIANS(I24))-0.5*U24*U24*SIN(4*RADIANS(I24))-1.25*K24*K24*SIN(2*RADIANS(J24)))</f>
        <v/>
      </c>
      <c r="W24">
        <f>DEGREES(ACOS(COS(RADIANS(90.833))/(COS(RADIANS($B$2))*COS(RADIANS(T24)))-TAN(RADIANS($B$2))*TAN(RADIANS(T24))))</f>
        <v/>
      </c>
      <c r="X24" s="7">
        <f>(720-4*$B$3-V24+$B$4*60)/1440</f>
        <v/>
      </c>
      <c r="Y24" s="7">
        <f>(X24*1440-W24*4)/1440</f>
        <v/>
      </c>
      <c r="Z24" s="7">
        <f>(X24*1440+W24*4)/1440</f>
        <v/>
      </c>
      <c r="AA24">
        <f>8*W24</f>
        <v/>
      </c>
      <c r="AB24">
        <f>MOD(E24*1440+V24+4*$B$3-60*$B$4,1440)</f>
        <v/>
      </c>
      <c r="AC24">
        <f>IF(AB24/4&lt;0,AB24/4+180,AB24/4-180)</f>
        <v/>
      </c>
      <c r="AD24">
        <f>DEGREES(ACOS(SIN(RADIANS($B$2))*SIN(RADIANS(T24))+COS(RADIANS($B$2))*COS(RADIANS(T24))*COS(RADIANS(AC24))))</f>
        <v/>
      </c>
      <c r="AE24">
        <f>90-AD24</f>
        <v/>
      </c>
      <c r="AF24">
        <f>IF(AE24&gt;85,0,IF(AE24&gt;5,58.1/TAN(RADIANS(AE24))-0.07/POWER(TAN(RADIANS(AE24)),3)+0.000086/POWER(TAN(RADIANS(AE24)),5),IF(AE24&gt;-0.575,1735+AE24*(-518.2+AE24*(103.4+AE24*(-12.79+AE24*0.711))),-20.772/TAN(RADIANS(AE24)))))/3600</f>
        <v/>
      </c>
      <c r="AG24">
        <f>AE24+AF24</f>
        <v/>
      </c>
      <c r="AH24">
        <f>IF(AC24&gt;0,MOD(DEGREES(ACOS(((SIN(RADIANS($B$2))*COS(RADIANS(AD24)))-SIN(RADIANS(T24)))/(COS(RADIANS($B$2))*SIN(RADIANS(AD24)))))+180,360),MOD(540-DEGREES(ACOS(((SIN(RADIANS($B$2))*COS(RADIANS(AD24)))-SIN(RADIANS(T24)))/(COS(RADIANS($B$2))*SIN(RADIANS(AD24))))),360))</f>
        <v/>
      </c>
    </row>
    <row r="25">
      <c r="D25" s="1">
        <f>D24+1</f>
        <v/>
      </c>
      <c r="E25" s="7">
        <f>$B$5</f>
        <v/>
      </c>
      <c r="F25" s="2">
        <f>D25+2415018.5+E25-$B$4/24</f>
        <v/>
      </c>
      <c r="G25" s="3">
        <f>(F25-2451545)/36525</f>
        <v/>
      </c>
      <c r="I25">
        <f>MOD(280.46646+G25*(36000.76983 + G25*0.0003032),360)</f>
        <v/>
      </c>
      <c r="J25">
        <f>357.52911+G25*(35999.05029 - 0.0001537*G25)</f>
        <v/>
      </c>
      <c r="K25">
        <f>0.016708634-G25*(0.000042037+0.0000001267*G25)</f>
        <v/>
      </c>
      <c r="L25">
        <f>SIN(RADIANS(J25))*(1.914602-G25*(0.004817+0.000014*G25))+SIN(RADIANS(2*J25))*(0.019993-0.000101*G25)+SIN(RADIANS(3*J25))*0.000289</f>
        <v/>
      </c>
      <c r="M25">
        <f>I25+L25</f>
        <v/>
      </c>
      <c r="N25">
        <f>J25+L25</f>
        <v/>
      </c>
      <c r="O25">
        <f>(1.000001018*(1-K25*K25))/(1+K25*COS(RADIANS(N25)))</f>
        <v/>
      </c>
      <c r="P25">
        <f>M25-0.00569-0.00478*SIN(RADIANS(125.04-1934.136*G25))</f>
        <v/>
      </c>
      <c r="Q25">
        <f>23+(26+((21.448-G25*(46.815+G25*(0.00059-G25*0.001813))))/60)/60</f>
        <v/>
      </c>
      <c r="R25">
        <f>Q25+0.00256*COS(RADIANS(125.04-1934.136*G25))</f>
        <v/>
      </c>
      <c r="S25">
        <f>DEGREES(ATAN2(COS(RADIANS(P25)),COS(RADIANS(R25))*SIN(RADIANS(P25))))</f>
        <v/>
      </c>
      <c r="T25">
        <f>DEGREES(ASIN(SIN(RADIANS(R25))*SIN(RADIANS(P25))))</f>
        <v/>
      </c>
      <c r="U25">
        <f>TAN(RADIANS(R25/2))*TAN(RADIANS(R25/2))</f>
        <v/>
      </c>
      <c r="V25">
        <f>4*DEGREES(U25*SIN(2*RADIANS(I25))-2*K25*SIN(RADIANS(J25))+4*K25*U25*SIN(RADIANS(J25))*COS(2*RADIANS(I25))-0.5*U25*U25*SIN(4*RADIANS(I25))-1.25*K25*K25*SIN(2*RADIANS(J25)))</f>
        <v/>
      </c>
      <c r="W25">
        <f>DEGREES(ACOS(COS(RADIANS(90.833))/(COS(RADIANS($B$2))*COS(RADIANS(T25)))-TAN(RADIANS($B$2))*TAN(RADIANS(T25))))</f>
        <v/>
      </c>
      <c r="X25" s="7">
        <f>(720-4*$B$3-V25+$B$4*60)/1440</f>
        <v/>
      </c>
      <c r="Y25" s="7">
        <f>(X25*1440-W25*4)/1440</f>
        <v/>
      </c>
      <c r="Z25" s="7">
        <f>(X25*1440+W25*4)/1440</f>
        <v/>
      </c>
      <c r="AA25">
        <f>8*W25</f>
        <v/>
      </c>
      <c r="AB25">
        <f>MOD(E25*1440+V25+4*$B$3-60*$B$4,1440)</f>
        <v/>
      </c>
      <c r="AC25">
        <f>IF(AB25/4&lt;0,AB25/4+180,AB25/4-180)</f>
        <v/>
      </c>
      <c r="AD25">
        <f>DEGREES(ACOS(SIN(RADIANS($B$2))*SIN(RADIANS(T25))+COS(RADIANS($B$2))*COS(RADIANS(T25))*COS(RADIANS(AC25))))</f>
        <v/>
      </c>
      <c r="AE25">
        <f>90-AD25</f>
        <v/>
      </c>
      <c r="AF25">
        <f>IF(AE25&gt;85,0,IF(AE25&gt;5,58.1/TAN(RADIANS(AE25))-0.07/POWER(TAN(RADIANS(AE25)),3)+0.000086/POWER(TAN(RADIANS(AE25)),5),IF(AE25&gt;-0.575,1735+AE25*(-518.2+AE25*(103.4+AE25*(-12.79+AE25*0.711))),-20.772/TAN(RADIANS(AE25)))))/3600</f>
        <v/>
      </c>
      <c r="AG25">
        <f>AE25+AF25</f>
        <v/>
      </c>
      <c r="AH25">
        <f>IF(AC25&gt;0,MOD(DEGREES(ACOS(((SIN(RADIANS($B$2))*COS(RADIANS(AD25)))-SIN(RADIANS(T25)))/(COS(RADIANS($B$2))*SIN(RADIANS(AD25)))))+180,360),MOD(540-DEGREES(ACOS(((SIN(RADIANS($B$2))*COS(RADIANS(AD25)))-SIN(RADIANS(T25)))/(COS(RADIANS($B$2))*SIN(RADIANS(AD25))))),360))</f>
        <v/>
      </c>
    </row>
    <row r="26">
      <c r="D26" s="1">
        <f>D25+1</f>
        <v/>
      </c>
      <c r="E26" s="7">
        <f>$B$5</f>
        <v/>
      </c>
      <c r="F26" s="2">
        <f>D26+2415018.5+E26-$B$4/24</f>
        <v/>
      </c>
      <c r="G26" s="3">
        <f>(F26-2451545)/36525</f>
        <v/>
      </c>
      <c r="I26">
        <f>MOD(280.46646+G26*(36000.76983 + G26*0.0003032),360)</f>
        <v/>
      </c>
      <c r="J26">
        <f>357.52911+G26*(35999.05029 - 0.0001537*G26)</f>
        <v/>
      </c>
      <c r="K26">
        <f>0.016708634-G26*(0.000042037+0.0000001267*G26)</f>
        <v/>
      </c>
      <c r="L26">
        <f>SIN(RADIANS(J26))*(1.914602-G26*(0.004817+0.000014*G26))+SIN(RADIANS(2*J26))*(0.019993-0.000101*G26)+SIN(RADIANS(3*J26))*0.000289</f>
        <v/>
      </c>
      <c r="M26">
        <f>I26+L26</f>
        <v/>
      </c>
      <c r="N26">
        <f>J26+L26</f>
        <v/>
      </c>
      <c r="O26">
        <f>(1.000001018*(1-K26*K26))/(1+K26*COS(RADIANS(N26)))</f>
        <v/>
      </c>
      <c r="P26">
        <f>M26-0.00569-0.00478*SIN(RADIANS(125.04-1934.136*G26))</f>
        <v/>
      </c>
      <c r="Q26">
        <f>23+(26+((21.448-G26*(46.815+G26*(0.00059-G26*0.001813))))/60)/60</f>
        <v/>
      </c>
      <c r="R26">
        <f>Q26+0.00256*COS(RADIANS(125.04-1934.136*G26))</f>
        <v/>
      </c>
      <c r="S26">
        <f>DEGREES(ATAN2(COS(RADIANS(P26)),COS(RADIANS(R26))*SIN(RADIANS(P26))))</f>
        <v/>
      </c>
      <c r="T26">
        <f>DEGREES(ASIN(SIN(RADIANS(R26))*SIN(RADIANS(P26))))</f>
        <v/>
      </c>
      <c r="U26">
        <f>TAN(RADIANS(R26/2))*TAN(RADIANS(R26/2))</f>
        <v/>
      </c>
      <c r="V26">
        <f>4*DEGREES(U26*SIN(2*RADIANS(I26))-2*K26*SIN(RADIANS(J26))+4*K26*U26*SIN(RADIANS(J26))*COS(2*RADIANS(I26))-0.5*U26*U26*SIN(4*RADIANS(I26))-1.25*K26*K26*SIN(2*RADIANS(J26)))</f>
        <v/>
      </c>
      <c r="W26">
        <f>DEGREES(ACOS(COS(RADIANS(90.833))/(COS(RADIANS($B$2))*COS(RADIANS(T26)))-TAN(RADIANS($B$2))*TAN(RADIANS(T26))))</f>
        <v/>
      </c>
      <c r="X26" s="7">
        <f>(720-4*$B$3-V26+$B$4*60)/1440</f>
        <v/>
      </c>
      <c r="Y26" s="7">
        <f>(X26*1440-W26*4)/1440</f>
        <v/>
      </c>
      <c r="Z26" s="7">
        <f>(X26*1440+W26*4)/1440</f>
        <v/>
      </c>
      <c r="AA26">
        <f>8*W26</f>
        <v/>
      </c>
      <c r="AB26">
        <f>MOD(E26*1440+V26+4*$B$3-60*$B$4,1440)</f>
        <v/>
      </c>
      <c r="AC26">
        <f>IF(AB26/4&lt;0,AB26/4+180,AB26/4-180)</f>
        <v/>
      </c>
      <c r="AD26">
        <f>DEGREES(ACOS(SIN(RADIANS($B$2))*SIN(RADIANS(T26))+COS(RADIANS($B$2))*COS(RADIANS(T26))*COS(RADIANS(AC26))))</f>
        <v/>
      </c>
      <c r="AE26">
        <f>90-AD26</f>
        <v/>
      </c>
      <c r="AF26">
        <f>IF(AE26&gt;85,0,IF(AE26&gt;5,58.1/TAN(RADIANS(AE26))-0.07/POWER(TAN(RADIANS(AE26)),3)+0.000086/POWER(TAN(RADIANS(AE26)),5),IF(AE26&gt;-0.575,1735+AE26*(-518.2+AE26*(103.4+AE26*(-12.79+AE26*0.711))),-20.772/TAN(RADIANS(AE26)))))/3600</f>
        <v/>
      </c>
      <c r="AG26">
        <f>AE26+AF26</f>
        <v/>
      </c>
      <c r="AH26">
        <f>IF(AC26&gt;0,MOD(DEGREES(ACOS(((SIN(RADIANS($B$2))*COS(RADIANS(AD26)))-SIN(RADIANS(T26)))/(COS(RADIANS($B$2))*SIN(RADIANS(AD26)))))+180,360),MOD(540-DEGREES(ACOS(((SIN(RADIANS($B$2))*COS(RADIANS(AD26)))-SIN(RADIANS(T26)))/(COS(RADIANS($B$2))*SIN(RADIANS(AD26))))),360))</f>
        <v/>
      </c>
    </row>
    <row r="27">
      <c r="D27" s="1">
        <f>D26+1</f>
        <v/>
      </c>
      <c r="E27" s="7">
        <f>$B$5</f>
        <v/>
      </c>
      <c r="F27" s="2">
        <f>D27+2415018.5+E27-$B$4/24</f>
        <v/>
      </c>
      <c r="G27" s="3">
        <f>(F27-2451545)/36525</f>
        <v/>
      </c>
      <c r="I27">
        <f>MOD(280.46646+G27*(36000.76983 + G27*0.0003032),360)</f>
        <v/>
      </c>
      <c r="J27">
        <f>357.52911+G27*(35999.05029 - 0.0001537*G27)</f>
        <v/>
      </c>
      <c r="K27">
        <f>0.016708634-G27*(0.000042037+0.0000001267*G27)</f>
        <v/>
      </c>
      <c r="L27">
        <f>SIN(RADIANS(J27))*(1.914602-G27*(0.004817+0.000014*G27))+SIN(RADIANS(2*J27))*(0.019993-0.000101*G27)+SIN(RADIANS(3*J27))*0.000289</f>
        <v/>
      </c>
      <c r="M27">
        <f>I27+L27</f>
        <v/>
      </c>
      <c r="N27">
        <f>J27+L27</f>
        <v/>
      </c>
      <c r="O27">
        <f>(1.000001018*(1-K27*K27))/(1+K27*COS(RADIANS(N27)))</f>
        <v/>
      </c>
      <c r="P27">
        <f>M27-0.00569-0.00478*SIN(RADIANS(125.04-1934.136*G27))</f>
        <v/>
      </c>
      <c r="Q27">
        <f>23+(26+((21.448-G27*(46.815+G27*(0.00059-G27*0.001813))))/60)/60</f>
        <v/>
      </c>
      <c r="R27">
        <f>Q27+0.00256*COS(RADIANS(125.04-1934.136*G27))</f>
        <v/>
      </c>
      <c r="S27">
        <f>DEGREES(ATAN2(COS(RADIANS(P27)),COS(RADIANS(R27))*SIN(RADIANS(P27))))</f>
        <v/>
      </c>
      <c r="T27">
        <f>DEGREES(ASIN(SIN(RADIANS(R27))*SIN(RADIANS(P27))))</f>
        <v/>
      </c>
      <c r="U27">
        <f>TAN(RADIANS(R27/2))*TAN(RADIANS(R27/2))</f>
        <v/>
      </c>
      <c r="V27">
        <f>4*DEGREES(U27*SIN(2*RADIANS(I27))-2*K27*SIN(RADIANS(J27))+4*K27*U27*SIN(RADIANS(J27))*COS(2*RADIANS(I27))-0.5*U27*U27*SIN(4*RADIANS(I27))-1.25*K27*K27*SIN(2*RADIANS(J27)))</f>
        <v/>
      </c>
      <c r="W27">
        <f>DEGREES(ACOS(COS(RADIANS(90.833))/(COS(RADIANS($B$2))*COS(RADIANS(T27)))-TAN(RADIANS($B$2))*TAN(RADIANS(T27))))</f>
        <v/>
      </c>
      <c r="X27" s="7">
        <f>(720-4*$B$3-V27+$B$4*60)/1440</f>
        <v/>
      </c>
      <c r="Y27" s="7">
        <f>(X27*1440-W27*4)/1440</f>
        <v/>
      </c>
      <c r="Z27" s="7">
        <f>(X27*1440+W27*4)/1440</f>
        <v/>
      </c>
      <c r="AA27">
        <f>8*W27</f>
        <v/>
      </c>
      <c r="AB27">
        <f>MOD(E27*1440+V27+4*$B$3-60*$B$4,1440)</f>
        <v/>
      </c>
      <c r="AC27">
        <f>IF(AB27/4&lt;0,AB27/4+180,AB27/4-180)</f>
        <v/>
      </c>
      <c r="AD27">
        <f>DEGREES(ACOS(SIN(RADIANS($B$2))*SIN(RADIANS(T27))+COS(RADIANS($B$2))*COS(RADIANS(T27))*COS(RADIANS(AC27))))</f>
        <v/>
      </c>
      <c r="AE27">
        <f>90-AD27</f>
        <v/>
      </c>
      <c r="AF27">
        <f>IF(AE27&gt;85,0,IF(AE27&gt;5,58.1/TAN(RADIANS(AE27))-0.07/POWER(TAN(RADIANS(AE27)),3)+0.000086/POWER(TAN(RADIANS(AE27)),5),IF(AE27&gt;-0.575,1735+AE27*(-518.2+AE27*(103.4+AE27*(-12.79+AE27*0.711))),-20.772/TAN(RADIANS(AE27)))))/3600</f>
        <v/>
      </c>
      <c r="AG27">
        <f>AE27+AF27</f>
        <v/>
      </c>
      <c r="AH27">
        <f>IF(AC27&gt;0,MOD(DEGREES(ACOS(((SIN(RADIANS($B$2))*COS(RADIANS(AD27)))-SIN(RADIANS(T27)))/(COS(RADIANS($B$2))*SIN(RADIANS(AD27)))))+180,360),MOD(540-DEGREES(ACOS(((SIN(RADIANS($B$2))*COS(RADIANS(AD27)))-SIN(RADIANS(T27)))/(COS(RADIANS($B$2))*SIN(RADIANS(AD27))))),360))</f>
        <v/>
      </c>
    </row>
    <row r="28">
      <c r="D28" s="1">
        <f>D27+1</f>
        <v/>
      </c>
      <c r="E28" s="7">
        <f>$B$5</f>
        <v/>
      </c>
      <c r="F28" s="2">
        <f>D28+2415018.5+E28-$B$4/24</f>
        <v/>
      </c>
      <c r="G28" s="3">
        <f>(F28-2451545)/36525</f>
        <v/>
      </c>
      <c r="I28">
        <f>MOD(280.46646+G28*(36000.76983 + G28*0.0003032),360)</f>
        <v/>
      </c>
      <c r="J28">
        <f>357.52911+G28*(35999.05029 - 0.0001537*G28)</f>
        <v/>
      </c>
      <c r="K28">
        <f>0.016708634-G28*(0.000042037+0.0000001267*G28)</f>
        <v/>
      </c>
      <c r="L28">
        <f>SIN(RADIANS(J28))*(1.914602-G28*(0.004817+0.000014*G28))+SIN(RADIANS(2*J28))*(0.019993-0.000101*G28)+SIN(RADIANS(3*J28))*0.000289</f>
        <v/>
      </c>
      <c r="M28">
        <f>I28+L28</f>
        <v/>
      </c>
      <c r="N28">
        <f>J28+L28</f>
        <v/>
      </c>
      <c r="O28">
        <f>(1.000001018*(1-K28*K28))/(1+K28*COS(RADIANS(N28)))</f>
        <v/>
      </c>
      <c r="P28">
        <f>M28-0.00569-0.00478*SIN(RADIANS(125.04-1934.136*G28))</f>
        <v/>
      </c>
      <c r="Q28">
        <f>23+(26+((21.448-G28*(46.815+G28*(0.00059-G28*0.001813))))/60)/60</f>
        <v/>
      </c>
      <c r="R28">
        <f>Q28+0.00256*COS(RADIANS(125.04-1934.136*G28))</f>
        <v/>
      </c>
      <c r="S28">
        <f>DEGREES(ATAN2(COS(RADIANS(P28)),COS(RADIANS(R28))*SIN(RADIANS(P28))))</f>
        <v/>
      </c>
      <c r="T28">
        <f>DEGREES(ASIN(SIN(RADIANS(R28))*SIN(RADIANS(P28))))</f>
        <v/>
      </c>
      <c r="U28">
        <f>TAN(RADIANS(R28/2))*TAN(RADIANS(R28/2))</f>
        <v/>
      </c>
      <c r="V28">
        <f>4*DEGREES(U28*SIN(2*RADIANS(I28))-2*K28*SIN(RADIANS(J28))+4*K28*U28*SIN(RADIANS(J28))*COS(2*RADIANS(I28))-0.5*U28*U28*SIN(4*RADIANS(I28))-1.25*K28*K28*SIN(2*RADIANS(J28)))</f>
        <v/>
      </c>
      <c r="W28">
        <f>DEGREES(ACOS(COS(RADIANS(90.833))/(COS(RADIANS($B$2))*COS(RADIANS(T28)))-TAN(RADIANS($B$2))*TAN(RADIANS(T28))))</f>
        <v/>
      </c>
      <c r="X28" s="7">
        <f>(720-4*$B$3-V28+$B$4*60)/1440</f>
        <v/>
      </c>
      <c r="Y28" s="7">
        <f>(X28*1440-W28*4)/1440</f>
        <v/>
      </c>
      <c r="Z28" s="7">
        <f>(X28*1440+W28*4)/1440</f>
        <v/>
      </c>
      <c r="AA28">
        <f>8*W28</f>
        <v/>
      </c>
      <c r="AB28">
        <f>MOD(E28*1440+V28+4*$B$3-60*$B$4,1440)</f>
        <v/>
      </c>
      <c r="AC28">
        <f>IF(AB28/4&lt;0,AB28/4+180,AB28/4-180)</f>
        <v/>
      </c>
      <c r="AD28">
        <f>DEGREES(ACOS(SIN(RADIANS($B$2))*SIN(RADIANS(T28))+COS(RADIANS($B$2))*COS(RADIANS(T28))*COS(RADIANS(AC28))))</f>
        <v/>
      </c>
      <c r="AE28">
        <f>90-AD28</f>
        <v/>
      </c>
      <c r="AF28">
        <f>IF(AE28&gt;85,0,IF(AE28&gt;5,58.1/TAN(RADIANS(AE28))-0.07/POWER(TAN(RADIANS(AE28)),3)+0.000086/POWER(TAN(RADIANS(AE28)),5),IF(AE28&gt;-0.575,1735+AE28*(-518.2+AE28*(103.4+AE28*(-12.79+AE28*0.711))),-20.772/TAN(RADIANS(AE28)))))/3600</f>
        <v/>
      </c>
      <c r="AG28">
        <f>AE28+AF28</f>
        <v/>
      </c>
      <c r="AH28">
        <f>IF(AC28&gt;0,MOD(DEGREES(ACOS(((SIN(RADIANS($B$2))*COS(RADIANS(AD28)))-SIN(RADIANS(T28)))/(COS(RADIANS($B$2))*SIN(RADIANS(AD28)))))+180,360),MOD(540-DEGREES(ACOS(((SIN(RADIANS($B$2))*COS(RADIANS(AD28)))-SIN(RADIANS(T28)))/(COS(RADIANS($B$2))*SIN(RADIANS(AD28))))),360))</f>
        <v/>
      </c>
    </row>
    <row r="29">
      <c r="D29" s="1">
        <f>D28+1</f>
        <v/>
      </c>
      <c r="E29" s="7">
        <f>$B$5</f>
        <v/>
      </c>
      <c r="F29" s="2">
        <f>D29+2415018.5+E29-$B$4/24</f>
        <v/>
      </c>
      <c r="G29" s="3">
        <f>(F29-2451545)/36525</f>
        <v/>
      </c>
      <c r="I29">
        <f>MOD(280.46646+G29*(36000.76983 + G29*0.0003032),360)</f>
        <v/>
      </c>
      <c r="J29">
        <f>357.52911+G29*(35999.05029 - 0.0001537*G29)</f>
        <v/>
      </c>
      <c r="K29">
        <f>0.016708634-G29*(0.000042037+0.0000001267*G29)</f>
        <v/>
      </c>
      <c r="L29">
        <f>SIN(RADIANS(J29))*(1.914602-G29*(0.004817+0.000014*G29))+SIN(RADIANS(2*J29))*(0.019993-0.000101*G29)+SIN(RADIANS(3*J29))*0.000289</f>
        <v/>
      </c>
      <c r="M29">
        <f>I29+L29</f>
        <v/>
      </c>
      <c r="N29">
        <f>J29+L29</f>
        <v/>
      </c>
      <c r="O29">
        <f>(1.000001018*(1-K29*K29))/(1+K29*COS(RADIANS(N29)))</f>
        <v/>
      </c>
      <c r="P29">
        <f>M29-0.00569-0.00478*SIN(RADIANS(125.04-1934.136*G29))</f>
        <v/>
      </c>
      <c r="Q29">
        <f>23+(26+((21.448-G29*(46.815+G29*(0.00059-G29*0.001813))))/60)/60</f>
        <v/>
      </c>
      <c r="R29">
        <f>Q29+0.00256*COS(RADIANS(125.04-1934.136*G29))</f>
        <v/>
      </c>
      <c r="S29">
        <f>DEGREES(ATAN2(COS(RADIANS(P29)),COS(RADIANS(R29))*SIN(RADIANS(P29))))</f>
        <v/>
      </c>
      <c r="T29">
        <f>DEGREES(ASIN(SIN(RADIANS(R29))*SIN(RADIANS(P29))))</f>
        <v/>
      </c>
      <c r="U29">
        <f>TAN(RADIANS(R29/2))*TAN(RADIANS(R29/2))</f>
        <v/>
      </c>
      <c r="V29">
        <f>4*DEGREES(U29*SIN(2*RADIANS(I29))-2*K29*SIN(RADIANS(J29))+4*K29*U29*SIN(RADIANS(J29))*COS(2*RADIANS(I29))-0.5*U29*U29*SIN(4*RADIANS(I29))-1.25*K29*K29*SIN(2*RADIANS(J29)))</f>
        <v/>
      </c>
      <c r="W29">
        <f>DEGREES(ACOS(COS(RADIANS(90.833))/(COS(RADIANS($B$2))*COS(RADIANS(T29)))-TAN(RADIANS($B$2))*TAN(RADIANS(T29))))</f>
        <v/>
      </c>
      <c r="X29" s="7">
        <f>(720-4*$B$3-V29+$B$4*60)/1440</f>
        <v/>
      </c>
      <c r="Y29" s="7">
        <f>(X29*1440-W29*4)/1440</f>
        <v/>
      </c>
      <c r="Z29" s="7">
        <f>(X29*1440+W29*4)/1440</f>
        <v/>
      </c>
      <c r="AA29">
        <f>8*W29</f>
        <v/>
      </c>
      <c r="AB29">
        <f>MOD(E29*1440+V29+4*$B$3-60*$B$4,1440)</f>
        <v/>
      </c>
      <c r="AC29">
        <f>IF(AB29/4&lt;0,AB29/4+180,AB29/4-180)</f>
        <v/>
      </c>
      <c r="AD29">
        <f>DEGREES(ACOS(SIN(RADIANS($B$2))*SIN(RADIANS(T29))+COS(RADIANS($B$2))*COS(RADIANS(T29))*COS(RADIANS(AC29))))</f>
        <v/>
      </c>
      <c r="AE29">
        <f>90-AD29</f>
        <v/>
      </c>
      <c r="AF29">
        <f>IF(AE29&gt;85,0,IF(AE29&gt;5,58.1/TAN(RADIANS(AE29))-0.07/POWER(TAN(RADIANS(AE29)),3)+0.000086/POWER(TAN(RADIANS(AE29)),5),IF(AE29&gt;-0.575,1735+AE29*(-518.2+AE29*(103.4+AE29*(-12.79+AE29*0.711))),-20.772/TAN(RADIANS(AE29)))))/3600</f>
        <v/>
      </c>
      <c r="AG29">
        <f>AE29+AF29</f>
        <v/>
      </c>
      <c r="AH29">
        <f>IF(AC29&gt;0,MOD(DEGREES(ACOS(((SIN(RADIANS($B$2))*COS(RADIANS(AD29)))-SIN(RADIANS(T29)))/(COS(RADIANS($B$2))*SIN(RADIANS(AD29)))))+180,360),MOD(540-DEGREES(ACOS(((SIN(RADIANS($B$2))*COS(RADIANS(AD29)))-SIN(RADIANS(T29)))/(COS(RADIANS($B$2))*SIN(RADIANS(AD29))))),360))</f>
        <v/>
      </c>
    </row>
    <row r="30">
      <c r="D30" s="1">
        <f>D29+1</f>
        <v/>
      </c>
      <c r="E30" s="7">
        <f>$B$5</f>
        <v/>
      </c>
      <c r="F30" s="2">
        <f>D30+2415018.5+E30-$B$4/24</f>
        <v/>
      </c>
      <c r="G30" s="3">
        <f>(F30-2451545)/36525</f>
        <v/>
      </c>
      <c r="I30">
        <f>MOD(280.46646+G30*(36000.76983 + G30*0.0003032),360)</f>
        <v/>
      </c>
      <c r="J30">
        <f>357.52911+G30*(35999.05029 - 0.0001537*G30)</f>
        <v/>
      </c>
      <c r="K30">
        <f>0.016708634-G30*(0.000042037+0.0000001267*G30)</f>
        <v/>
      </c>
      <c r="L30">
        <f>SIN(RADIANS(J30))*(1.914602-G30*(0.004817+0.000014*G30))+SIN(RADIANS(2*J30))*(0.019993-0.000101*G30)+SIN(RADIANS(3*J30))*0.000289</f>
        <v/>
      </c>
      <c r="M30">
        <f>I30+L30</f>
        <v/>
      </c>
      <c r="N30">
        <f>J30+L30</f>
        <v/>
      </c>
      <c r="O30">
        <f>(1.000001018*(1-K30*K30))/(1+K30*COS(RADIANS(N30)))</f>
        <v/>
      </c>
      <c r="P30">
        <f>M30-0.00569-0.00478*SIN(RADIANS(125.04-1934.136*G30))</f>
        <v/>
      </c>
      <c r="Q30">
        <f>23+(26+((21.448-G30*(46.815+G30*(0.00059-G30*0.001813))))/60)/60</f>
        <v/>
      </c>
      <c r="R30">
        <f>Q30+0.00256*COS(RADIANS(125.04-1934.136*G30))</f>
        <v/>
      </c>
      <c r="S30">
        <f>DEGREES(ATAN2(COS(RADIANS(P30)),COS(RADIANS(R30))*SIN(RADIANS(P30))))</f>
        <v/>
      </c>
      <c r="T30">
        <f>DEGREES(ASIN(SIN(RADIANS(R30))*SIN(RADIANS(P30))))</f>
        <v/>
      </c>
      <c r="U30">
        <f>TAN(RADIANS(R30/2))*TAN(RADIANS(R30/2))</f>
        <v/>
      </c>
      <c r="V30">
        <f>4*DEGREES(U30*SIN(2*RADIANS(I30))-2*K30*SIN(RADIANS(J30))+4*K30*U30*SIN(RADIANS(J30))*COS(2*RADIANS(I30))-0.5*U30*U30*SIN(4*RADIANS(I30))-1.25*K30*K30*SIN(2*RADIANS(J30)))</f>
        <v/>
      </c>
      <c r="W30">
        <f>DEGREES(ACOS(COS(RADIANS(90.833))/(COS(RADIANS($B$2))*COS(RADIANS(T30)))-TAN(RADIANS($B$2))*TAN(RADIANS(T30))))</f>
        <v/>
      </c>
      <c r="X30" s="7">
        <f>(720-4*$B$3-V30+$B$4*60)/1440</f>
        <v/>
      </c>
      <c r="Y30" s="7">
        <f>(X30*1440-W30*4)/1440</f>
        <v/>
      </c>
      <c r="Z30" s="7">
        <f>(X30*1440+W30*4)/1440</f>
        <v/>
      </c>
      <c r="AA30">
        <f>8*W30</f>
        <v/>
      </c>
      <c r="AB30">
        <f>MOD(E30*1440+V30+4*$B$3-60*$B$4,1440)</f>
        <v/>
      </c>
      <c r="AC30">
        <f>IF(AB30/4&lt;0,AB30/4+180,AB30/4-180)</f>
        <v/>
      </c>
      <c r="AD30">
        <f>DEGREES(ACOS(SIN(RADIANS($B$2))*SIN(RADIANS(T30))+COS(RADIANS($B$2))*COS(RADIANS(T30))*COS(RADIANS(AC30))))</f>
        <v/>
      </c>
      <c r="AE30">
        <f>90-AD30</f>
        <v/>
      </c>
      <c r="AF30">
        <f>IF(AE30&gt;85,0,IF(AE30&gt;5,58.1/TAN(RADIANS(AE30))-0.07/POWER(TAN(RADIANS(AE30)),3)+0.000086/POWER(TAN(RADIANS(AE30)),5),IF(AE30&gt;-0.575,1735+AE30*(-518.2+AE30*(103.4+AE30*(-12.79+AE30*0.711))),-20.772/TAN(RADIANS(AE30)))))/3600</f>
        <v/>
      </c>
      <c r="AG30">
        <f>AE30+AF30</f>
        <v/>
      </c>
      <c r="AH30">
        <f>IF(AC30&gt;0,MOD(DEGREES(ACOS(((SIN(RADIANS($B$2))*COS(RADIANS(AD30)))-SIN(RADIANS(T30)))/(COS(RADIANS($B$2))*SIN(RADIANS(AD30)))))+180,360),MOD(540-DEGREES(ACOS(((SIN(RADIANS($B$2))*COS(RADIANS(AD30)))-SIN(RADIANS(T30)))/(COS(RADIANS($B$2))*SIN(RADIANS(AD30))))),360))</f>
        <v/>
      </c>
    </row>
    <row r="31">
      <c r="D31" s="1">
        <f>D30+1</f>
        <v/>
      </c>
      <c r="E31" s="7">
        <f>$B$5</f>
        <v/>
      </c>
      <c r="F31" s="2">
        <f>D31+2415018.5+E31-$B$4/24</f>
        <v/>
      </c>
      <c r="G31" s="3">
        <f>(F31-2451545)/36525</f>
        <v/>
      </c>
      <c r="I31">
        <f>MOD(280.46646+G31*(36000.76983 + G31*0.0003032),360)</f>
        <v/>
      </c>
      <c r="J31">
        <f>357.52911+G31*(35999.05029 - 0.0001537*G31)</f>
        <v/>
      </c>
      <c r="K31">
        <f>0.016708634-G31*(0.000042037+0.0000001267*G31)</f>
        <v/>
      </c>
      <c r="L31">
        <f>SIN(RADIANS(J31))*(1.914602-G31*(0.004817+0.000014*G31))+SIN(RADIANS(2*J31))*(0.019993-0.000101*G31)+SIN(RADIANS(3*J31))*0.000289</f>
        <v/>
      </c>
      <c r="M31">
        <f>I31+L31</f>
        <v/>
      </c>
      <c r="N31">
        <f>J31+L31</f>
        <v/>
      </c>
      <c r="O31">
        <f>(1.000001018*(1-K31*K31))/(1+K31*COS(RADIANS(N31)))</f>
        <v/>
      </c>
      <c r="P31">
        <f>M31-0.00569-0.00478*SIN(RADIANS(125.04-1934.136*G31))</f>
        <v/>
      </c>
      <c r="Q31">
        <f>23+(26+((21.448-G31*(46.815+G31*(0.00059-G31*0.001813))))/60)/60</f>
        <v/>
      </c>
      <c r="R31">
        <f>Q31+0.00256*COS(RADIANS(125.04-1934.136*G31))</f>
        <v/>
      </c>
      <c r="S31">
        <f>DEGREES(ATAN2(COS(RADIANS(P31)),COS(RADIANS(R31))*SIN(RADIANS(P31))))</f>
        <v/>
      </c>
      <c r="T31">
        <f>DEGREES(ASIN(SIN(RADIANS(R31))*SIN(RADIANS(P31))))</f>
        <v/>
      </c>
      <c r="U31">
        <f>TAN(RADIANS(R31/2))*TAN(RADIANS(R31/2))</f>
        <v/>
      </c>
      <c r="V31">
        <f>4*DEGREES(U31*SIN(2*RADIANS(I31))-2*K31*SIN(RADIANS(J31))+4*K31*U31*SIN(RADIANS(J31))*COS(2*RADIANS(I31))-0.5*U31*U31*SIN(4*RADIANS(I31))-1.25*K31*K31*SIN(2*RADIANS(J31)))</f>
        <v/>
      </c>
      <c r="W31">
        <f>DEGREES(ACOS(COS(RADIANS(90.833))/(COS(RADIANS($B$2))*COS(RADIANS(T31)))-TAN(RADIANS($B$2))*TAN(RADIANS(T31))))</f>
        <v/>
      </c>
      <c r="X31" s="7">
        <f>(720-4*$B$3-V31+$B$4*60)/1440</f>
        <v/>
      </c>
      <c r="Y31" s="7">
        <f>(X31*1440-W31*4)/1440</f>
        <v/>
      </c>
      <c r="Z31" s="7">
        <f>(X31*1440+W31*4)/1440</f>
        <v/>
      </c>
      <c r="AA31">
        <f>8*W31</f>
        <v/>
      </c>
      <c r="AB31">
        <f>MOD(E31*1440+V31+4*$B$3-60*$B$4,1440)</f>
        <v/>
      </c>
      <c r="AC31">
        <f>IF(AB31/4&lt;0,AB31/4+180,AB31/4-180)</f>
        <v/>
      </c>
      <c r="AD31">
        <f>DEGREES(ACOS(SIN(RADIANS($B$2))*SIN(RADIANS(T31))+COS(RADIANS($B$2))*COS(RADIANS(T31))*COS(RADIANS(AC31))))</f>
        <v/>
      </c>
      <c r="AE31">
        <f>90-AD31</f>
        <v/>
      </c>
      <c r="AF31">
        <f>IF(AE31&gt;85,0,IF(AE31&gt;5,58.1/TAN(RADIANS(AE31))-0.07/POWER(TAN(RADIANS(AE31)),3)+0.000086/POWER(TAN(RADIANS(AE31)),5),IF(AE31&gt;-0.575,1735+AE31*(-518.2+AE31*(103.4+AE31*(-12.79+AE31*0.711))),-20.772/TAN(RADIANS(AE31)))))/3600</f>
        <v/>
      </c>
      <c r="AG31">
        <f>AE31+AF31</f>
        <v/>
      </c>
      <c r="AH31">
        <f>IF(AC31&gt;0,MOD(DEGREES(ACOS(((SIN(RADIANS($B$2))*COS(RADIANS(AD31)))-SIN(RADIANS(T31)))/(COS(RADIANS($B$2))*SIN(RADIANS(AD31)))))+180,360),MOD(540-DEGREES(ACOS(((SIN(RADIANS($B$2))*COS(RADIANS(AD31)))-SIN(RADIANS(T31)))/(COS(RADIANS($B$2))*SIN(RADIANS(AD31))))),360))</f>
        <v/>
      </c>
    </row>
    <row r="32">
      <c r="D32" s="1">
        <f>D31+1</f>
        <v/>
      </c>
      <c r="E32" s="7">
        <f>$B$5</f>
        <v/>
      </c>
      <c r="F32" s="2">
        <f>D32+2415018.5+E32-$B$4/24</f>
        <v/>
      </c>
      <c r="G32" s="3">
        <f>(F32-2451545)/36525</f>
        <v/>
      </c>
      <c r="I32">
        <f>MOD(280.46646+G32*(36000.76983 + G32*0.0003032),360)</f>
        <v/>
      </c>
      <c r="J32">
        <f>357.52911+G32*(35999.05029 - 0.0001537*G32)</f>
        <v/>
      </c>
      <c r="K32">
        <f>0.016708634-G32*(0.000042037+0.0000001267*G32)</f>
        <v/>
      </c>
      <c r="L32">
        <f>SIN(RADIANS(J32))*(1.914602-G32*(0.004817+0.000014*G32))+SIN(RADIANS(2*J32))*(0.019993-0.000101*G32)+SIN(RADIANS(3*J32))*0.000289</f>
        <v/>
      </c>
      <c r="M32">
        <f>I32+L32</f>
        <v/>
      </c>
      <c r="N32">
        <f>J32+L32</f>
        <v/>
      </c>
      <c r="O32">
        <f>(1.000001018*(1-K32*K32))/(1+K32*COS(RADIANS(N32)))</f>
        <v/>
      </c>
      <c r="P32">
        <f>M32-0.00569-0.00478*SIN(RADIANS(125.04-1934.136*G32))</f>
        <v/>
      </c>
      <c r="Q32">
        <f>23+(26+((21.448-G32*(46.815+G32*(0.00059-G32*0.001813))))/60)/60</f>
        <v/>
      </c>
      <c r="R32">
        <f>Q32+0.00256*COS(RADIANS(125.04-1934.136*G32))</f>
        <v/>
      </c>
      <c r="S32">
        <f>DEGREES(ATAN2(COS(RADIANS(P32)),COS(RADIANS(R32))*SIN(RADIANS(P32))))</f>
        <v/>
      </c>
      <c r="T32">
        <f>DEGREES(ASIN(SIN(RADIANS(R32))*SIN(RADIANS(P32))))</f>
        <v/>
      </c>
      <c r="U32">
        <f>TAN(RADIANS(R32/2))*TAN(RADIANS(R32/2))</f>
        <v/>
      </c>
      <c r="V32">
        <f>4*DEGREES(U32*SIN(2*RADIANS(I32))-2*K32*SIN(RADIANS(J32))+4*K32*U32*SIN(RADIANS(J32))*COS(2*RADIANS(I32))-0.5*U32*U32*SIN(4*RADIANS(I32))-1.25*K32*K32*SIN(2*RADIANS(J32)))</f>
        <v/>
      </c>
      <c r="W32">
        <f>DEGREES(ACOS(COS(RADIANS(90.833))/(COS(RADIANS($B$2))*COS(RADIANS(T32)))-TAN(RADIANS($B$2))*TAN(RADIANS(T32))))</f>
        <v/>
      </c>
      <c r="X32" s="7">
        <f>(720-4*$B$3-V32+$B$4*60)/1440</f>
        <v/>
      </c>
      <c r="Y32" s="7">
        <f>(X32*1440-W32*4)/1440</f>
        <v/>
      </c>
      <c r="Z32" s="7">
        <f>(X32*1440+W32*4)/1440</f>
        <v/>
      </c>
      <c r="AA32">
        <f>8*W32</f>
        <v/>
      </c>
      <c r="AB32">
        <f>MOD(E32*1440+V32+4*$B$3-60*$B$4,1440)</f>
        <v/>
      </c>
      <c r="AC32">
        <f>IF(AB32/4&lt;0,AB32/4+180,AB32/4-180)</f>
        <v/>
      </c>
      <c r="AD32">
        <f>DEGREES(ACOS(SIN(RADIANS($B$2))*SIN(RADIANS(T32))+COS(RADIANS($B$2))*COS(RADIANS(T32))*COS(RADIANS(AC32))))</f>
        <v/>
      </c>
      <c r="AE32">
        <f>90-AD32</f>
        <v/>
      </c>
      <c r="AF32">
        <f>IF(AE32&gt;85,0,IF(AE32&gt;5,58.1/TAN(RADIANS(AE32))-0.07/POWER(TAN(RADIANS(AE32)),3)+0.000086/POWER(TAN(RADIANS(AE32)),5),IF(AE32&gt;-0.575,1735+AE32*(-518.2+AE32*(103.4+AE32*(-12.79+AE32*0.711))),-20.772/TAN(RADIANS(AE32)))))/3600</f>
        <v/>
      </c>
      <c r="AG32">
        <f>AE32+AF32</f>
        <v/>
      </c>
      <c r="AH32">
        <f>IF(AC32&gt;0,MOD(DEGREES(ACOS(((SIN(RADIANS($B$2))*COS(RADIANS(AD32)))-SIN(RADIANS(T32)))/(COS(RADIANS($B$2))*SIN(RADIANS(AD32)))))+180,360),MOD(540-DEGREES(ACOS(((SIN(RADIANS($B$2))*COS(RADIANS(AD32)))-SIN(RADIANS(T32)))/(COS(RADIANS($B$2))*SIN(RADIANS(AD32))))),360))</f>
        <v/>
      </c>
    </row>
    <row r="33">
      <c r="D33" s="1">
        <f>D32+1</f>
        <v/>
      </c>
      <c r="E33" s="7">
        <f>$B$5</f>
        <v/>
      </c>
      <c r="F33" s="2">
        <f>D33+2415018.5+E33-$B$4/24</f>
        <v/>
      </c>
      <c r="G33" s="3">
        <f>(F33-2451545)/36525</f>
        <v/>
      </c>
      <c r="I33">
        <f>MOD(280.46646+G33*(36000.76983 + G33*0.0003032),360)</f>
        <v/>
      </c>
      <c r="J33">
        <f>357.52911+G33*(35999.05029 - 0.0001537*G33)</f>
        <v/>
      </c>
      <c r="K33">
        <f>0.016708634-G33*(0.000042037+0.0000001267*G33)</f>
        <v/>
      </c>
      <c r="L33">
        <f>SIN(RADIANS(J33))*(1.914602-G33*(0.004817+0.000014*G33))+SIN(RADIANS(2*J33))*(0.019993-0.000101*G33)+SIN(RADIANS(3*J33))*0.000289</f>
        <v/>
      </c>
      <c r="M33">
        <f>I33+L33</f>
        <v/>
      </c>
      <c r="N33">
        <f>J33+L33</f>
        <v/>
      </c>
      <c r="O33">
        <f>(1.000001018*(1-K33*K33))/(1+K33*COS(RADIANS(N33)))</f>
        <v/>
      </c>
      <c r="P33">
        <f>M33-0.00569-0.00478*SIN(RADIANS(125.04-1934.136*G33))</f>
        <v/>
      </c>
      <c r="Q33">
        <f>23+(26+((21.448-G33*(46.815+G33*(0.00059-G33*0.001813))))/60)/60</f>
        <v/>
      </c>
      <c r="R33">
        <f>Q33+0.00256*COS(RADIANS(125.04-1934.136*G33))</f>
        <v/>
      </c>
      <c r="S33">
        <f>DEGREES(ATAN2(COS(RADIANS(P33)),COS(RADIANS(R33))*SIN(RADIANS(P33))))</f>
        <v/>
      </c>
      <c r="T33">
        <f>DEGREES(ASIN(SIN(RADIANS(R33))*SIN(RADIANS(P33))))</f>
        <v/>
      </c>
      <c r="U33">
        <f>TAN(RADIANS(R33/2))*TAN(RADIANS(R33/2))</f>
        <v/>
      </c>
      <c r="V33">
        <f>4*DEGREES(U33*SIN(2*RADIANS(I33))-2*K33*SIN(RADIANS(J33))+4*K33*U33*SIN(RADIANS(J33))*COS(2*RADIANS(I33))-0.5*U33*U33*SIN(4*RADIANS(I33))-1.25*K33*K33*SIN(2*RADIANS(J33)))</f>
        <v/>
      </c>
      <c r="W33">
        <f>DEGREES(ACOS(COS(RADIANS(90.833))/(COS(RADIANS($B$2))*COS(RADIANS(T33)))-TAN(RADIANS($B$2))*TAN(RADIANS(T33))))</f>
        <v/>
      </c>
      <c r="X33" s="7">
        <f>(720-4*$B$3-V33+$B$4*60)/1440</f>
        <v/>
      </c>
      <c r="Y33" s="7">
        <f>(X33*1440-W33*4)/1440</f>
        <v/>
      </c>
      <c r="Z33" s="7">
        <f>(X33*1440+W33*4)/1440</f>
        <v/>
      </c>
      <c r="AA33">
        <f>8*W33</f>
        <v/>
      </c>
      <c r="AB33">
        <f>MOD(E33*1440+V33+4*$B$3-60*$B$4,1440)</f>
        <v/>
      </c>
      <c r="AC33">
        <f>IF(AB33/4&lt;0,AB33/4+180,AB33/4-180)</f>
        <v/>
      </c>
      <c r="AD33">
        <f>DEGREES(ACOS(SIN(RADIANS($B$2))*SIN(RADIANS(T33))+COS(RADIANS($B$2))*COS(RADIANS(T33))*COS(RADIANS(AC33))))</f>
        <v/>
      </c>
      <c r="AE33">
        <f>90-AD33</f>
        <v/>
      </c>
      <c r="AF33">
        <f>IF(AE33&gt;85,0,IF(AE33&gt;5,58.1/TAN(RADIANS(AE33))-0.07/POWER(TAN(RADIANS(AE33)),3)+0.000086/POWER(TAN(RADIANS(AE33)),5),IF(AE33&gt;-0.575,1735+AE33*(-518.2+AE33*(103.4+AE33*(-12.79+AE33*0.711))),-20.772/TAN(RADIANS(AE33)))))/3600</f>
        <v/>
      </c>
      <c r="AG33">
        <f>AE33+AF33</f>
        <v/>
      </c>
      <c r="AH33">
        <f>IF(AC33&gt;0,MOD(DEGREES(ACOS(((SIN(RADIANS($B$2))*COS(RADIANS(AD33)))-SIN(RADIANS(T33)))/(COS(RADIANS($B$2))*SIN(RADIANS(AD33)))))+180,360),MOD(540-DEGREES(ACOS(((SIN(RADIANS($B$2))*COS(RADIANS(AD33)))-SIN(RADIANS(T33)))/(COS(RADIANS($B$2))*SIN(RADIANS(AD33))))),360))</f>
        <v/>
      </c>
    </row>
    <row r="34">
      <c r="D34" s="1">
        <f>D33+1</f>
        <v/>
      </c>
      <c r="E34" s="7">
        <f>$B$5</f>
        <v/>
      </c>
      <c r="F34" s="2">
        <f>D34+2415018.5+E34-$B$4/24</f>
        <v/>
      </c>
      <c r="G34" s="3">
        <f>(F34-2451545)/36525</f>
        <v/>
      </c>
      <c r="I34">
        <f>MOD(280.46646+G34*(36000.76983 + G34*0.0003032),360)</f>
        <v/>
      </c>
      <c r="J34">
        <f>357.52911+G34*(35999.05029 - 0.0001537*G34)</f>
        <v/>
      </c>
      <c r="K34">
        <f>0.016708634-G34*(0.000042037+0.0000001267*G34)</f>
        <v/>
      </c>
      <c r="L34">
        <f>SIN(RADIANS(J34))*(1.914602-G34*(0.004817+0.000014*G34))+SIN(RADIANS(2*J34))*(0.019993-0.000101*G34)+SIN(RADIANS(3*J34))*0.000289</f>
        <v/>
      </c>
      <c r="M34">
        <f>I34+L34</f>
        <v/>
      </c>
      <c r="N34">
        <f>J34+L34</f>
        <v/>
      </c>
      <c r="O34">
        <f>(1.000001018*(1-K34*K34))/(1+K34*COS(RADIANS(N34)))</f>
        <v/>
      </c>
      <c r="P34">
        <f>M34-0.00569-0.00478*SIN(RADIANS(125.04-1934.136*G34))</f>
        <v/>
      </c>
      <c r="Q34">
        <f>23+(26+((21.448-G34*(46.815+G34*(0.00059-G34*0.001813))))/60)/60</f>
        <v/>
      </c>
      <c r="R34">
        <f>Q34+0.00256*COS(RADIANS(125.04-1934.136*G34))</f>
        <v/>
      </c>
      <c r="S34">
        <f>DEGREES(ATAN2(COS(RADIANS(P34)),COS(RADIANS(R34))*SIN(RADIANS(P34))))</f>
        <v/>
      </c>
      <c r="T34">
        <f>DEGREES(ASIN(SIN(RADIANS(R34))*SIN(RADIANS(P34))))</f>
        <v/>
      </c>
      <c r="U34">
        <f>TAN(RADIANS(R34/2))*TAN(RADIANS(R34/2))</f>
        <v/>
      </c>
      <c r="V34">
        <f>4*DEGREES(U34*SIN(2*RADIANS(I34))-2*K34*SIN(RADIANS(J34))+4*K34*U34*SIN(RADIANS(J34))*COS(2*RADIANS(I34))-0.5*U34*U34*SIN(4*RADIANS(I34))-1.25*K34*K34*SIN(2*RADIANS(J34)))</f>
        <v/>
      </c>
      <c r="W34">
        <f>DEGREES(ACOS(COS(RADIANS(90.833))/(COS(RADIANS($B$2))*COS(RADIANS(T34)))-TAN(RADIANS($B$2))*TAN(RADIANS(T34))))</f>
        <v/>
      </c>
      <c r="X34" s="7">
        <f>(720-4*$B$3-V34+$B$4*60)/1440</f>
        <v/>
      </c>
      <c r="Y34" s="7">
        <f>(X34*1440-W34*4)/1440</f>
        <v/>
      </c>
      <c r="Z34" s="7">
        <f>(X34*1440+W34*4)/1440</f>
        <v/>
      </c>
      <c r="AA34">
        <f>8*W34</f>
        <v/>
      </c>
      <c r="AB34">
        <f>MOD(E34*1440+V34+4*$B$3-60*$B$4,1440)</f>
        <v/>
      </c>
      <c r="AC34">
        <f>IF(AB34/4&lt;0,AB34/4+180,AB34/4-180)</f>
        <v/>
      </c>
      <c r="AD34">
        <f>DEGREES(ACOS(SIN(RADIANS($B$2))*SIN(RADIANS(T34))+COS(RADIANS($B$2))*COS(RADIANS(T34))*COS(RADIANS(AC34))))</f>
        <v/>
      </c>
      <c r="AE34">
        <f>90-AD34</f>
        <v/>
      </c>
      <c r="AF34">
        <f>IF(AE34&gt;85,0,IF(AE34&gt;5,58.1/TAN(RADIANS(AE34))-0.07/POWER(TAN(RADIANS(AE34)),3)+0.000086/POWER(TAN(RADIANS(AE34)),5),IF(AE34&gt;-0.575,1735+AE34*(-518.2+AE34*(103.4+AE34*(-12.79+AE34*0.711))),-20.772/TAN(RADIANS(AE34)))))/3600</f>
        <v/>
      </c>
      <c r="AG34">
        <f>AE34+AF34</f>
        <v/>
      </c>
      <c r="AH34">
        <f>IF(AC34&gt;0,MOD(DEGREES(ACOS(((SIN(RADIANS($B$2))*COS(RADIANS(AD34)))-SIN(RADIANS(T34)))/(COS(RADIANS($B$2))*SIN(RADIANS(AD34)))))+180,360),MOD(540-DEGREES(ACOS(((SIN(RADIANS($B$2))*COS(RADIANS(AD34)))-SIN(RADIANS(T34)))/(COS(RADIANS($B$2))*SIN(RADIANS(AD34))))),360))</f>
        <v/>
      </c>
    </row>
    <row r="35">
      <c r="D35" s="1">
        <f>D34+1</f>
        <v/>
      </c>
      <c r="E35" s="7">
        <f>$B$5</f>
        <v/>
      </c>
      <c r="F35" s="2">
        <f>D35+2415018.5+E35-$B$4/24</f>
        <v/>
      </c>
      <c r="G35" s="3">
        <f>(F35-2451545)/36525</f>
        <v/>
      </c>
      <c r="I35">
        <f>MOD(280.46646+G35*(36000.76983 + G35*0.0003032),360)</f>
        <v/>
      </c>
      <c r="J35">
        <f>357.52911+G35*(35999.05029 - 0.0001537*G35)</f>
        <v/>
      </c>
      <c r="K35">
        <f>0.016708634-G35*(0.000042037+0.0000001267*G35)</f>
        <v/>
      </c>
      <c r="L35">
        <f>SIN(RADIANS(J35))*(1.914602-G35*(0.004817+0.000014*G35))+SIN(RADIANS(2*J35))*(0.019993-0.000101*G35)+SIN(RADIANS(3*J35))*0.000289</f>
        <v/>
      </c>
      <c r="M35">
        <f>I35+L35</f>
        <v/>
      </c>
      <c r="N35">
        <f>J35+L35</f>
        <v/>
      </c>
      <c r="O35">
        <f>(1.000001018*(1-K35*K35))/(1+K35*COS(RADIANS(N35)))</f>
        <v/>
      </c>
      <c r="P35">
        <f>M35-0.00569-0.00478*SIN(RADIANS(125.04-1934.136*G35))</f>
        <v/>
      </c>
      <c r="Q35">
        <f>23+(26+((21.448-G35*(46.815+G35*(0.00059-G35*0.001813))))/60)/60</f>
        <v/>
      </c>
      <c r="R35">
        <f>Q35+0.00256*COS(RADIANS(125.04-1934.136*G35))</f>
        <v/>
      </c>
      <c r="S35">
        <f>DEGREES(ATAN2(COS(RADIANS(P35)),COS(RADIANS(R35))*SIN(RADIANS(P35))))</f>
        <v/>
      </c>
      <c r="T35">
        <f>DEGREES(ASIN(SIN(RADIANS(R35))*SIN(RADIANS(P35))))</f>
        <v/>
      </c>
      <c r="U35">
        <f>TAN(RADIANS(R35/2))*TAN(RADIANS(R35/2))</f>
        <v/>
      </c>
      <c r="V35">
        <f>4*DEGREES(U35*SIN(2*RADIANS(I35))-2*K35*SIN(RADIANS(J35))+4*K35*U35*SIN(RADIANS(J35))*COS(2*RADIANS(I35))-0.5*U35*U35*SIN(4*RADIANS(I35))-1.25*K35*K35*SIN(2*RADIANS(J35)))</f>
        <v/>
      </c>
      <c r="W35">
        <f>DEGREES(ACOS(COS(RADIANS(90.833))/(COS(RADIANS($B$2))*COS(RADIANS(T35)))-TAN(RADIANS($B$2))*TAN(RADIANS(T35))))</f>
        <v/>
      </c>
      <c r="X35" s="7">
        <f>(720-4*$B$3-V35+$B$4*60)/1440</f>
        <v/>
      </c>
      <c r="Y35" s="7">
        <f>(X35*1440-W35*4)/1440</f>
        <v/>
      </c>
      <c r="Z35" s="7">
        <f>(X35*1440+W35*4)/1440</f>
        <v/>
      </c>
      <c r="AA35">
        <f>8*W35</f>
        <v/>
      </c>
      <c r="AB35">
        <f>MOD(E35*1440+V35+4*$B$3-60*$B$4,1440)</f>
        <v/>
      </c>
      <c r="AC35">
        <f>IF(AB35/4&lt;0,AB35/4+180,AB35/4-180)</f>
        <v/>
      </c>
      <c r="AD35">
        <f>DEGREES(ACOS(SIN(RADIANS($B$2))*SIN(RADIANS(T35))+COS(RADIANS($B$2))*COS(RADIANS(T35))*COS(RADIANS(AC35))))</f>
        <v/>
      </c>
      <c r="AE35">
        <f>90-AD35</f>
        <v/>
      </c>
      <c r="AF35">
        <f>IF(AE35&gt;85,0,IF(AE35&gt;5,58.1/TAN(RADIANS(AE35))-0.07/POWER(TAN(RADIANS(AE35)),3)+0.000086/POWER(TAN(RADIANS(AE35)),5),IF(AE35&gt;-0.575,1735+AE35*(-518.2+AE35*(103.4+AE35*(-12.79+AE35*0.711))),-20.772/TAN(RADIANS(AE35)))))/3600</f>
        <v/>
      </c>
      <c r="AG35">
        <f>AE35+AF35</f>
        <v/>
      </c>
      <c r="AH35">
        <f>IF(AC35&gt;0,MOD(DEGREES(ACOS(((SIN(RADIANS($B$2))*COS(RADIANS(AD35)))-SIN(RADIANS(T35)))/(COS(RADIANS($B$2))*SIN(RADIANS(AD35)))))+180,360),MOD(540-DEGREES(ACOS(((SIN(RADIANS($B$2))*COS(RADIANS(AD35)))-SIN(RADIANS(T35)))/(COS(RADIANS($B$2))*SIN(RADIANS(AD35))))),360))</f>
        <v/>
      </c>
    </row>
    <row r="36">
      <c r="D36" s="1">
        <f>D35+1</f>
        <v/>
      </c>
      <c r="E36" s="7">
        <f>$B$5</f>
        <v/>
      </c>
      <c r="F36" s="2">
        <f>D36+2415018.5+E36-$B$4/24</f>
        <v/>
      </c>
      <c r="G36" s="3">
        <f>(F36-2451545)/36525</f>
        <v/>
      </c>
      <c r="I36">
        <f>MOD(280.46646+G36*(36000.76983 + G36*0.0003032),360)</f>
        <v/>
      </c>
      <c r="J36">
        <f>357.52911+G36*(35999.05029 - 0.0001537*G36)</f>
        <v/>
      </c>
      <c r="K36">
        <f>0.016708634-G36*(0.000042037+0.0000001267*G36)</f>
        <v/>
      </c>
      <c r="L36">
        <f>SIN(RADIANS(J36))*(1.914602-G36*(0.004817+0.000014*G36))+SIN(RADIANS(2*J36))*(0.019993-0.000101*G36)+SIN(RADIANS(3*J36))*0.000289</f>
        <v/>
      </c>
      <c r="M36">
        <f>I36+L36</f>
        <v/>
      </c>
      <c r="N36">
        <f>J36+L36</f>
        <v/>
      </c>
      <c r="O36">
        <f>(1.000001018*(1-K36*K36))/(1+K36*COS(RADIANS(N36)))</f>
        <v/>
      </c>
      <c r="P36">
        <f>M36-0.00569-0.00478*SIN(RADIANS(125.04-1934.136*G36))</f>
        <v/>
      </c>
      <c r="Q36">
        <f>23+(26+((21.448-G36*(46.815+G36*(0.00059-G36*0.001813))))/60)/60</f>
        <v/>
      </c>
      <c r="R36">
        <f>Q36+0.00256*COS(RADIANS(125.04-1934.136*G36))</f>
        <v/>
      </c>
      <c r="S36">
        <f>DEGREES(ATAN2(COS(RADIANS(P36)),COS(RADIANS(R36))*SIN(RADIANS(P36))))</f>
        <v/>
      </c>
      <c r="T36">
        <f>DEGREES(ASIN(SIN(RADIANS(R36))*SIN(RADIANS(P36))))</f>
        <v/>
      </c>
      <c r="U36">
        <f>TAN(RADIANS(R36/2))*TAN(RADIANS(R36/2))</f>
        <v/>
      </c>
      <c r="V36">
        <f>4*DEGREES(U36*SIN(2*RADIANS(I36))-2*K36*SIN(RADIANS(J36))+4*K36*U36*SIN(RADIANS(J36))*COS(2*RADIANS(I36))-0.5*U36*U36*SIN(4*RADIANS(I36))-1.25*K36*K36*SIN(2*RADIANS(J36)))</f>
        <v/>
      </c>
      <c r="W36">
        <f>DEGREES(ACOS(COS(RADIANS(90.833))/(COS(RADIANS($B$2))*COS(RADIANS(T36)))-TAN(RADIANS($B$2))*TAN(RADIANS(T36))))</f>
        <v/>
      </c>
      <c r="X36" s="7">
        <f>(720-4*$B$3-V36+$B$4*60)/1440</f>
        <v/>
      </c>
      <c r="Y36" s="7">
        <f>(X36*1440-W36*4)/1440</f>
        <v/>
      </c>
      <c r="Z36" s="7">
        <f>(X36*1440+W36*4)/1440</f>
        <v/>
      </c>
      <c r="AA36">
        <f>8*W36</f>
        <v/>
      </c>
      <c r="AB36">
        <f>MOD(E36*1440+V36+4*$B$3-60*$B$4,1440)</f>
        <v/>
      </c>
      <c r="AC36">
        <f>IF(AB36/4&lt;0,AB36/4+180,AB36/4-180)</f>
        <v/>
      </c>
      <c r="AD36">
        <f>DEGREES(ACOS(SIN(RADIANS($B$2))*SIN(RADIANS(T36))+COS(RADIANS($B$2))*COS(RADIANS(T36))*COS(RADIANS(AC36))))</f>
        <v/>
      </c>
      <c r="AE36">
        <f>90-AD36</f>
        <v/>
      </c>
      <c r="AF36">
        <f>IF(AE36&gt;85,0,IF(AE36&gt;5,58.1/TAN(RADIANS(AE36))-0.07/POWER(TAN(RADIANS(AE36)),3)+0.000086/POWER(TAN(RADIANS(AE36)),5),IF(AE36&gt;-0.575,1735+AE36*(-518.2+AE36*(103.4+AE36*(-12.79+AE36*0.711))),-20.772/TAN(RADIANS(AE36)))))/3600</f>
        <v/>
      </c>
      <c r="AG36">
        <f>AE36+AF36</f>
        <v/>
      </c>
      <c r="AH36">
        <f>IF(AC36&gt;0,MOD(DEGREES(ACOS(((SIN(RADIANS($B$2))*COS(RADIANS(AD36)))-SIN(RADIANS(T36)))/(COS(RADIANS($B$2))*SIN(RADIANS(AD36)))))+180,360),MOD(540-DEGREES(ACOS(((SIN(RADIANS($B$2))*COS(RADIANS(AD36)))-SIN(RADIANS(T36)))/(COS(RADIANS($B$2))*SIN(RADIANS(AD36))))),360))</f>
        <v/>
      </c>
    </row>
    <row r="37">
      <c r="D37" s="1">
        <f>D36+1</f>
        <v/>
      </c>
      <c r="E37" s="7">
        <f>$B$5</f>
        <v/>
      </c>
      <c r="F37" s="2">
        <f>D37+2415018.5+E37-$B$4/24</f>
        <v/>
      </c>
      <c r="G37" s="3">
        <f>(F37-2451545)/36525</f>
        <v/>
      </c>
      <c r="I37">
        <f>MOD(280.46646+G37*(36000.76983 + G37*0.0003032),360)</f>
        <v/>
      </c>
      <c r="J37">
        <f>357.52911+G37*(35999.05029 - 0.0001537*G37)</f>
        <v/>
      </c>
      <c r="K37">
        <f>0.016708634-G37*(0.000042037+0.0000001267*G37)</f>
        <v/>
      </c>
      <c r="L37">
        <f>SIN(RADIANS(J37))*(1.914602-G37*(0.004817+0.000014*G37))+SIN(RADIANS(2*J37))*(0.019993-0.000101*G37)+SIN(RADIANS(3*J37))*0.000289</f>
        <v/>
      </c>
      <c r="M37">
        <f>I37+L37</f>
        <v/>
      </c>
      <c r="N37">
        <f>J37+L37</f>
        <v/>
      </c>
      <c r="O37">
        <f>(1.000001018*(1-K37*K37))/(1+K37*COS(RADIANS(N37)))</f>
        <v/>
      </c>
      <c r="P37">
        <f>M37-0.00569-0.00478*SIN(RADIANS(125.04-1934.136*G37))</f>
        <v/>
      </c>
      <c r="Q37">
        <f>23+(26+((21.448-G37*(46.815+G37*(0.00059-G37*0.001813))))/60)/60</f>
        <v/>
      </c>
      <c r="R37">
        <f>Q37+0.00256*COS(RADIANS(125.04-1934.136*G37))</f>
        <v/>
      </c>
      <c r="S37">
        <f>DEGREES(ATAN2(COS(RADIANS(P37)),COS(RADIANS(R37))*SIN(RADIANS(P37))))</f>
        <v/>
      </c>
      <c r="T37">
        <f>DEGREES(ASIN(SIN(RADIANS(R37))*SIN(RADIANS(P37))))</f>
        <v/>
      </c>
      <c r="U37">
        <f>TAN(RADIANS(R37/2))*TAN(RADIANS(R37/2))</f>
        <v/>
      </c>
      <c r="V37">
        <f>4*DEGREES(U37*SIN(2*RADIANS(I37))-2*K37*SIN(RADIANS(J37))+4*K37*U37*SIN(RADIANS(J37))*COS(2*RADIANS(I37))-0.5*U37*U37*SIN(4*RADIANS(I37))-1.25*K37*K37*SIN(2*RADIANS(J37)))</f>
        <v/>
      </c>
      <c r="W37">
        <f>DEGREES(ACOS(COS(RADIANS(90.833))/(COS(RADIANS($B$2))*COS(RADIANS(T37)))-TAN(RADIANS($B$2))*TAN(RADIANS(T37))))</f>
        <v/>
      </c>
      <c r="X37" s="7">
        <f>(720-4*$B$3-V37+$B$4*60)/1440</f>
        <v/>
      </c>
      <c r="Y37" s="7">
        <f>(X37*1440-W37*4)/1440</f>
        <v/>
      </c>
      <c r="Z37" s="7">
        <f>(X37*1440+W37*4)/1440</f>
        <v/>
      </c>
      <c r="AA37">
        <f>8*W37</f>
        <v/>
      </c>
      <c r="AB37">
        <f>MOD(E37*1440+V37+4*$B$3-60*$B$4,1440)</f>
        <v/>
      </c>
      <c r="AC37">
        <f>IF(AB37/4&lt;0,AB37/4+180,AB37/4-180)</f>
        <v/>
      </c>
      <c r="AD37">
        <f>DEGREES(ACOS(SIN(RADIANS($B$2))*SIN(RADIANS(T37))+COS(RADIANS($B$2))*COS(RADIANS(T37))*COS(RADIANS(AC37))))</f>
        <v/>
      </c>
      <c r="AE37">
        <f>90-AD37</f>
        <v/>
      </c>
      <c r="AF37">
        <f>IF(AE37&gt;85,0,IF(AE37&gt;5,58.1/TAN(RADIANS(AE37))-0.07/POWER(TAN(RADIANS(AE37)),3)+0.000086/POWER(TAN(RADIANS(AE37)),5),IF(AE37&gt;-0.575,1735+AE37*(-518.2+AE37*(103.4+AE37*(-12.79+AE37*0.711))),-20.772/TAN(RADIANS(AE37)))))/3600</f>
        <v/>
      </c>
      <c r="AG37">
        <f>AE37+AF37</f>
        <v/>
      </c>
      <c r="AH37">
        <f>IF(AC37&gt;0,MOD(DEGREES(ACOS(((SIN(RADIANS($B$2))*COS(RADIANS(AD37)))-SIN(RADIANS(T37)))/(COS(RADIANS($B$2))*SIN(RADIANS(AD37)))))+180,360),MOD(540-DEGREES(ACOS(((SIN(RADIANS($B$2))*COS(RADIANS(AD37)))-SIN(RADIANS(T37)))/(COS(RADIANS($B$2))*SIN(RADIANS(AD37))))),360))</f>
        <v/>
      </c>
    </row>
    <row r="38">
      <c r="D38" s="1">
        <f>D37+1</f>
        <v/>
      </c>
      <c r="E38" s="7">
        <f>$B$5</f>
        <v/>
      </c>
      <c r="F38" s="2">
        <f>D38+2415018.5+E38-$B$4/24</f>
        <v/>
      </c>
      <c r="G38" s="3">
        <f>(F38-2451545)/36525</f>
        <v/>
      </c>
      <c r="I38">
        <f>MOD(280.46646+G38*(36000.76983 + G38*0.0003032),360)</f>
        <v/>
      </c>
      <c r="J38">
        <f>357.52911+G38*(35999.05029 - 0.0001537*G38)</f>
        <v/>
      </c>
      <c r="K38">
        <f>0.016708634-G38*(0.000042037+0.0000001267*G38)</f>
        <v/>
      </c>
      <c r="L38">
        <f>SIN(RADIANS(J38))*(1.914602-G38*(0.004817+0.000014*G38))+SIN(RADIANS(2*J38))*(0.019993-0.000101*G38)+SIN(RADIANS(3*J38))*0.000289</f>
        <v/>
      </c>
      <c r="M38">
        <f>I38+L38</f>
        <v/>
      </c>
      <c r="N38">
        <f>J38+L38</f>
        <v/>
      </c>
      <c r="O38">
        <f>(1.000001018*(1-K38*K38))/(1+K38*COS(RADIANS(N38)))</f>
        <v/>
      </c>
      <c r="P38">
        <f>M38-0.00569-0.00478*SIN(RADIANS(125.04-1934.136*G38))</f>
        <v/>
      </c>
      <c r="Q38">
        <f>23+(26+((21.448-G38*(46.815+G38*(0.00059-G38*0.001813))))/60)/60</f>
        <v/>
      </c>
      <c r="R38">
        <f>Q38+0.00256*COS(RADIANS(125.04-1934.136*G38))</f>
        <v/>
      </c>
      <c r="S38">
        <f>DEGREES(ATAN2(COS(RADIANS(P38)),COS(RADIANS(R38))*SIN(RADIANS(P38))))</f>
        <v/>
      </c>
      <c r="T38">
        <f>DEGREES(ASIN(SIN(RADIANS(R38))*SIN(RADIANS(P38))))</f>
        <v/>
      </c>
      <c r="U38">
        <f>TAN(RADIANS(R38/2))*TAN(RADIANS(R38/2))</f>
        <v/>
      </c>
      <c r="V38">
        <f>4*DEGREES(U38*SIN(2*RADIANS(I38))-2*K38*SIN(RADIANS(J38))+4*K38*U38*SIN(RADIANS(J38))*COS(2*RADIANS(I38))-0.5*U38*U38*SIN(4*RADIANS(I38))-1.25*K38*K38*SIN(2*RADIANS(J38)))</f>
        <v/>
      </c>
      <c r="W38">
        <f>DEGREES(ACOS(COS(RADIANS(90.833))/(COS(RADIANS($B$2))*COS(RADIANS(T38)))-TAN(RADIANS($B$2))*TAN(RADIANS(T38))))</f>
        <v/>
      </c>
      <c r="X38" s="7">
        <f>(720-4*$B$3-V38+$B$4*60)/1440</f>
        <v/>
      </c>
      <c r="Y38" s="7">
        <f>(X38*1440-W38*4)/1440</f>
        <v/>
      </c>
      <c r="Z38" s="7">
        <f>(X38*1440+W38*4)/1440</f>
        <v/>
      </c>
      <c r="AA38">
        <f>8*W38</f>
        <v/>
      </c>
      <c r="AB38">
        <f>MOD(E38*1440+V38+4*$B$3-60*$B$4,1440)</f>
        <v/>
      </c>
      <c r="AC38">
        <f>IF(AB38/4&lt;0,AB38/4+180,AB38/4-180)</f>
        <v/>
      </c>
      <c r="AD38">
        <f>DEGREES(ACOS(SIN(RADIANS($B$2))*SIN(RADIANS(T38))+COS(RADIANS($B$2))*COS(RADIANS(T38))*COS(RADIANS(AC38))))</f>
        <v/>
      </c>
      <c r="AE38">
        <f>90-AD38</f>
        <v/>
      </c>
      <c r="AF38">
        <f>IF(AE38&gt;85,0,IF(AE38&gt;5,58.1/TAN(RADIANS(AE38))-0.07/POWER(TAN(RADIANS(AE38)),3)+0.000086/POWER(TAN(RADIANS(AE38)),5),IF(AE38&gt;-0.575,1735+AE38*(-518.2+AE38*(103.4+AE38*(-12.79+AE38*0.711))),-20.772/TAN(RADIANS(AE38)))))/3600</f>
        <v/>
      </c>
      <c r="AG38">
        <f>AE38+AF38</f>
        <v/>
      </c>
      <c r="AH38">
        <f>IF(AC38&gt;0,MOD(DEGREES(ACOS(((SIN(RADIANS($B$2))*COS(RADIANS(AD38)))-SIN(RADIANS(T38)))/(COS(RADIANS($B$2))*SIN(RADIANS(AD38)))))+180,360),MOD(540-DEGREES(ACOS(((SIN(RADIANS($B$2))*COS(RADIANS(AD38)))-SIN(RADIANS(T38)))/(COS(RADIANS($B$2))*SIN(RADIANS(AD38))))),360))</f>
        <v/>
      </c>
    </row>
    <row r="39">
      <c r="D39" s="1">
        <f>D38+1</f>
        <v/>
      </c>
      <c r="E39" s="7">
        <f>$B$5</f>
        <v/>
      </c>
      <c r="F39" s="2">
        <f>D39+2415018.5+E39-$B$4/24</f>
        <v/>
      </c>
      <c r="G39" s="3">
        <f>(F39-2451545)/36525</f>
        <v/>
      </c>
      <c r="I39">
        <f>MOD(280.46646+G39*(36000.76983 + G39*0.0003032),360)</f>
        <v/>
      </c>
      <c r="J39">
        <f>357.52911+G39*(35999.05029 - 0.0001537*G39)</f>
        <v/>
      </c>
      <c r="K39">
        <f>0.016708634-G39*(0.000042037+0.0000001267*G39)</f>
        <v/>
      </c>
      <c r="L39">
        <f>SIN(RADIANS(J39))*(1.914602-G39*(0.004817+0.000014*G39))+SIN(RADIANS(2*J39))*(0.019993-0.000101*G39)+SIN(RADIANS(3*J39))*0.000289</f>
        <v/>
      </c>
      <c r="M39">
        <f>I39+L39</f>
        <v/>
      </c>
      <c r="N39">
        <f>J39+L39</f>
        <v/>
      </c>
      <c r="O39">
        <f>(1.000001018*(1-K39*K39))/(1+K39*COS(RADIANS(N39)))</f>
        <v/>
      </c>
      <c r="P39">
        <f>M39-0.00569-0.00478*SIN(RADIANS(125.04-1934.136*G39))</f>
        <v/>
      </c>
      <c r="Q39">
        <f>23+(26+((21.448-G39*(46.815+G39*(0.00059-G39*0.001813))))/60)/60</f>
        <v/>
      </c>
      <c r="R39">
        <f>Q39+0.00256*COS(RADIANS(125.04-1934.136*G39))</f>
        <v/>
      </c>
      <c r="S39">
        <f>DEGREES(ATAN2(COS(RADIANS(P39)),COS(RADIANS(R39))*SIN(RADIANS(P39))))</f>
        <v/>
      </c>
      <c r="T39">
        <f>DEGREES(ASIN(SIN(RADIANS(R39))*SIN(RADIANS(P39))))</f>
        <v/>
      </c>
      <c r="U39">
        <f>TAN(RADIANS(R39/2))*TAN(RADIANS(R39/2))</f>
        <v/>
      </c>
      <c r="V39">
        <f>4*DEGREES(U39*SIN(2*RADIANS(I39))-2*K39*SIN(RADIANS(J39))+4*K39*U39*SIN(RADIANS(J39))*COS(2*RADIANS(I39))-0.5*U39*U39*SIN(4*RADIANS(I39))-1.25*K39*K39*SIN(2*RADIANS(J39)))</f>
        <v/>
      </c>
      <c r="W39">
        <f>DEGREES(ACOS(COS(RADIANS(90.833))/(COS(RADIANS($B$2))*COS(RADIANS(T39)))-TAN(RADIANS($B$2))*TAN(RADIANS(T39))))</f>
        <v/>
      </c>
      <c r="X39" s="7">
        <f>(720-4*$B$3-V39+$B$4*60)/1440</f>
        <v/>
      </c>
      <c r="Y39" s="7">
        <f>(X39*1440-W39*4)/1440</f>
        <v/>
      </c>
      <c r="Z39" s="7">
        <f>(X39*1440+W39*4)/1440</f>
        <v/>
      </c>
      <c r="AA39">
        <f>8*W39</f>
        <v/>
      </c>
      <c r="AB39">
        <f>MOD(E39*1440+V39+4*$B$3-60*$B$4,1440)</f>
        <v/>
      </c>
      <c r="AC39">
        <f>IF(AB39/4&lt;0,AB39/4+180,AB39/4-180)</f>
        <v/>
      </c>
      <c r="AD39">
        <f>DEGREES(ACOS(SIN(RADIANS($B$2))*SIN(RADIANS(T39))+COS(RADIANS($B$2))*COS(RADIANS(T39))*COS(RADIANS(AC39))))</f>
        <v/>
      </c>
      <c r="AE39">
        <f>90-AD39</f>
        <v/>
      </c>
      <c r="AF39">
        <f>IF(AE39&gt;85,0,IF(AE39&gt;5,58.1/TAN(RADIANS(AE39))-0.07/POWER(TAN(RADIANS(AE39)),3)+0.000086/POWER(TAN(RADIANS(AE39)),5),IF(AE39&gt;-0.575,1735+AE39*(-518.2+AE39*(103.4+AE39*(-12.79+AE39*0.711))),-20.772/TAN(RADIANS(AE39)))))/3600</f>
        <v/>
      </c>
      <c r="AG39">
        <f>AE39+AF39</f>
        <v/>
      </c>
      <c r="AH39">
        <f>IF(AC39&gt;0,MOD(DEGREES(ACOS(((SIN(RADIANS($B$2))*COS(RADIANS(AD39)))-SIN(RADIANS(T39)))/(COS(RADIANS($B$2))*SIN(RADIANS(AD39)))))+180,360),MOD(540-DEGREES(ACOS(((SIN(RADIANS($B$2))*COS(RADIANS(AD39)))-SIN(RADIANS(T39)))/(COS(RADIANS($B$2))*SIN(RADIANS(AD39))))),360))</f>
        <v/>
      </c>
    </row>
    <row r="40">
      <c r="D40" s="1">
        <f>D39+1</f>
        <v/>
      </c>
      <c r="E40" s="7">
        <f>$B$5</f>
        <v/>
      </c>
      <c r="F40" s="2">
        <f>D40+2415018.5+E40-$B$4/24</f>
        <v/>
      </c>
      <c r="G40" s="3">
        <f>(F40-2451545)/36525</f>
        <v/>
      </c>
      <c r="I40">
        <f>MOD(280.46646+G40*(36000.76983 + G40*0.0003032),360)</f>
        <v/>
      </c>
      <c r="J40">
        <f>357.52911+G40*(35999.05029 - 0.0001537*G40)</f>
        <v/>
      </c>
      <c r="K40">
        <f>0.016708634-G40*(0.000042037+0.0000001267*G40)</f>
        <v/>
      </c>
      <c r="L40">
        <f>SIN(RADIANS(J40))*(1.914602-G40*(0.004817+0.000014*G40))+SIN(RADIANS(2*J40))*(0.019993-0.000101*G40)+SIN(RADIANS(3*J40))*0.000289</f>
        <v/>
      </c>
      <c r="M40">
        <f>I40+L40</f>
        <v/>
      </c>
      <c r="N40">
        <f>J40+L40</f>
        <v/>
      </c>
      <c r="O40">
        <f>(1.000001018*(1-K40*K40))/(1+K40*COS(RADIANS(N40)))</f>
        <v/>
      </c>
      <c r="P40">
        <f>M40-0.00569-0.00478*SIN(RADIANS(125.04-1934.136*G40))</f>
        <v/>
      </c>
      <c r="Q40">
        <f>23+(26+((21.448-G40*(46.815+G40*(0.00059-G40*0.001813))))/60)/60</f>
        <v/>
      </c>
      <c r="R40">
        <f>Q40+0.00256*COS(RADIANS(125.04-1934.136*G40))</f>
        <v/>
      </c>
      <c r="S40">
        <f>DEGREES(ATAN2(COS(RADIANS(P40)),COS(RADIANS(R40))*SIN(RADIANS(P40))))</f>
        <v/>
      </c>
      <c r="T40">
        <f>DEGREES(ASIN(SIN(RADIANS(R40))*SIN(RADIANS(P40))))</f>
        <v/>
      </c>
      <c r="U40">
        <f>TAN(RADIANS(R40/2))*TAN(RADIANS(R40/2))</f>
        <v/>
      </c>
      <c r="V40">
        <f>4*DEGREES(U40*SIN(2*RADIANS(I40))-2*K40*SIN(RADIANS(J40))+4*K40*U40*SIN(RADIANS(J40))*COS(2*RADIANS(I40))-0.5*U40*U40*SIN(4*RADIANS(I40))-1.25*K40*K40*SIN(2*RADIANS(J40)))</f>
        <v/>
      </c>
      <c r="W40">
        <f>DEGREES(ACOS(COS(RADIANS(90.833))/(COS(RADIANS($B$2))*COS(RADIANS(T40)))-TAN(RADIANS($B$2))*TAN(RADIANS(T40))))</f>
        <v/>
      </c>
      <c r="X40" s="7">
        <f>(720-4*$B$3-V40+$B$4*60)/1440</f>
        <v/>
      </c>
      <c r="Y40" s="7">
        <f>(X40*1440-W40*4)/1440</f>
        <v/>
      </c>
      <c r="Z40" s="7">
        <f>(X40*1440+W40*4)/1440</f>
        <v/>
      </c>
      <c r="AA40">
        <f>8*W40</f>
        <v/>
      </c>
      <c r="AB40">
        <f>MOD(E40*1440+V40+4*$B$3-60*$B$4,1440)</f>
        <v/>
      </c>
      <c r="AC40">
        <f>IF(AB40/4&lt;0,AB40/4+180,AB40/4-180)</f>
        <v/>
      </c>
      <c r="AD40">
        <f>DEGREES(ACOS(SIN(RADIANS($B$2))*SIN(RADIANS(T40))+COS(RADIANS($B$2))*COS(RADIANS(T40))*COS(RADIANS(AC40))))</f>
        <v/>
      </c>
      <c r="AE40">
        <f>90-AD40</f>
        <v/>
      </c>
      <c r="AF40">
        <f>IF(AE40&gt;85,0,IF(AE40&gt;5,58.1/TAN(RADIANS(AE40))-0.07/POWER(TAN(RADIANS(AE40)),3)+0.000086/POWER(TAN(RADIANS(AE40)),5),IF(AE40&gt;-0.575,1735+AE40*(-518.2+AE40*(103.4+AE40*(-12.79+AE40*0.711))),-20.772/TAN(RADIANS(AE40)))))/3600</f>
        <v/>
      </c>
      <c r="AG40">
        <f>AE40+AF40</f>
        <v/>
      </c>
      <c r="AH40">
        <f>IF(AC40&gt;0,MOD(DEGREES(ACOS(((SIN(RADIANS($B$2))*COS(RADIANS(AD40)))-SIN(RADIANS(T40)))/(COS(RADIANS($B$2))*SIN(RADIANS(AD40)))))+180,360),MOD(540-DEGREES(ACOS(((SIN(RADIANS($B$2))*COS(RADIANS(AD40)))-SIN(RADIANS(T40)))/(COS(RADIANS($B$2))*SIN(RADIANS(AD40))))),360))</f>
        <v/>
      </c>
    </row>
    <row r="41">
      <c r="D41" s="1">
        <f>D40+1</f>
        <v/>
      </c>
      <c r="E41" s="7">
        <f>$B$5</f>
        <v/>
      </c>
      <c r="F41" s="2">
        <f>D41+2415018.5+E41-$B$4/24</f>
        <v/>
      </c>
      <c r="G41" s="3">
        <f>(F41-2451545)/36525</f>
        <v/>
      </c>
      <c r="I41">
        <f>MOD(280.46646+G41*(36000.76983 + G41*0.0003032),360)</f>
        <v/>
      </c>
      <c r="J41">
        <f>357.52911+G41*(35999.05029 - 0.0001537*G41)</f>
        <v/>
      </c>
      <c r="K41">
        <f>0.016708634-G41*(0.000042037+0.0000001267*G41)</f>
        <v/>
      </c>
      <c r="L41">
        <f>SIN(RADIANS(J41))*(1.914602-G41*(0.004817+0.000014*G41))+SIN(RADIANS(2*J41))*(0.019993-0.000101*G41)+SIN(RADIANS(3*J41))*0.000289</f>
        <v/>
      </c>
      <c r="M41">
        <f>I41+L41</f>
        <v/>
      </c>
      <c r="N41">
        <f>J41+L41</f>
        <v/>
      </c>
      <c r="O41">
        <f>(1.000001018*(1-K41*K41))/(1+K41*COS(RADIANS(N41)))</f>
        <v/>
      </c>
      <c r="P41">
        <f>M41-0.00569-0.00478*SIN(RADIANS(125.04-1934.136*G41))</f>
        <v/>
      </c>
      <c r="Q41">
        <f>23+(26+((21.448-G41*(46.815+G41*(0.00059-G41*0.001813))))/60)/60</f>
        <v/>
      </c>
      <c r="R41">
        <f>Q41+0.00256*COS(RADIANS(125.04-1934.136*G41))</f>
        <v/>
      </c>
      <c r="S41">
        <f>DEGREES(ATAN2(COS(RADIANS(P41)),COS(RADIANS(R41))*SIN(RADIANS(P41))))</f>
        <v/>
      </c>
      <c r="T41">
        <f>DEGREES(ASIN(SIN(RADIANS(R41))*SIN(RADIANS(P41))))</f>
        <v/>
      </c>
      <c r="U41">
        <f>TAN(RADIANS(R41/2))*TAN(RADIANS(R41/2))</f>
        <v/>
      </c>
      <c r="V41">
        <f>4*DEGREES(U41*SIN(2*RADIANS(I41))-2*K41*SIN(RADIANS(J41))+4*K41*U41*SIN(RADIANS(J41))*COS(2*RADIANS(I41))-0.5*U41*U41*SIN(4*RADIANS(I41))-1.25*K41*K41*SIN(2*RADIANS(J41)))</f>
        <v/>
      </c>
      <c r="W41">
        <f>DEGREES(ACOS(COS(RADIANS(90.833))/(COS(RADIANS($B$2))*COS(RADIANS(T41)))-TAN(RADIANS($B$2))*TAN(RADIANS(T41))))</f>
        <v/>
      </c>
      <c r="X41" s="7">
        <f>(720-4*$B$3-V41+$B$4*60)/1440</f>
        <v/>
      </c>
      <c r="Y41" s="7">
        <f>(X41*1440-W41*4)/1440</f>
        <v/>
      </c>
      <c r="Z41" s="7">
        <f>(X41*1440+W41*4)/1440</f>
        <v/>
      </c>
      <c r="AA41">
        <f>8*W41</f>
        <v/>
      </c>
      <c r="AB41">
        <f>MOD(E41*1440+V41+4*$B$3-60*$B$4,1440)</f>
        <v/>
      </c>
      <c r="AC41">
        <f>IF(AB41/4&lt;0,AB41/4+180,AB41/4-180)</f>
        <v/>
      </c>
      <c r="AD41">
        <f>DEGREES(ACOS(SIN(RADIANS($B$2))*SIN(RADIANS(T41))+COS(RADIANS($B$2))*COS(RADIANS(T41))*COS(RADIANS(AC41))))</f>
        <v/>
      </c>
      <c r="AE41">
        <f>90-AD41</f>
        <v/>
      </c>
      <c r="AF41">
        <f>IF(AE41&gt;85,0,IF(AE41&gt;5,58.1/TAN(RADIANS(AE41))-0.07/POWER(TAN(RADIANS(AE41)),3)+0.000086/POWER(TAN(RADIANS(AE41)),5),IF(AE41&gt;-0.575,1735+AE41*(-518.2+AE41*(103.4+AE41*(-12.79+AE41*0.711))),-20.772/TAN(RADIANS(AE41)))))/3600</f>
        <v/>
      </c>
      <c r="AG41">
        <f>AE41+AF41</f>
        <v/>
      </c>
      <c r="AH41">
        <f>IF(AC41&gt;0,MOD(DEGREES(ACOS(((SIN(RADIANS($B$2))*COS(RADIANS(AD41)))-SIN(RADIANS(T41)))/(COS(RADIANS($B$2))*SIN(RADIANS(AD41)))))+180,360),MOD(540-DEGREES(ACOS(((SIN(RADIANS($B$2))*COS(RADIANS(AD41)))-SIN(RADIANS(T41)))/(COS(RADIANS($B$2))*SIN(RADIANS(AD41))))),360))</f>
        <v/>
      </c>
    </row>
    <row r="42">
      <c r="D42" s="1">
        <f>D41+1</f>
        <v/>
      </c>
      <c r="E42" s="7">
        <f>$B$5</f>
        <v/>
      </c>
      <c r="F42" s="2">
        <f>D42+2415018.5+E42-$B$4/24</f>
        <v/>
      </c>
      <c r="G42" s="3">
        <f>(F42-2451545)/36525</f>
        <v/>
      </c>
      <c r="I42">
        <f>MOD(280.46646+G42*(36000.76983 + G42*0.0003032),360)</f>
        <v/>
      </c>
      <c r="J42">
        <f>357.52911+G42*(35999.05029 - 0.0001537*G42)</f>
        <v/>
      </c>
      <c r="K42">
        <f>0.016708634-G42*(0.000042037+0.0000001267*G42)</f>
        <v/>
      </c>
      <c r="L42">
        <f>SIN(RADIANS(J42))*(1.914602-G42*(0.004817+0.000014*G42))+SIN(RADIANS(2*J42))*(0.019993-0.000101*G42)+SIN(RADIANS(3*J42))*0.000289</f>
        <v/>
      </c>
      <c r="M42">
        <f>I42+L42</f>
        <v/>
      </c>
      <c r="N42">
        <f>J42+L42</f>
        <v/>
      </c>
      <c r="O42">
        <f>(1.000001018*(1-K42*K42))/(1+K42*COS(RADIANS(N42)))</f>
        <v/>
      </c>
      <c r="P42">
        <f>M42-0.00569-0.00478*SIN(RADIANS(125.04-1934.136*G42))</f>
        <v/>
      </c>
      <c r="Q42">
        <f>23+(26+((21.448-G42*(46.815+G42*(0.00059-G42*0.001813))))/60)/60</f>
        <v/>
      </c>
      <c r="R42">
        <f>Q42+0.00256*COS(RADIANS(125.04-1934.136*G42))</f>
        <v/>
      </c>
      <c r="S42">
        <f>DEGREES(ATAN2(COS(RADIANS(P42)),COS(RADIANS(R42))*SIN(RADIANS(P42))))</f>
        <v/>
      </c>
      <c r="T42">
        <f>DEGREES(ASIN(SIN(RADIANS(R42))*SIN(RADIANS(P42))))</f>
        <v/>
      </c>
      <c r="U42">
        <f>TAN(RADIANS(R42/2))*TAN(RADIANS(R42/2))</f>
        <v/>
      </c>
      <c r="V42">
        <f>4*DEGREES(U42*SIN(2*RADIANS(I42))-2*K42*SIN(RADIANS(J42))+4*K42*U42*SIN(RADIANS(J42))*COS(2*RADIANS(I42))-0.5*U42*U42*SIN(4*RADIANS(I42))-1.25*K42*K42*SIN(2*RADIANS(J42)))</f>
        <v/>
      </c>
      <c r="W42">
        <f>DEGREES(ACOS(COS(RADIANS(90.833))/(COS(RADIANS($B$2))*COS(RADIANS(T42)))-TAN(RADIANS($B$2))*TAN(RADIANS(T42))))</f>
        <v/>
      </c>
      <c r="X42" s="7">
        <f>(720-4*$B$3-V42+$B$4*60)/1440</f>
        <v/>
      </c>
      <c r="Y42" s="7">
        <f>(X42*1440-W42*4)/1440</f>
        <v/>
      </c>
      <c r="Z42" s="7">
        <f>(X42*1440+W42*4)/1440</f>
        <v/>
      </c>
      <c r="AA42">
        <f>8*W42</f>
        <v/>
      </c>
      <c r="AB42">
        <f>MOD(E42*1440+V42+4*$B$3-60*$B$4,1440)</f>
        <v/>
      </c>
      <c r="AC42">
        <f>IF(AB42/4&lt;0,AB42/4+180,AB42/4-180)</f>
        <v/>
      </c>
      <c r="AD42">
        <f>DEGREES(ACOS(SIN(RADIANS($B$2))*SIN(RADIANS(T42))+COS(RADIANS($B$2))*COS(RADIANS(T42))*COS(RADIANS(AC42))))</f>
        <v/>
      </c>
      <c r="AE42">
        <f>90-AD42</f>
        <v/>
      </c>
      <c r="AF42">
        <f>IF(AE42&gt;85,0,IF(AE42&gt;5,58.1/TAN(RADIANS(AE42))-0.07/POWER(TAN(RADIANS(AE42)),3)+0.000086/POWER(TAN(RADIANS(AE42)),5),IF(AE42&gt;-0.575,1735+AE42*(-518.2+AE42*(103.4+AE42*(-12.79+AE42*0.711))),-20.772/TAN(RADIANS(AE42)))))/3600</f>
        <v/>
      </c>
      <c r="AG42">
        <f>AE42+AF42</f>
        <v/>
      </c>
      <c r="AH42">
        <f>IF(AC42&gt;0,MOD(DEGREES(ACOS(((SIN(RADIANS($B$2))*COS(RADIANS(AD42)))-SIN(RADIANS(T42)))/(COS(RADIANS($B$2))*SIN(RADIANS(AD42)))))+180,360),MOD(540-DEGREES(ACOS(((SIN(RADIANS($B$2))*COS(RADIANS(AD42)))-SIN(RADIANS(T42)))/(COS(RADIANS($B$2))*SIN(RADIANS(AD42))))),360))</f>
        <v/>
      </c>
    </row>
    <row r="43">
      <c r="D43" s="1">
        <f>D42+1</f>
        <v/>
      </c>
      <c r="E43" s="7">
        <f>$B$5</f>
        <v/>
      </c>
      <c r="F43" s="2">
        <f>D43+2415018.5+E43-$B$4/24</f>
        <v/>
      </c>
      <c r="G43" s="3">
        <f>(F43-2451545)/36525</f>
        <v/>
      </c>
      <c r="I43">
        <f>MOD(280.46646+G43*(36000.76983 + G43*0.0003032),360)</f>
        <v/>
      </c>
      <c r="J43">
        <f>357.52911+G43*(35999.05029 - 0.0001537*G43)</f>
        <v/>
      </c>
      <c r="K43">
        <f>0.016708634-G43*(0.000042037+0.0000001267*G43)</f>
        <v/>
      </c>
      <c r="L43">
        <f>SIN(RADIANS(J43))*(1.914602-G43*(0.004817+0.000014*G43))+SIN(RADIANS(2*J43))*(0.019993-0.000101*G43)+SIN(RADIANS(3*J43))*0.000289</f>
        <v/>
      </c>
      <c r="M43">
        <f>I43+L43</f>
        <v/>
      </c>
      <c r="N43">
        <f>J43+L43</f>
        <v/>
      </c>
      <c r="O43">
        <f>(1.000001018*(1-K43*K43))/(1+K43*COS(RADIANS(N43)))</f>
        <v/>
      </c>
      <c r="P43">
        <f>M43-0.00569-0.00478*SIN(RADIANS(125.04-1934.136*G43))</f>
        <v/>
      </c>
      <c r="Q43">
        <f>23+(26+((21.448-G43*(46.815+G43*(0.00059-G43*0.001813))))/60)/60</f>
        <v/>
      </c>
      <c r="R43">
        <f>Q43+0.00256*COS(RADIANS(125.04-1934.136*G43))</f>
        <v/>
      </c>
      <c r="S43">
        <f>DEGREES(ATAN2(COS(RADIANS(P43)),COS(RADIANS(R43))*SIN(RADIANS(P43))))</f>
        <v/>
      </c>
      <c r="T43">
        <f>DEGREES(ASIN(SIN(RADIANS(R43))*SIN(RADIANS(P43))))</f>
        <v/>
      </c>
      <c r="U43">
        <f>TAN(RADIANS(R43/2))*TAN(RADIANS(R43/2))</f>
        <v/>
      </c>
      <c r="V43">
        <f>4*DEGREES(U43*SIN(2*RADIANS(I43))-2*K43*SIN(RADIANS(J43))+4*K43*U43*SIN(RADIANS(J43))*COS(2*RADIANS(I43))-0.5*U43*U43*SIN(4*RADIANS(I43))-1.25*K43*K43*SIN(2*RADIANS(J43)))</f>
        <v/>
      </c>
      <c r="W43">
        <f>DEGREES(ACOS(COS(RADIANS(90.833))/(COS(RADIANS($B$2))*COS(RADIANS(T43)))-TAN(RADIANS($B$2))*TAN(RADIANS(T43))))</f>
        <v/>
      </c>
      <c r="X43" s="7">
        <f>(720-4*$B$3-V43+$B$4*60)/1440</f>
        <v/>
      </c>
      <c r="Y43" s="7">
        <f>(X43*1440-W43*4)/1440</f>
        <v/>
      </c>
      <c r="Z43" s="7">
        <f>(X43*1440+W43*4)/1440</f>
        <v/>
      </c>
      <c r="AA43">
        <f>8*W43</f>
        <v/>
      </c>
      <c r="AB43">
        <f>MOD(E43*1440+V43+4*$B$3-60*$B$4,1440)</f>
        <v/>
      </c>
      <c r="AC43">
        <f>IF(AB43/4&lt;0,AB43/4+180,AB43/4-180)</f>
        <v/>
      </c>
      <c r="AD43">
        <f>DEGREES(ACOS(SIN(RADIANS($B$2))*SIN(RADIANS(T43))+COS(RADIANS($B$2))*COS(RADIANS(T43))*COS(RADIANS(AC43))))</f>
        <v/>
      </c>
      <c r="AE43">
        <f>90-AD43</f>
        <v/>
      </c>
      <c r="AF43">
        <f>IF(AE43&gt;85,0,IF(AE43&gt;5,58.1/TAN(RADIANS(AE43))-0.07/POWER(TAN(RADIANS(AE43)),3)+0.000086/POWER(TAN(RADIANS(AE43)),5),IF(AE43&gt;-0.575,1735+AE43*(-518.2+AE43*(103.4+AE43*(-12.79+AE43*0.711))),-20.772/TAN(RADIANS(AE43)))))/3600</f>
        <v/>
      </c>
      <c r="AG43">
        <f>AE43+AF43</f>
        <v/>
      </c>
      <c r="AH43">
        <f>IF(AC43&gt;0,MOD(DEGREES(ACOS(((SIN(RADIANS($B$2))*COS(RADIANS(AD43)))-SIN(RADIANS(T43)))/(COS(RADIANS($B$2))*SIN(RADIANS(AD43)))))+180,360),MOD(540-DEGREES(ACOS(((SIN(RADIANS($B$2))*COS(RADIANS(AD43)))-SIN(RADIANS(T43)))/(COS(RADIANS($B$2))*SIN(RADIANS(AD43))))),360))</f>
        <v/>
      </c>
    </row>
    <row r="44">
      <c r="D44" s="1">
        <f>D43+1</f>
        <v/>
      </c>
      <c r="E44" s="7">
        <f>$B$5</f>
        <v/>
      </c>
      <c r="F44" s="2">
        <f>D44+2415018.5+E44-$B$4/24</f>
        <v/>
      </c>
      <c r="G44" s="3">
        <f>(F44-2451545)/36525</f>
        <v/>
      </c>
      <c r="I44">
        <f>MOD(280.46646+G44*(36000.76983 + G44*0.0003032),360)</f>
        <v/>
      </c>
      <c r="J44">
        <f>357.52911+G44*(35999.05029 - 0.0001537*G44)</f>
        <v/>
      </c>
      <c r="K44">
        <f>0.016708634-G44*(0.000042037+0.0000001267*G44)</f>
        <v/>
      </c>
      <c r="L44">
        <f>SIN(RADIANS(J44))*(1.914602-G44*(0.004817+0.000014*G44))+SIN(RADIANS(2*J44))*(0.019993-0.000101*G44)+SIN(RADIANS(3*J44))*0.000289</f>
        <v/>
      </c>
      <c r="M44">
        <f>I44+L44</f>
        <v/>
      </c>
      <c r="N44">
        <f>J44+L44</f>
        <v/>
      </c>
      <c r="O44">
        <f>(1.000001018*(1-K44*K44))/(1+K44*COS(RADIANS(N44)))</f>
        <v/>
      </c>
      <c r="P44">
        <f>M44-0.00569-0.00478*SIN(RADIANS(125.04-1934.136*G44))</f>
        <v/>
      </c>
      <c r="Q44">
        <f>23+(26+((21.448-G44*(46.815+G44*(0.00059-G44*0.001813))))/60)/60</f>
        <v/>
      </c>
      <c r="R44">
        <f>Q44+0.00256*COS(RADIANS(125.04-1934.136*G44))</f>
        <v/>
      </c>
      <c r="S44">
        <f>DEGREES(ATAN2(COS(RADIANS(P44)),COS(RADIANS(R44))*SIN(RADIANS(P44))))</f>
        <v/>
      </c>
      <c r="T44">
        <f>DEGREES(ASIN(SIN(RADIANS(R44))*SIN(RADIANS(P44))))</f>
        <v/>
      </c>
      <c r="U44">
        <f>TAN(RADIANS(R44/2))*TAN(RADIANS(R44/2))</f>
        <v/>
      </c>
      <c r="V44">
        <f>4*DEGREES(U44*SIN(2*RADIANS(I44))-2*K44*SIN(RADIANS(J44))+4*K44*U44*SIN(RADIANS(J44))*COS(2*RADIANS(I44))-0.5*U44*U44*SIN(4*RADIANS(I44))-1.25*K44*K44*SIN(2*RADIANS(J44)))</f>
        <v/>
      </c>
      <c r="W44">
        <f>DEGREES(ACOS(COS(RADIANS(90.833))/(COS(RADIANS($B$2))*COS(RADIANS(T44)))-TAN(RADIANS($B$2))*TAN(RADIANS(T44))))</f>
        <v/>
      </c>
      <c r="X44" s="7">
        <f>(720-4*$B$3-V44+$B$4*60)/1440</f>
        <v/>
      </c>
      <c r="Y44" s="7">
        <f>(X44*1440-W44*4)/1440</f>
        <v/>
      </c>
      <c r="Z44" s="7">
        <f>(X44*1440+W44*4)/1440</f>
        <v/>
      </c>
      <c r="AA44">
        <f>8*W44</f>
        <v/>
      </c>
      <c r="AB44">
        <f>MOD(E44*1440+V44+4*$B$3-60*$B$4,1440)</f>
        <v/>
      </c>
      <c r="AC44">
        <f>IF(AB44/4&lt;0,AB44/4+180,AB44/4-180)</f>
        <v/>
      </c>
      <c r="AD44">
        <f>DEGREES(ACOS(SIN(RADIANS($B$2))*SIN(RADIANS(T44))+COS(RADIANS($B$2))*COS(RADIANS(T44))*COS(RADIANS(AC44))))</f>
        <v/>
      </c>
      <c r="AE44">
        <f>90-AD44</f>
        <v/>
      </c>
      <c r="AF44">
        <f>IF(AE44&gt;85,0,IF(AE44&gt;5,58.1/TAN(RADIANS(AE44))-0.07/POWER(TAN(RADIANS(AE44)),3)+0.000086/POWER(TAN(RADIANS(AE44)),5),IF(AE44&gt;-0.575,1735+AE44*(-518.2+AE44*(103.4+AE44*(-12.79+AE44*0.711))),-20.772/TAN(RADIANS(AE44)))))/3600</f>
        <v/>
      </c>
      <c r="AG44">
        <f>AE44+AF44</f>
        <v/>
      </c>
      <c r="AH44">
        <f>IF(AC44&gt;0,MOD(DEGREES(ACOS(((SIN(RADIANS($B$2))*COS(RADIANS(AD44)))-SIN(RADIANS(T44)))/(COS(RADIANS($B$2))*SIN(RADIANS(AD44)))))+180,360),MOD(540-DEGREES(ACOS(((SIN(RADIANS($B$2))*COS(RADIANS(AD44)))-SIN(RADIANS(T44)))/(COS(RADIANS($B$2))*SIN(RADIANS(AD44))))),360))</f>
        <v/>
      </c>
    </row>
    <row r="45">
      <c r="D45" s="1">
        <f>D44+1</f>
        <v/>
      </c>
      <c r="E45" s="7">
        <f>$B$5</f>
        <v/>
      </c>
      <c r="F45" s="2">
        <f>D45+2415018.5+E45-$B$4/24</f>
        <v/>
      </c>
      <c r="G45" s="3">
        <f>(F45-2451545)/36525</f>
        <v/>
      </c>
      <c r="I45">
        <f>MOD(280.46646+G45*(36000.76983 + G45*0.0003032),360)</f>
        <v/>
      </c>
      <c r="J45">
        <f>357.52911+G45*(35999.05029 - 0.0001537*G45)</f>
        <v/>
      </c>
      <c r="K45">
        <f>0.016708634-G45*(0.000042037+0.0000001267*G45)</f>
        <v/>
      </c>
      <c r="L45">
        <f>SIN(RADIANS(J45))*(1.914602-G45*(0.004817+0.000014*G45))+SIN(RADIANS(2*J45))*(0.019993-0.000101*G45)+SIN(RADIANS(3*J45))*0.000289</f>
        <v/>
      </c>
      <c r="M45">
        <f>I45+L45</f>
        <v/>
      </c>
      <c r="N45">
        <f>J45+L45</f>
        <v/>
      </c>
      <c r="O45">
        <f>(1.000001018*(1-K45*K45))/(1+K45*COS(RADIANS(N45)))</f>
        <v/>
      </c>
      <c r="P45">
        <f>M45-0.00569-0.00478*SIN(RADIANS(125.04-1934.136*G45))</f>
        <v/>
      </c>
      <c r="Q45">
        <f>23+(26+((21.448-G45*(46.815+G45*(0.00059-G45*0.001813))))/60)/60</f>
        <v/>
      </c>
      <c r="R45">
        <f>Q45+0.00256*COS(RADIANS(125.04-1934.136*G45))</f>
        <v/>
      </c>
      <c r="S45">
        <f>DEGREES(ATAN2(COS(RADIANS(P45)),COS(RADIANS(R45))*SIN(RADIANS(P45))))</f>
        <v/>
      </c>
      <c r="T45">
        <f>DEGREES(ASIN(SIN(RADIANS(R45))*SIN(RADIANS(P45))))</f>
        <v/>
      </c>
      <c r="U45">
        <f>TAN(RADIANS(R45/2))*TAN(RADIANS(R45/2))</f>
        <v/>
      </c>
      <c r="V45">
        <f>4*DEGREES(U45*SIN(2*RADIANS(I45))-2*K45*SIN(RADIANS(J45))+4*K45*U45*SIN(RADIANS(J45))*COS(2*RADIANS(I45))-0.5*U45*U45*SIN(4*RADIANS(I45))-1.25*K45*K45*SIN(2*RADIANS(J45)))</f>
        <v/>
      </c>
      <c r="W45">
        <f>DEGREES(ACOS(COS(RADIANS(90.833))/(COS(RADIANS($B$2))*COS(RADIANS(T45)))-TAN(RADIANS($B$2))*TAN(RADIANS(T45))))</f>
        <v/>
      </c>
      <c r="X45" s="7">
        <f>(720-4*$B$3-V45+$B$4*60)/1440</f>
        <v/>
      </c>
      <c r="Y45" s="7">
        <f>(X45*1440-W45*4)/1440</f>
        <v/>
      </c>
      <c r="Z45" s="7">
        <f>(X45*1440+W45*4)/1440</f>
        <v/>
      </c>
      <c r="AA45">
        <f>8*W45</f>
        <v/>
      </c>
      <c r="AB45">
        <f>MOD(E45*1440+V45+4*$B$3-60*$B$4,1440)</f>
        <v/>
      </c>
      <c r="AC45">
        <f>IF(AB45/4&lt;0,AB45/4+180,AB45/4-180)</f>
        <v/>
      </c>
      <c r="AD45">
        <f>DEGREES(ACOS(SIN(RADIANS($B$2))*SIN(RADIANS(T45))+COS(RADIANS($B$2))*COS(RADIANS(T45))*COS(RADIANS(AC45))))</f>
        <v/>
      </c>
      <c r="AE45">
        <f>90-AD45</f>
        <v/>
      </c>
      <c r="AF45">
        <f>IF(AE45&gt;85,0,IF(AE45&gt;5,58.1/TAN(RADIANS(AE45))-0.07/POWER(TAN(RADIANS(AE45)),3)+0.000086/POWER(TAN(RADIANS(AE45)),5),IF(AE45&gt;-0.575,1735+AE45*(-518.2+AE45*(103.4+AE45*(-12.79+AE45*0.711))),-20.772/TAN(RADIANS(AE45)))))/3600</f>
        <v/>
      </c>
      <c r="AG45">
        <f>AE45+AF45</f>
        <v/>
      </c>
      <c r="AH45">
        <f>IF(AC45&gt;0,MOD(DEGREES(ACOS(((SIN(RADIANS($B$2))*COS(RADIANS(AD45)))-SIN(RADIANS(T45)))/(COS(RADIANS($B$2))*SIN(RADIANS(AD45)))))+180,360),MOD(540-DEGREES(ACOS(((SIN(RADIANS($B$2))*COS(RADIANS(AD45)))-SIN(RADIANS(T45)))/(COS(RADIANS($B$2))*SIN(RADIANS(AD45))))),360))</f>
        <v/>
      </c>
    </row>
    <row r="46">
      <c r="D46" s="1">
        <f>D45+1</f>
        <v/>
      </c>
      <c r="E46" s="7">
        <f>$B$5</f>
        <v/>
      </c>
      <c r="F46" s="2">
        <f>D46+2415018.5+E46-$B$4/24</f>
        <v/>
      </c>
      <c r="G46" s="3">
        <f>(F46-2451545)/36525</f>
        <v/>
      </c>
      <c r="I46">
        <f>MOD(280.46646+G46*(36000.76983 + G46*0.0003032),360)</f>
        <v/>
      </c>
      <c r="J46">
        <f>357.52911+G46*(35999.05029 - 0.0001537*G46)</f>
        <v/>
      </c>
      <c r="K46">
        <f>0.016708634-G46*(0.000042037+0.0000001267*G46)</f>
        <v/>
      </c>
      <c r="L46">
        <f>SIN(RADIANS(J46))*(1.914602-G46*(0.004817+0.000014*G46))+SIN(RADIANS(2*J46))*(0.019993-0.000101*G46)+SIN(RADIANS(3*J46))*0.000289</f>
        <v/>
      </c>
      <c r="M46">
        <f>I46+L46</f>
        <v/>
      </c>
      <c r="N46">
        <f>J46+L46</f>
        <v/>
      </c>
      <c r="O46">
        <f>(1.000001018*(1-K46*K46))/(1+K46*COS(RADIANS(N46)))</f>
        <v/>
      </c>
      <c r="P46">
        <f>M46-0.00569-0.00478*SIN(RADIANS(125.04-1934.136*G46))</f>
        <v/>
      </c>
      <c r="Q46">
        <f>23+(26+((21.448-G46*(46.815+G46*(0.00059-G46*0.001813))))/60)/60</f>
        <v/>
      </c>
      <c r="R46">
        <f>Q46+0.00256*COS(RADIANS(125.04-1934.136*G46))</f>
        <v/>
      </c>
      <c r="S46">
        <f>DEGREES(ATAN2(COS(RADIANS(P46)),COS(RADIANS(R46))*SIN(RADIANS(P46))))</f>
        <v/>
      </c>
      <c r="T46">
        <f>DEGREES(ASIN(SIN(RADIANS(R46))*SIN(RADIANS(P46))))</f>
        <v/>
      </c>
      <c r="U46">
        <f>TAN(RADIANS(R46/2))*TAN(RADIANS(R46/2))</f>
        <v/>
      </c>
      <c r="V46">
        <f>4*DEGREES(U46*SIN(2*RADIANS(I46))-2*K46*SIN(RADIANS(J46))+4*K46*U46*SIN(RADIANS(J46))*COS(2*RADIANS(I46))-0.5*U46*U46*SIN(4*RADIANS(I46))-1.25*K46*K46*SIN(2*RADIANS(J46)))</f>
        <v/>
      </c>
      <c r="W46">
        <f>DEGREES(ACOS(COS(RADIANS(90.833))/(COS(RADIANS($B$2))*COS(RADIANS(T46)))-TAN(RADIANS($B$2))*TAN(RADIANS(T46))))</f>
        <v/>
      </c>
      <c r="X46" s="7">
        <f>(720-4*$B$3-V46+$B$4*60)/1440</f>
        <v/>
      </c>
      <c r="Y46" s="7">
        <f>(X46*1440-W46*4)/1440</f>
        <v/>
      </c>
      <c r="Z46" s="7">
        <f>(X46*1440+W46*4)/1440</f>
        <v/>
      </c>
      <c r="AA46">
        <f>8*W46</f>
        <v/>
      </c>
      <c r="AB46">
        <f>MOD(E46*1440+V46+4*$B$3-60*$B$4,1440)</f>
        <v/>
      </c>
      <c r="AC46">
        <f>IF(AB46/4&lt;0,AB46/4+180,AB46/4-180)</f>
        <v/>
      </c>
      <c r="AD46">
        <f>DEGREES(ACOS(SIN(RADIANS($B$2))*SIN(RADIANS(T46))+COS(RADIANS($B$2))*COS(RADIANS(T46))*COS(RADIANS(AC46))))</f>
        <v/>
      </c>
      <c r="AE46">
        <f>90-AD46</f>
        <v/>
      </c>
      <c r="AF46">
        <f>IF(AE46&gt;85,0,IF(AE46&gt;5,58.1/TAN(RADIANS(AE46))-0.07/POWER(TAN(RADIANS(AE46)),3)+0.000086/POWER(TAN(RADIANS(AE46)),5),IF(AE46&gt;-0.575,1735+AE46*(-518.2+AE46*(103.4+AE46*(-12.79+AE46*0.711))),-20.772/TAN(RADIANS(AE46)))))/3600</f>
        <v/>
      </c>
      <c r="AG46">
        <f>AE46+AF46</f>
        <v/>
      </c>
      <c r="AH46">
        <f>IF(AC46&gt;0,MOD(DEGREES(ACOS(((SIN(RADIANS($B$2))*COS(RADIANS(AD46)))-SIN(RADIANS(T46)))/(COS(RADIANS($B$2))*SIN(RADIANS(AD46)))))+180,360),MOD(540-DEGREES(ACOS(((SIN(RADIANS($B$2))*COS(RADIANS(AD46)))-SIN(RADIANS(T46)))/(COS(RADIANS($B$2))*SIN(RADIANS(AD46))))),360))</f>
        <v/>
      </c>
    </row>
    <row r="47">
      <c r="D47" s="1">
        <f>D46+1</f>
        <v/>
      </c>
      <c r="E47" s="7">
        <f>$B$5</f>
        <v/>
      </c>
      <c r="F47" s="2">
        <f>D47+2415018.5+E47-$B$4/24</f>
        <v/>
      </c>
      <c r="G47" s="3">
        <f>(F47-2451545)/36525</f>
        <v/>
      </c>
      <c r="I47">
        <f>MOD(280.46646+G47*(36000.76983 + G47*0.0003032),360)</f>
        <v/>
      </c>
      <c r="J47">
        <f>357.52911+G47*(35999.05029 - 0.0001537*G47)</f>
        <v/>
      </c>
      <c r="K47">
        <f>0.016708634-G47*(0.000042037+0.0000001267*G47)</f>
        <v/>
      </c>
      <c r="L47">
        <f>SIN(RADIANS(J47))*(1.914602-G47*(0.004817+0.000014*G47))+SIN(RADIANS(2*J47))*(0.019993-0.000101*G47)+SIN(RADIANS(3*J47))*0.000289</f>
        <v/>
      </c>
      <c r="M47">
        <f>I47+L47</f>
        <v/>
      </c>
      <c r="N47">
        <f>J47+L47</f>
        <v/>
      </c>
      <c r="O47">
        <f>(1.000001018*(1-K47*K47))/(1+K47*COS(RADIANS(N47)))</f>
        <v/>
      </c>
      <c r="P47">
        <f>M47-0.00569-0.00478*SIN(RADIANS(125.04-1934.136*G47))</f>
        <v/>
      </c>
      <c r="Q47">
        <f>23+(26+((21.448-G47*(46.815+G47*(0.00059-G47*0.001813))))/60)/60</f>
        <v/>
      </c>
      <c r="R47">
        <f>Q47+0.00256*COS(RADIANS(125.04-1934.136*G47))</f>
        <v/>
      </c>
      <c r="S47">
        <f>DEGREES(ATAN2(COS(RADIANS(P47)),COS(RADIANS(R47))*SIN(RADIANS(P47))))</f>
        <v/>
      </c>
      <c r="T47">
        <f>DEGREES(ASIN(SIN(RADIANS(R47))*SIN(RADIANS(P47))))</f>
        <v/>
      </c>
      <c r="U47">
        <f>TAN(RADIANS(R47/2))*TAN(RADIANS(R47/2))</f>
        <v/>
      </c>
      <c r="V47">
        <f>4*DEGREES(U47*SIN(2*RADIANS(I47))-2*K47*SIN(RADIANS(J47))+4*K47*U47*SIN(RADIANS(J47))*COS(2*RADIANS(I47))-0.5*U47*U47*SIN(4*RADIANS(I47))-1.25*K47*K47*SIN(2*RADIANS(J47)))</f>
        <v/>
      </c>
      <c r="W47">
        <f>DEGREES(ACOS(COS(RADIANS(90.833))/(COS(RADIANS($B$2))*COS(RADIANS(T47)))-TAN(RADIANS($B$2))*TAN(RADIANS(T47))))</f>
        <v/>
      </c>
      <c r="X47" s="7">
        <f>(720-4*$B$3-V47+$B$4*60)/1440</f>
        <v/>
      </c>
      <c r="Y47" s="7">
        <f>(X47*1440-W47*4)/1440</f>
        <v/>
      </c>
      <c r="Z47" s="7">
        <f>(X47*1440+W47*4)/1440</f>
        <v/>
      </c>
      <c r="AA47">
        <f>8*W47</f>
        <v/>
      </c>
      <c r="AB47">
        <f>MOD(E47*1440+V47+4*$B$3-60*$B$4,1440)</f>
        <v/>
      </c>
      <c r="AC47">
        <f>IF(AB47/4&lt;0,AB47/4+180,AB47/4-180)</f>
        <v/>
      </c>
      <c r="AD47">
        <f>DEGREES(ACOS(SIN(RADIANS($B$2))*SIN(RADIANS(T47))+COS(RADIANS($B$2))*COS(RADIANS(T47))*COS(RADIANS(AC47))))</f>
        <v/>
      </c>
      <c r="AE47">
        <f>90-AD47</f>
        <v/>
      </c>
      <c r="AF47">
        <f>IF(AE47&gt;85,0,IF(AE47&gt;5,58.1/TAN(RADIANS(AE47))-0.07/POWER(TAN(RADIANS(AE47)),3)+0.000086/POWER(TAN(RADIANS(AE47)),5),IF(AE47&gt;-0.575,1735+AE47*(-518.2+AE47*(103.4+AE47*(-12.79+AE47*0.711))),-20.772/TAN(RADIANS(AE47)))))/3600</f>
        <v/>
      </c>
      <c r="AG47">
        <f>AE47+AF47</f>
        <v/>
      </c>
      <c r="AH47">
        <f>IF(AC47&gt;0,MOD(DEGREES(ACOS(((SIN(RADIANS($B$2))*COS(RADIANS(AD47)))-SIN(RADIANS(T47)))/(COS(RADIANS($B$2))*SIN(RADIANS(AD47)))))+180,360),MOD(540-DEGREES(ACOS(((SIN(RADIANS($B$2))*COS(RADIANS(AD47)))-SIN(RADIANS(T47)))/(COS(RADIANS($B$2))*SIN(RADIANS(AD47))))),360))</f>
        <v/>
      </c>
    </row>
    <row r="48">
      <c r="D48" s="1">
        <f>D47+1</f>
        <v/>
      </c>
      <c r="E48" s="7">
        <f>$B$5</f>
        <v/>
      </c>
      <c r="F48" s="2">
        <f>D48+2415018.5+E48-$B$4/24</f>
        <v/>
      </c>
      <c r="G48" s="3">
        <f>(F48-2451545)/36525</f>
        <v/>
      </c>
      <c r="I48">
        <f>MOD(280.46646+G48*(36000.76983 + G48*0.0003032),360)</f>
        <v/>
      </c>
      <c r="J48">
        <f>357.52911+G48*(35999.05029 - 0.0001537*G48)</f>
        <v/>
      </c>
      <c r="K48">
        <f>0.016708634-G48*(0.000042037+0.0000001267*G48)</f>
        <v/>
      </c>
      <c r="L48">
        <f>SIN(RADIANS(J48))*(1.914602-G48*(0.004817+0.000014*G48))+SIN(RADIANS(2*J48))*(0.019993-0.000101*G48)+SIN(RADIANS(3*J48))*0.000289</f>
        <v/>
      </c>
      <c r="M48">
        <f>I48+L48</f>
        <v/>
      </c>
      <c r="N48">
        <f>J48+L48</f>
        <v/>
      </c>
      <c r="O48">
        <f>(1.000001018*(1-K48*K48))/(1+K48*COS(RADIANS(N48)))</f>
        <v/>
      </c>
      <c r="P48">
        <f>M48-0.00569-0.00478*SIN(RADIANS(125.04-1934.136*G48))</f>
        <v/>
      </c>
      <c r="Q48">
        <f>23+(26+((21.448-G48*(46.815+G48*(0.00059-G48*0.001813))))/60)/60</f>
        <v/>
      </c>
      <c r="R48">
        <f>Q48+0.00256*COS(RADIANS(125.04-1934.136*G48))</f>
        <v/>
      </c>
      <c r="S48">
        <f>DEGREES(ATAN2(COS(RADIANS(P48)),COS(RADIANS(R48))*SIN(RADIANS(P48))))</f>
        <v/>
      </c>
      <c r="T48">
        <f>DEGREES(ASIN(SIN(RADIANS(R48))*SIN(RADIANS(P48))))</f>
        <v/>
      </c>
      <c r="U48">
        <f>TAN(RADIANS(R48/2))*TAN(RADIANS(R48/2))</f>
        <v/>
      </c>
      <c r="V48">
        <f>4*DEGREES(U48*SIN(2*RADIANS(I48))-2*K48*SIN(RADIANS(J48))+4*K48*U48*SIN(RADIANS(J48))*COS(2*RADIANS(I48))-0.5*U48*U48*SIN(4*RADIANS(I48))-1.25*K48*K48*SIN(2*RADIANS(J48)))</f>
        <v/>
      </c>
      <c r="W48">
        <f>DEGREES(ACOS(COS(RADIANS(90.833))/(COS(RADIANS($B$2))*COS(RADIANS(T48)))-TAN(RADIANS($B$2))*TAN(RADIANS(T48))))</f>
        <v/>
      </c>
      <c r="X48" s="7">
        <f>(720-4*$B$3-V48+$B$4*60)/1440</f>
        <v/>
      </c>
      <c r="Y48" s="7">
        <f>(X48*1440-W48*4)/1440</f>
        <v/>
      </c>
      <c r="Z48" s="7">
        <f>(X48*1440+W48*4)/1440</f>
        <v/>
      </c>
      <c r="AA48">
        <f>8*W48</f>
        <v/>
      </c>
      <c r="AB48">
        <f>MOD(E48*1440+V48+4*$B$3-60*$B$4,1440)</f>
        <v/>
      </c>
      <c r="AC48">
        <f>IF(AB48/4&lt;0,AB48/4+180,AB48/4-180)</f>
        <v/>
      </c>
      <c r="AD48">
        <f>DEGREES(ACOS(SIN(RADIANS($B$2))*SIN(RADIANS(T48))+COS(RADIANS($B$2))*COS(RADIANS(T48))*COS(RADIANS(AC48))))</f>
        <v/>
      </c>
      <c r="AE48">
        <f>90-AD48</f>
        <v/>
      </c>
      <c r="AF48">
        <f>IF(AE48&gt;85,0,IF(AE48&gt;5,58.1/TAN(RADIANS(AE48))-0.07/POWER(TAN(RADIANS(AE48)),3)+0.000086/POWER(TAN(RADIANS(AE48)),5),IF(AE48&gt;-0.575,1735+AE48*(-518.2+AE48*(103.4+AE48*(-12.79+AE48*0.711))),-20.772/TAN(RADIANS(AE48)))))/3600</f>
        <v/>
      </c>
      <c r="AG48">
        <f>AE48+AF48</f>
        <v/>
      </c>
      <c r="AH48">
        <f>IF(AC48&gt;0,MOD(DEGREES(ACOS(((SIN(RADIANS($B$2))*COS(RADIANS(AD48)))-SIN(RADIANS(T48)))/(COS(RADIANS($B$2))*SIN(RADIANS(AD48)))))+180,360),MOD(540-DEGREES(ACOS(((SIN(RADIANS($B$2))*COS(RADIANS(AD48)))-SIN(RADIANS(T48)))/(COS(RADIANS($B$2))*SIN(RADIANS(AD48))))),360))</f>
        <v/>
      </c>
    </row>
    <row r="49">
      <c r="D49" s="1">
        <f>D48+1</f>
        <v/>
      </c>
      <c r="E49" s="7">
        <f>$B$5</f>
        <v/>
      </c>
      <c r="F49" s="2">
        <f>D49+2415018.5+E49-$B$4/24</f>
        <v/>
      </c>
      <c r="G49" s="3">
        <f>(F49-2451545)/36525</f>
        <v/>
      </c>
      <c r="I49">
        <f>MOD(280.46646+G49*(36000.76983 + G49*0.0003032),360)</f>
        <v/>
      </c>
      <c r="J49">
        <f>357.52911+G49*(35999.05029 - 0.0001537*G49)</f>
        <v/>
      </c>
      <c r="K49">
        <f>0.016708634-G49*(0.000042037+0.0000001267*G49)</f>
        <v/>
      </c>
      <c r="L49">
        <f>SIN(RADIANS(J49))*(1.914602-G49*(0.004817+0.000014*G49))+SIN(RADIANS(2*J49))*(0.019993-0.000101*G49)+SIN(RADIANS(3*J49))*0.000289</f>
        <v/>
      </c>
      <c r="M49">
        <f>I49+L49</f>
        <v/>
      </c>
      <c r="N49">
        <f>J49+L49</f>
        <v/>
      </c>
      <c r="O49">
        <f>(1.000001018*(1-K49*K49))/(1+K49*COS(RADIANS(N49)))</f>
        <v/>
      </c>
      <c r="P49">
        <f>M49-0.00569-0.00478*SIN(RADIANS(125.04-1934.136*G49))</f>
        <v/>
      </c>
      <c r="Q49">
        <f>23+(26+((21.448-G49*(46.815+G49*(0.00059-G49*0.001813))))/60)/60</f>
        <v/>
      </c>
      <c r="R49">
        <f>Q49+0.00256*COS(RADIANS(125.04-1934.136*G49))</f>
        <v/>
      </c>
      <c r="S49">
        <f>DEGREES(ATAN2(COS(RADIANS(P49)),COS(RADIANS(R49))*SIN(RADIANS(P49))))</f>
        <v/>
      </c>
      <c r="T49">
        <f>DEGREES(ASIN(SIN(RADIANS(R49))*SIN(RADIANS(P49))))</f>
        <v/>
      </c>
      <c r="U49">
        <f>TAN(RADIANS(R49/2))*TAN(RADIANS(R49/2))</f>
        <v/>
      </c>
      <c r="V49">
        <f>4*DEGREES(U49*SIN(2*RADIANS(I49))-2*K49*SIN(RADIANS(J49))+4*K49*U49*SIN(RADIANS(J49))*COS(2*RADIANS(I49))-0.5*U49*U49*SIN(4*RADIANS(I49))-1.25*K49*K49*SIN(2*RADIANS(J49)))</f>
        <v/>
      </c>
      <c r="W49">
        <f>DEGREES(ACOS(COS(RADIANS(90.833))/(COS(RADIANS($B$2))*COS(RADIANS(T49)))-TAN(RADIANS($B$2))*TAN(RADIANS(T49))))</f>
        <v/>
      </c>
      <c r="X49" s="7">
        <f>(720-4*$B$3-V49+$B$4*60)/1440</f>
        <v/>
      </c>
      <c r="Y49" s="7">
        <f>(X49*1440-W49*4)/1440</f>
        <v/>
      </c>
      <c r="Z49" s="7">
        <f>(X49*1440+W49*4)/1440</f>
        <v/>
      </c>
      <c r="AA49">
        <f>8*W49</f>
        <v/>
      </c>
      <c r="AB49">
        <f>MOD(E49*1440+V49+4*$B$3-60*$B$4,1440)</f>
        <v/>
      </c>
      <c r="AC49">
        <f>IF(AB49/4&lt;0,AB49/4+180,AB49/4-180)</f>
        <v/>
      </c>
      <c r="AD49">
        <f>DEGREES(ACOS(SIN(RADIANS($B$2))*SIN(RADIANS(T49))+COS(RADIANS($B$2))*COS(RADIANS(T49))*COS(RADIANS(AC49))))</f>
        <v/>
      </c>
      <c r="AE49">
        <f>90-AD49</f>
        <v/>
      </c>
      <c r="AF49">
        <f>IF(AE49&gt;85,0,IF(AE49&gt;5,58.1/TAN(RADIANS(AE49))-0.07/POWER(TAN(RADIANS(AE49)),3)+0.000086/POWER(TAN(RADIANS(AE49)),5),IF(AE49&gt;-0.575,1735+AE49*(-518.2+AE49*(103.4+AE49*(-12.79+AE49*0.711))),-20.772/TAN(RADIANS(AE49)))))/3600</f>
        <v/>
      </c>
      <c r="AG49">
        <f>AE49+AF49</f>
        <v/>
      </c>
      <c r="AH49">
        <f>IF(AC49&gt;0,MOD(DEGREES(ACOS(((SIN(RADIANS($B$2))*COS(RADIANS(AD49)))-SIN(RADIANS(T49)))/(COS(RADIANS($B$2))*SIN(RADIANS(AD49)))))+180,360),MOD(540-DEGREES(ACOS(((SIN(RADIANS($B$2))*COS(RADIANS(AD49)))-SIN(RADIANS(T49)))/(COS(RADIANS($B$2))*SIN(RADIANS(AD49))))),360))</f>
        <v/>
      </c>
    </row>
    <row r="50">
      <c r="D50" s="1">
        <f>D49+1</f>
        <v/>
      </c>
      <c r="E50" s="7">
        <f>$B$5</f>
        <v/>
      </c>
      <c r="F50" s="2">
        <f>D50+2415018.5+E50-$B$4/24</f>
        <v/>
      </c>
      <c r="G50" s="3">
        <f>(F50-2451545)/36525</f>
        <v/>
      </c>
      <c r="I50">
        <f>MOD(280.46646+G50*(36000.76983 + G50*0.0003032),360)</f>
        <v/>
      </c>
      <c r="J50">
        <f>357.52911+G50*(35999.05029 - 0.0001537*G50)</f>
        <v/>
      </c>
      <c r="K50">
        <f>0.016708634-G50*(0.000042037+0.0000001267*G50)</f>
        <v/>
      </c>
      <c r="L50">
        <f>SIN(RADIANS(J50))*(1.914602-G50*(0.004817+0.000014*G50))+SIN(RADIANS(2*J50))*(0.019993-0.000101*G50)+SIN(RADIANS(3*J50))*0.000289</f>
        <v/>
      </c>
      <c r="M50">
        <f>I50+L50</f>
        <v/>
      </c>
      <c r="N50">
        <f>J50+L50</f>
        <v/>
      </c>
      <c r="O50">
        <f>(1.000001018*(1-K50*K50))/(1+K50*COS(RADIANS(N50)))</f>
        <v/>
      </c>
      <c r="P50">
        <f>M50-0.00569-0.00478*SIN(RADIANS(125.04-1934.136*G50))</f>
        <v/>
      </c>
      <c r="Q50">
        <f>23+(26+((21.448-G50*(46.815+G50*(0.00059-G50*0.001813))))/60)/60</f>
        <v/>
      </c>
      <c r="R50">
        <f>Q50+0.00256*COS(RADIANS(125.04-1934.136*G50))</f>
        <v/>
      </c>
      <c r="S50">
        <f>DEGREES(ATAN2(COS(RADIANS(P50)),COS(RADIANS(R50))*SIN(RADIANS(P50))))</f>
        <v/>
      </c>
      <c r="T50">
        <f>DEGREES(ASIN(SIN(RADIANS(R50))*SIN(RADIANS(P50))))</f>
        <v/>
      </c>
      <c r="U50">
        <f>TAN(RADIANS(R50/2))*TAN(RADIANS(R50/2))</f>
        <v/>
      </c>
      <c r="V50">
        <f>4*DEGREES(U50*SIN(2*RADIANS(I50))-2*K50*SIN(RADIANS(J50))+4*K50*U50*SIN(RADIANS(J50))*COS(2*RADIANS(I50))-0.5*U50*U50*SIN(4*RADIANS(I50))-1.25*K50*K50*SIN(2*RADIANS(J50)))</f>
        <v/>
      </c>
      <c r="W50">
        <f>DEGREES(ACOS(COS(RADIANS(90.833))/(COS(RADIANS($B$2))*COS(RADIANS(T50)))-TAN(RADIANS($B$2))*TAN(RADIANS(T50))))</f>
        <v/>
      </c>
      <c r="X50" s="7">
        <f>(720-4*$B$3-V50+$B$4*60)/1440</f>
        <v/>
      </c>
      <c r="Y50" s="7">
        <f>(X50*1440-W50*4)/1440</f>
        <v/>
      </c>
      <c r="Z50" s="7">
        <f>(X50*1440+W50*4)/1440</f>
        <v/>
      </c>
      <c r="AA50">
        <f>8*W50</f>
        <v/>
      </c>
      <c r="AB50">
        <f>MOD(E50*1440+V50+4*$B$3-60*$B$4,1440)</f>
        <v/>
      </c>
      <c r="AC50">
        <f>IF(AB50/4&lt;0,AB50/4+180,AB50/4-180)</f>
        <v/>
      </c>
      <c r="AD50">
        <f>DEGREES(ACOS(SIN(RADIANS($B$2))*SIN(RADIANS(T50))+COS(RADIANS($B$2))*COS(RADIANS(T50))*COS(RADIANS(AC50))))</f>
        <v/>
      </c>
      <c r="AE50">
        <f>90-AD50</f>
        <v/>
      </c>
      <c r="AF50">
        <f>IF(AE50&gt;85,0,IF(AE50&gt;5,58.1/TAN(RADIANS(AE50))-0.07/POWER(TAN(RADIANS(AE50)),3)+0.000086/POWER(TAN(RADIANS(AE50)),5),IF(AE50&gt;-0.575,1735+AE50*(-518.2+AE50*(103.4+AE50*(-12.79+AE50*0.711))),-20.772/TAN(RADIANS(AE50)))))/3600</f>
        <v/>
      </c>
      <c r="AG50">
        <f>AE50+AF50</f>
        <v/>
      </c>
      <c r="AH50">
        <f>IF(AC50&gt;0,MOD(DEGREES(ACOS(((SIN(RADIANS($B$2))*COS(RADIANS(AD50)))-SIN(RADIANS(T50)))/(COS(RADIANS($B$2))*SIN(RADIANS(AD50)))))+180,360),MOD(540-DEGREES(ACOS(((SIN(RADIANS($B$2))*COS(RADIANS(AD50)))-SIN(RADIANS(T50)))/(COS(RADIANS($B$2))*SIN(RADIANS(AD50))))),360))</f>
        <v/>
      </c>
    </row>
    <row r="51">
      <c r="D51" s="1">
        <f>D50+1</f>
        <v/>
      </c>
      <c r="E51" s="7">
        <f>$B$5</f>
        <v/>
      </c>
      <c r="F51" s="2">
        <f>D51+2415018.5+E51-$B$4/24</f>
        <v/>
      </c>
      <c r="G51" s="3">
        <f>(F51-2451545)/36525</f>
        <v/>
      </c>
      <c r="I51">
        <f>MOD(280.46646+G51*(36000.76983 + G51*0.0003032),360)</f>
        <v/>
      </c>
      <c r="J51">
        <f>357.52911+G51*(35999.05029 - 0.0001537*G51)</f>
        <v/>
      </c>
      <c r="K51">
        <f>0.016708634-G51*(0.000042037+0.0000001267*G51)</f>
        <v/>
      </c>
      <c r="L51">
        <f>SIN(RADIANS(J51))*(1.914602-G51*(0.004817+0.000014*G51))+SIN(RADIANS(2*J51))*(0.019993-0.000101*G51)+SIN(RADIANS(3*J51))*0.000289</f>
        <v/>
      </c>
      <c r="M51">
        <f>I51+L51</f>
        <v/>
      </c>
      <c r="N51">
        <f>J51+L51</f>
        <v/>
      </c>
      <c r="O51">
        <f>(1.000001018*(1-K51*K51))/(1+K51*COS(RADIANS(N51)))</f>
        <v/>
      </c>
      <c r="P51">
        <f>M51-0.00569-0.00478*SIN(RADIANS(125.04-1934.136*G51))</f>
        <v/>
      </c>
      <c r="Q51">
        <f>23+(26+((21.448-G51*(46.815+G51*(0.00059-G51*0.001813))))/60)/60</f>
        <v/>
      </c>
      <c r="R51">
        <f>Q51+0.00256*COS(RADIANS(125.04-1934.136*G51))</f>
        <v/>
      </c>
      <c r="S51">
        <f>DEGREES(ATAN2(COS(RADIANS(P51)),COS(RADIANS(R51))*SIN(RADIANS(P51))))</f>
        <v/>
      </c>
      <c r="T51">
        <f>DEGREES(ASIN(SIN(RADIANS(R51))*SIN(RADIANS(P51))))</f>
        <v/>
      </c>
      <c r="U51">
        <f>TAN(RADIANS(R51/2))*TAN(RADIANS(R51/2))</f>
        <v/>
      </c>
      <c r="V51">
        <f>4*DEGREES(U51*SIN(2*RADIANS(I51))-2*K51*SIN(RADIANS(J51))+4*K51*U51*SIN(RADIANS(J51))*COS(2*RADIANS(I51))-0.5*U51*U51*SIN(4*RADIANS(I51))-1.25*K51*K51*SIN(2*RADIANS(J51)))</f>
        <v/>
      </c>
      <c r="W51">
        <f>DEGREES(ACOS(COS(RADIANS(90.833))/(COS(RADIANS($B$2))*COS(RADIANS(T51)))-TAN(RADIANS($B$2))*TAN(RADIANS(T51))))</f>
        <v/>
      </c>
      <c r="X51" s="7">
        <f>(720-4*$B$3-V51+$B$4*60)/1440</f>
        <v/>
      </c>
      <c r="Y51" s="7">
        <f>(X51*1440-W51*4)/1440</f>
        <v/>
      </c>
      <c r="Z51" s="7">
        <f>(X51*1440+W51*4)/1440</f>
        <v/>
      </c>
      <c r="AA51">
        <f>8*W51</f>
        <v/>
      </c>
      <c r="AB51">
        <f>MOD(E51*1440+V51+4*$B$3-60*$B$4,1440)</f>
        <v/>
      </c>
      <c r="AC51">
        <f>IF(AB51/4&lt;0,AB51/4+180,AB51/4-180)</f>
        <v/>
      </c>
      <c r="AD51">
        <f>DEGREES(ACOS(SIN(RADIANS($B$2))*SIN(RADIANS(T51))+COS(RADIANS($B$2))*COS(RADIANS(T51))*COS(RADIANS(AC51))))</f>
        <v/>
      </c>
      <c r="AE51">
        <f>90-AD51</f>
        <v/>
      </c>
      <c r="AF51">
        <f>IF(AE51&gt;85,0,IF(AE51&gt;5,58.1/TAN(RADIANS(AE51))-0.07/POWER(TAN(RADIANS(AE51)),3)+0.000086/POWER(TAN(RADIANS(AE51)),5),IF(AE51&gt;-0.575,1735+AE51*(-518.2+AE51*(103.4+AE51*(-12.79+AE51*0.711))),-20.772/TAN(RADIANS(AE51)))))/3600</f>
        <v/>
      </c>
      <c r="AG51">
        <f>AE51+AF51</f>
        <v/>
      </c>
      <c r="AH51">
        <f>IF(AC51&gt;0,MOD(DEGREES(ACOS(((SIN(RADIANS($B$2))*COS(RADIANS(AD51)))-SIN(RADIANS(T51)))/(COS(RADIANS($B$2))*SIN(RADIANS(AD51)))))+180,360),MOD(540-DEGREES(ACOS(((SIN(RADIANS($B$2))*COS(RADIANS(AD51)))-SIN(RADIANS(T51)))/(COS(RADIANS($B$2))*SIN(RADIANS(AD51))))),360))</f>
        <v/>
      </c>
    </row>
    <row r="52">
      <c r="D52" s="1">
        <f>D51+1</f>
        <v/>
      </c>
      <c r="E52" s="7">
        <f>$B$5</f>
        <v/>
      </c>
      <c r="F52" s="2">
        <f>D52+2415018.5+E52-$B$4/24</f>
        <v/>
      </c>
      <c r="G52" s="3">
        <f>(F52-2451545)/36525</f>
        <v/>
      </c>
      <c r="I52">
        <f>MOD(280.46646+G52*(36000.76983 + G52*0.0003032),360)</f>
        <v/>
      </c>
      <c r="J52">
        <f>357.52911+G52*(35999.05029 - 0.0001537*G52)</f>
        <v/>
      </c>
      <c r="K52">
        <f>0.016708634-G52*(0.000042037+0.0000001267*G52)</f>
        <v/>
      </c>
      <c r="L52">
        <f>SIN(RADIANS(J52))*(1.914602-G52*(0.004817+0.000014*G52))+SIN(RADIANS(2*J52))*(0.019993-0.000101*G52)+SIN(RADIANS(3*J52))*0.000289</f>
        <v/>
      </c>
      <c r="M52">
        <f>I52+L52</f>
        <v/>
      </c>
      <c r="N52">
        <f>J52+L52</f>
        <v/>
      </c>
      <c r="O52">
        <f>(1.000001018*(1-K52*K52))/(1+K52*COS(RADIANS(N52)))</f>
        <v/>
      </c>
      <c r="P52">
        <f>M52-0.00569-0.00478*SIN(RADIANS(125.04-1934.136*G52))</f>
        <v/>
      </c>
      <c r="Q52">
        <f>23+(26+((21.448-G52*(46.815+G52*(0.00059-G52*0.001813))))/60)/60</f>
        <v/>
      </c>
      <c r="R52">
        <f>Q52+0.00256*COS(RADIANS(125.04-1934.136*G52))</f>
        <v/>
      </c>
      <c r="S52">
        <f>DEGREES(ATAN2(COS(RADIANS(P52)),COS(RADIANS(R52))*SIN(RADIANS(P52))))</f>
        <v/>
      </c>
      <c r="T52">
        <f>DEGREES(ASIN(SIN(RADIANS(R52))*SIN(RADIANS(P52))))</f>
        <v/>
      </c>
      <c r="U52">
        <f>TAN(RADIANS(R52/2))*TAN(RADIANS(R52/2))</f>
        <v/>
      </c>
      <c r="V52">
        <f>4*DEGREES(U52*SIN(2*RADIANS(I52))-2*K52*SIN(RADIANS(J52))+4*K52*U52*SIN(RADIANS(J52))*COS(2*RADIANS(I52))-0.5*U52*U52*SIN(4*RADIANS(I52))-1.25*K52*K52*SIN(2*RADIANS(J52)))</f>
        <v/>
      </c>
      <c r="W52">
        <f>DEGREES(ACOS(COS(RADIANS(90.833))/(COS(RADIANS($B$2))*COS(RADIANS(T52)))-TAN(RADIANS($B$2))*TAN(RADIANS(T52))))</f>
        <v/>
      </c>
      <c r="X52" s="7">
        <f>(720-4*$B$3-V52+$B$4*60)/1440</f>
        <v/>
      </c>
      <c r="Y52" s="7">
        <f>(X52*1440-W52*4)/1440</f>
        <v/>
      </c>
      <c r="Z52" s="7">
        <f>(X52*1440+W52*4)/1440</f>
        <v/>
      </c>
      <c r="AA52">
        <f>8*W52</f>
        <v/>
      </c>
      <c r="AB52">
        <f>MOD(E52*1440+V52+4*$B$3-60*$B$4,1440)</f>
        <v/>
      </c>
      <c r="AC52">
        <f>IF(AB52/4&lt;0,AB52/4+180,AB52/4-180)</f>
        <v/>
      </c>
      <c r="AD52">
        <f>DEGREES(ACOS(SIN(RADIANS($B$2))*SIN(RADIANS(T52))+COS(RADIANS($B$2))*COS(RADIANS(T52))*COS(RADIANS(AC52))))</f>
        <v/>
      </c>
      <c r="AE52">
        <f>90-AD52</f>
        <v/>
      </c>
      <c r="AF52">
        <f>IF(AE52&gt;85,0,IF(AE52&gt;5,58.1/TAN(RADIANS(AE52))-0.07/POWER(TAN(RADIANS(AE52)),3)+0.000086/POWER(TAN(RADIANS(AE52)),5),IF(AE52&gt;-0.575,1735+AE52*(-518.2+AE52*(103.4+AE52*(-12.79+AE52*0.711))),-20.772/TAN(RADIANS(AE52)))))/3600</f>
        <v/>
      </c>
      <c r="AG52">
        <f>AE52+AF52</f>
        <v/>
      </c>
      <c r="AH52">
        <f>IF(AC52&gt;0,MOD(DEGREES(ACOS(((SIN(RADIANS($B$2))*COS(RADIANS(AD52)))-SIN(RADIANS(T52)))/(COS(RADIANS($B$2))*SIN(RADIANS(AD52)))))+180,360),MOD(540-DEGREES(ACOS(((SIN(RADIANS($B$2))*COS(RADIANS(AD52)))-SIN(RADIANS(T52)))/(COS(RADIANS($B$2))*SIN(RADIANS(AD52))))),360))</f>
        <v/>
      </c>
    </row>
    <row r="53">
      <c r="D53" s="1">
        <f>D52+1</f>
        <v/>
      </c>
      <c r="E53" s="7">
        <f>$B$5</f>
        <v/>
      </c>
      <c r="F53" s="2">
        <f>D53+2415018.5+E53-$B$4/24</f>
        <v/>
      </c>
      <c r="G53" s="3">
        <f>(F53-2451545)/36525</f>
        <v/>
      </c>
      <c r="I53">
        <f>MOD(280.46646+G53*(36000.76983 + G53*0.0003032),360)</f>
        <v/>
      </c>
      <c r="J53">
        <f>357.52911+G53*(35999.05029 - 0.0001537*G53)</f>
        <v/>
      </c>
      <c r="K53">
        <f>0.016708634-G53*(0.000042037+0.0000001267*G53)</f>
        <v/>
      </c>
      <c r="L53">
        <f>SIN(RADIANS(J53))*(1.914602-G53*(0.004817+0.000014*G53))+SIN(RADIANS(2*J53))*(0.019993-0.000101*G53)+SIN(RADIANS(3*J53))*0.000289</f>
        <v/>
      </c>
      <c r="M53">
        <f>I53+L53</f>
        <v/>
      </c>
      <c r="N53">
        <f>J53+L53</f>
        <v/>
      </c>
      <c r="O53">
        <f>(1.000001018*(1-K53*K53))/(1+K53*COS(RADIANS(N53)))</f>
        <v/>
      </c>
      <c r="P53">
        <f>M53-0.00569-0.00478*SIN(RADIANS(125.04-1934.136*G53))</f>
        <v/>
      </c>
      <c r="Q53">
        <f>23+(26+((21.448-G53*(46.815+G53*(0.00059-G53*0.001813))))/60)/60</f>
        <v/>
      </c>
      <c r="R53">
        <f>Q53+0.00256*COS(RADIANS(125.04-1934.136*G53))</f>
        <v/>
      </c>
      <c r="S53">
        <f>DEGREES(ATAN2(COS(RADIANS(P53)),COS(RADIANS(R53))*SIN(RADIANS(P53))))</f>
        <v/>
      </c>
      <c r="T53">
        <f>DEGREES(ASIN(SIN(RADIANS(R53))*SIN(RADIANS(P53))))</f>
        <v/>
      </c>
      <c r="U53">
        <f>TAN(RADIANS(R53/2))*TAN(RADIANS(R53/2))</f>
        <v/>
      </c>
      <c r="V53">
        <f>4*DEGREES(U53*SIN(2*RADIANS(I53))-2*K53*SIN(RADIANS(J53))+4*K53*U53*SIN(RADIANS(J53))*COS(2*RADIANS(I53))-0.5*U53*U53*SIN(4*RADIANS(I53))-1.25*K53*K53*SIN(2*RADIANS(J53)))</f>
        <v/>
      </c>
      <c r="W53">
        <f>DEGREES(ACOS(COS(RADIANS(90.833))/(COS(RADIANS($B$2))*COS(RADIANS(T53)))-TAN(RADIANS($B$2))*TAN(RADIANS(T53))))</f>
        <v/>
      </c>
      <c r="X53" s="7">
        <f>(720-4*$B$3-V53+$B$4*60)/1440</f>
        <v/>
      </c>
      <c r="Y53" s="7">
        <f>(X53*1440-W53*4)/1440</f>
        <v/>
      </c>
      <c r="Z53" s="7">
        <f>(X53*1440+W53*4)/1440</f>
        <v/>
      </c>
      <c r="AA53">
        <f>8*W53</f>
        <v/>
      </c>
      <c r="AB53">
        <f>MOD(E53*1440+V53+4*$B$3-60*$B$4,1440)</f>
        <v/>
      </c>
      <c r="AC53">
        <f>IF(AB53/4&lt;0,AB53/4+180,AB53/4-180)</f>
        <v/>
      </c>
      <c r="AD53">
        <f>DEGREES(ACOS(SIN(RADIANS($B$2))*SIN(RADIANS(T53))+COS(RADIANS($B$2))*COS(RADIANS(T53))*COS(RADIANS(AC53))))</f>
        <v/>
      </c>
      <c r="AE53">
        <f>90-AD53</f>
        <v/>
      </c>
      <c r="AF53">
        <f>IF(AE53&gt;85,0,IF(AE53&gt;5,58.1/TAN(RADIANS(AE53))-0.07/POWER(TAN(RADIANS(AE53)),3)+0.000086/POWER(TAN(RADIANS(AE53)),5),IF(AE53&gt;-0.575,1735+AE53*(-518.2+AE53*(103.4+AE53*(-12.79+AE53*0.711))),-20.772/TAN(RADIANS(AE53)))))/3600</f>
        <v/>
      </c>
      <c r="AG53">
        <f>AE53+AF53</f>
        <v/>
      </c>
      <c r="AH53">
        <f>IF(AC53&gt;0,MOD(DEGREES(ACOS(((SIN(RADIANS($B$2))*COS(RADIANS(AD53)))-SIN(RADIANS(T53)))/(COS(RADIANS($B$2))*SIN(RADIANS(AD53)))))+180,360),MOD(540-DEGREES(ACOS(((SIN(RADIANS($B$2))*COS(RADIANS(AD53)))-SIN(RADIANS(T53)))/(COS(RADIANS($B$2))*SIN(RADIANS(AD53))))),360))</f>
        <v/>
      </c>
    </row>
    <row r="54">
      <c r="D54" s="1">
        <f>D53+1</f>
        <v/>
      </c>
      <c r="E54" s="7">
        <f>$B$5</f>
        <v/>
      </c>
      <c r="F54" s="2">
        <f>D54+2415018.5+E54-$B$4/24</f>
        <v/>
      </c>
      <c r="G54" s="3">
        <f>(F54-2451545)/36525</f>
        <v/>
      </c>
      <c r="I54">
        <f>MOD(280.46646+G54*(36000.76983 + G54*0.0003032),360)</f>
        <v/>
      </c>
      <c r="J54">
        <f>357.52911+G54*(35999.05029 - 0.0001537*G54)</f>
        <v/>
      </c>
      <c r="K54">
        <f>0.016708634-G54*(0.000042037+0.0000001267*G54)</f>
        <v/>
      </c>
      <c r="L54">
        <f>SIN(RADIANS(J54))*(1.914602-G54*(0.004817+0.000014*G54))+SIN(RADIANS(2*J54))*(0.019993-0.000101*G54)+SIN(RADIANS(3*J54))*0.000289</f>
        <v/>
      </c>
      <c r="M54">
        <f>I54+L54</f>
        <v/>
      </c>
      <c r="N54">
        <f>J54+L54</f>
        <v/>
      </c>
      <c r="O54">
        <f>(1.000001018*(1-K54*K54))/(1+K54*COS(RADIANS(N54)))</f>
        <v/>
      </c>
      <c r="P54">
        <f>M54-0.00569-0.00478*SIN(RADIANS(125.04-1934.136*G54))</f>
        <v/>
      </c>
      <c r="Q54">
        <f>23+(26+((21.448-G54*(46.815+G54*(0.00059-G54*0.001813))))/60)/60</f>
        <v/>
      </c>
      <c r="R54">
        <f>Q54+0.00256*COS(RADIANS(125.04-1934.136*G54))</f>
        <v/>
      </c>
      <c r="S54">
        <f>DEGREES(ATAN2(COS(RADIANS(P54)),COS(RADIANS(R54))*SIN(RADIANS(P54))))</f>
        <v/>
      </c>
      <c r="T54">
        <f>DEGREES(ASIN(SIN(RADIANS(R54))*SIN(RADIANS(P54))))</f>
        <v/>
      </c>
      <c r="U54">
        <f>TAN(RADIANS(R54/2))*TAN(RADIANS(R54/2))</f>
        <v/>
      </c>
      <c r="V54">
        <f>4*DEGREES(U54*SIN(2*RADIANS(I54))-2*K54*SIN(RADIANS(J54))+4*K54*U54*SIN(RADIANS(J54))*COS(2*RADIANS(I54))-0.5*U54*U54*SIN(4*RADIANS(I54))-1.25*K54*K54*SIN(2*RADIANS(J54)))</f>
        <v/>
      </c>
      <c r="W54">
        <f>DEGREES(ACOS(COS(RADIANS(90.833))/(COS(RADIANS($B$2))*COS(RADIANS(T54)))-TAN(RADIANS($B$2))*TAN(RADIANS(T54))))</f>
        <v/>
      </c>
      <c r="X54" s="7">
        <f>(720-4*$B$3-V54+$B$4*60)/1440</f>
        <v/>
      </c>
      <c r="Y54" s="7">
        <f>(X54*1440-W54*4)/1440</f>
        <v/>
      </c>
      <c r="Z54" s="7">
        <f>(X54*1440+W54*4)/1440</f>
        <v/>
      </c>
      <c r="AA54">
        <f>8*W54</f>
        <v/>
      </c>
      <c r="AB54">
        <f>MOD(E54*1440+V54+4*$B$3-60*$B$4,1440)</f>
        <v/>
      </c>
      <c r="AC54">
        <f>IF(AB54/4&lt;0,AB54/4+180,AB54/4-180)</f>
        <v/>
      </c>
      <c r="AD54">
        <f>DEGREES(ACOS(SIN(RADIANS($B$2))*SIN(RADIANS(T54))+COS(RADIANS($B$2))*COS(RADIANS(T54))*COS(RADIANS(AC54))))</f>
        <v/>
      </c>
      <c r="AE54">
        <f>90-AD54</f>
        <v/>
      </c>
      <c r="AF54">
        <f>IF(AE54&gt;85,0,IF(AE54&gt;5,58.1/TAN(RADIANS(AE54))-0.07/POWER(TAN(RADIANS(AE54)),3)+0.000086/POWER(TAN(RADIANS(AE54)),5),IF(AE54&gt;-0.575,1735+AE54*(-518.2+AE54*(103.4+AE54*(-12.79+AE54*0.711))),-20.772/TAN(RADIANS(AE54)))))/3600</f>
        <v/>
      </c>
      <c r="AG54">
        <f>AE54+AF54</f>
        <v/>
      </c>
      <c r="AH54">
        <f>IF(AC54&gt;0,MOD(DEGREES(ACOS(((SIN(RADIANS($B$2))*COS(RADIANS(AD54)))-SIN(RADIANS(T54)))/(COS(RADIANS($B$2))*SIN(RADIANS(AD54)))))+180,360),MOD(540-DEGREES(ACOS(((SIN(RADIANS($B$2))*COS(RADIANS(AD54)))-SIN(RADIANS(T54)))/(COS(RADIANS($B$2))*SIN(RADIANS(AD54))))),360))</f>
        <v/>
      </c>
    </row>
    <row r="55">
      <c r="D55" s="1">
        <f>D54+1</f>
        <v/>
      </c>
      <c r="E55" s="7">
        <f>$B$5</f>
        <v/>
      </c>
      <c r="F55" s="2">
        <f>D55+2415018.5+E55-$B$4/24</f>
        <v/>
      </c>
      <c r="G55" s="3">
        <f>(F55-2451545)/36525</f>
        <v/>
      </c>
      <c r="I55">
        <f>MOD(280.46646+G55*(36000.76983 + G55*0.0003032),360)</f>
        <v/>
      </c>
      <c r="J55">
        <f>357.52911+G55*(35999.05029 - 0.0001537*G55)</f>
        <v/>
      </c>
      <c r="K55">
        <f>0.016708634-G55*(0.000042037+0.0000001267*G55)</f>
        <v/>
      </c>
      <c r="L55">
        <f>SIN(RADIANS(J55))*(1.914602-G55*(0.004817+0.000014*G55))+SIN(RADIANS(2*J55))*(0.019993-0.000101*G55)+SIN(RADIANS(3*J55))*0.000289</f>
        <v/>
      </c>
      <c r="M55">
        <f>I55+L55</f>
        <v/>
      </c>
      <c r="N55">
        <f>J55+L55</f>
        <v/>
      </c>
      <c r="O55">
        <f>(1.000001018*(1-K55*K55))/(1+K55*COS(RADIANS(N55)))</f>
        <v/>
      </c>
      <c r="P55">
        <f>M55-0.00569-0.00478*SIN(RADIANS(125.04-1934.136*G55))</f>
        <v/>
      </c>
      <c r="Q55">
        <f>23+(26+((21.448-G55*(46.815+G55*(0.00059-G55*0.001813))))/60)/60</f>
        <v/>
      </c>
      <c r="R55">
        <f>Q55+0.00256*COS(RADIANS(125.04-1934.136*G55))</f>
        <v/>
      </c>
      <c r="S55">
        <f>DEGREES(ATAN2(COS(RADIANS(P55)),COS(RADIANS(R55))*SIN(RADIANS(P55))))</f>
        <v/>
      </c>
      <c r="T55">
        <f>DEGREES(ASIN(SIN(RADIANS(R55))*SIN(RADIANS(P55))))</f>
        <v/>
      </c>
      <c r="U55">
        <f>TAN(RADIANS(R55/2))*TAN(RADIANS(R55/2))</f>
        <v/>
      </c>
      <c r="V55">
        <f>4*DEGREES(U55*SIN(2*RADIANS(I55))-2*K55*SIN(RADIANS(J55))+4*K55*U55*SIN(RADIANS(J55))*COS(2*RADIANS(I55))-0.5*U55*U55*SIN(4*RADIANS(I55))-1.25*K55*K55*SIN(2*RADIANS(J55)))</f>
        <v/>
      </c>
      <c r="W55">
        <f>DEGREES(ACOS(COS(RADIANS(90.833))/(COS(RADIANS($B$2))*COS(RADIANS(T55)))-TAN(RADIANS($B$2))*TAN(RADIANS(T55))))</f>
        <v/>
      </c>
      <c r="X55" s="7">
        <f>(720-4*$B$3-V55+$B$4*60)/1440</f>
        <v/>
      </c>
      <c r="Y55" s="7">
        <f>(X55*1440-W55*4)/1440</f>
        <v/>
      </c>
      <c r="Z55" s="7">
        <f>(X55*1440+W55*4)/1440</f>
        <v/>
      </c>
      <c r="AA55">
        <f>8*W55</f>
        <v/>
      </c>
      <c r="AB55">
        <f>MOD(E55*1440+V55+4*$B$3-60*$B$4,1440)</f>
        <v/>
      </c>
      <c r="AC55">
        <f>IF(AB55/4&lt;0,AB55/4+180,AB55/4-180)</f>
        <v/>
      </c>
      <c r="AD55">
        <f>DEGREES(ACOS(SIN(RADIANS($B$2))*SIN(RADIANS(T55))+COS(RADIANS($B$2))*COS(RADIANS(T55))*COS(RADIANS(AC55))))</f>
        <v/>
      </c>
      <c r="AE55">
        <f>90-AD55</f>
        <v/>
      </c>
      <c r="AF55">
        <f>IF(AE55&gt;85,0,IF(AE55&gt;5,58.1/TAN(RADIANS(AE55))-0.07/POWER(TAN(RADIANS(AE55)),3)+0.000086/POWER(TAN(RADIANS(AE55)),5),IF(AE55&gt;-0.575,1735+AE55*(-518.2+AE55*(103.4+AE55*(-12.79+AE55*0.711))),-20.772/TAN(RADIANS(AE55)))))/3600</f>
        <v/>
      </c>
      <c r="AG55">
        <f>AE55+AF55</f>
        <v/>
      </c>
      <c r="AH55">
        <f>IF(AC55&gt;0,MOD(DEGREES(ACOS(((SIN(RADIANS($B$2))*COS(RADIANS(AD55)))-SIN(RADIANS(T55)))/(COS(RADIANS($B$2))*SIN(RADIANS(AD55)))))+180,360),MOD(540-DEGREES(ACOS(((SIN(RADIANS($B$2))*COS(RADIANS(AD55)))-SIN(RADIANS(T55)))/(COS(RADIANS($B$2))*SIN(RADIANS(AD55))))),360))</f>
        <v/>
      </c>
    </row>
    <row r="56">
      <c r="D56" s="1">
        <f>D55+1</f>
        <v/>
      </c>
      <c r="E56" s="7">
        <f>$B$5</f>
        <v/>
      </c>
      <c r="F56" s="2">
        <f>D56+2415018.5+E56-$B$4/24</f>
        <v/>
      </c>
      <c r="G56" s="3">
        <f>(F56-2451545)/36525</f>
        <v/>
      </c>
      <c r="I56">
        <f>MOD(280.46646+G56*(36000.76983 + G56*0.0003032),360)</f>
        <v/>
      </c>
      <c r="J56">
        <f>357.52911+G56*(35999.05029 - 0.0001537*G56)</f>
        <v/>
      </c>
      <c r="K56">
        <f>0.016708634-G56*(0.000042037+0.0000001267*G56)</f>
        <v/>
      </c>
      <c r="L56">
        <f>SIN(RADIANS(J56))*(1.914602-G56*(0.004817+0.000014*G56))+SIN(RADIANS(2*J56))*(0.019993-0.000101*G56)+SIN(RADIANS(3*J56))*0.000289</f>
        <v/>
      </c>
      <c r="M56">
        <f>I56+L56</f>
        <v/>
      </c>
      <c r="N56">
        <f>J56+L56</f>
        <v/>
      </c>
      <c r="O56">
        <f>(1.000001018*(1-K56*K56))/(1+K56*COS(RADIANS(N56)))</f>
        <v/>
      </c>
      <c r="P56">
        <f>M56-0.00569-0.00478*SIN(RADIANS(125.04-1934.136*G56))</f>
        <v/>
      </c>
      <c r="Q56">
        <f>23+(26+((21.448-G56*(46.815+G56*(0.00059-G56*0.001813))))/60)/60</f>
        <v/>
      </c>
      <c r="R56">
        <f>Q56+0.00256*COS(RADIANS(125.04-1934.136*G56))</f>
        <v/>
      </c>
      <c r="S56">
        <f>DEGREES(ATAN2(COS(RADIANS(P56)),COS(RADIANS(R56))*SIN(RADIANS(P56))))</f>
        <v/>
      </c>
      <c r="T56">
        <f>DEGREES(ASIN(SIN(RADIANS(R56))*SIN(RADIANS(P56))))</f>
        <v/>
      </c>
      <c r="U56">
        <f>TAN(RADIANS(R56/2))*TAN(RADIANS(R56/2))</f>
        <v/>
      </c>
      <c r="V56">
        <f>4*DEGREES(U56*SIN(2*RADIANS(I56))-2*K56*SIN(RADIANS(J56))+4*K56*U56*SIN(RADIANS(J56))*COS(2*RADIANS(I56))-0.5*U56*U56*SIN(4*RADIANS(I56))-1.25*K56*K56*SIN(2*RADIANS(J56)))</f>
        <v/>
      </c>
      <c r="W56">
        <f>DEGREES(ACOS(COS(RADIANS(90.833))/(COS(RADIANS($B$2))*COS(RADIANS(T56)))-TAN(RADIANS($B$2))*TAN(RADIANS(T56))))</f>
        <v/>
      </c>
      <c r="X56" s="7">
        <f>(720-4*$B$3-V56+$B$4*60)/1440</f>
        <v/>
      </c>
      <c r="Y56" s="7">
        <f>(X56*1440-W56*4)/1440</f>
        <v/>
      </c>
      <c r="Z56" s="7">
        <f>(X56*1440+W56*4)/1440</f>
        <v/>
      </c>
      <c r="AA56">
        <f>8*W56</f>
        <v/>
      </c>
      <c r="AB56">
        <f>MOD(E56*1440+V56+4*$B$3-60*$B$4,1440)</f>
        <v/>
      </c>
      <c r="AC56">
        <f>IF(AB56/4&lt;0,AB56/4+180,AB56/4-180)</f>
        <v/>
      </c>
      <c r="AD56">
        <f>DEGREES(ACOS(SIN(RADIANS($B$2))*SIN(RADIANS(T56))+COS(RADIANS($B$2))*COS(RADIANS(T56))*COS(RADIANS(AC56))))</f>
        <v/>
      </c>
      <c r="AE56">
        <f>90-AD56</f>
        <v/>
      </c>
      <c r="AF56">
        <f>IF(AE56&gt;85,0,IF(AE56&gt;5,58.1/TAN(RADIANS(AE56))-0.07/POWER(TAN(RADIANS(AE56)),3)+0.000086/POWER(TAN(RADIANS(AE56)),5),IF(AE56&gt;-0.575,1735+AE56*(-518.2+AE56*(103.4+AE56*(-12.79+AE56*0.711))),-20.772/TAN(RADIANS(AE56)))))/3600</f>
        <v/>
      </c>
      <c r="AG56">
        <f>AE56+AF56</f>
        <v/>
      </c>
      <c r="AH56">
        <f>IF(AC56&gt;0,MOD(DEGREES(ACOS(((SIN(RADIANS($B$2))*COS(RADIANS(AD56)))-SIN(RADIANS(T56)))/(COS(RADIANS($B$2))*SIN(RADIANS(AD56)))))+180,360),MOD(540-DEGREES(ACOS(((SIN(RADIANS($B$2))*COS(RADIANS(AD56)))-SIN(RADIANS(T56)))/(COS(RADIANS($B$2))*SIN(RADIANS(AD56))))),360))</f>
        <v/>
      </c>
    </row>
    <row r="57">
      <c r="D57" s="1">
        <f>D56+1</f>
        <v/>
      </c>
      <c r="E57" s="7">
        <f>$B$5</f>
        <v/>
      </c>
      <c r="F57" s="2">
        <f>D57+2415018.5+E57-$B$4/24</f>
        <v/>
      </c>
      <c r="G57" s="3">
        <f>(F57-2451545)/36525</f>
        <v/>
      </c>
      <c r="I57">
        <f>MOD(280.46646+G57*(36000.76983 + G57*0.0003032),360)</f>
        <v/>
      </c>
      <c r="J57">
        <f>357.52911+G57*(35999.05029 - 0.0001537*G57)</f>
        <v/>
      </c>
      <c r="K57">
        <f>0.016708634-G57*(0.000042037+0.0000001267*G57)</f>
        <v/>
      </c>
      <c r="L57">
        <f>SIN(RADIANS(J57))*(1.914602-G57*(0.004817+0.000014*G57))+SIN(RADIANS(2*J57))*(0.019993-0.000101*G57)+SIN(RADIANS(3*J57))*0.000289</f>
        <v/>
      </c>
      <c r="M57">
        <f>I57+L57</f>
        <v/>
      </c>
      <c r="N57">
        <f>J57+L57</f>
        <v/>
      </c>
      <c r="O57">
        <f>(1.000001018*(1-K57*K57))/(1+K57*COS(RADIANS(N57)))</f>
        <v/>
      </c>
      <c r="P57">
        <f>M57-0.00569-0.00478*SIN(RADIANS(125.04-1934.136*G57))</f>
        <v/>
      </c>
      <c r="Q57">
        <f>23+(26+((21.448-G57*(46.815+G57*(0.00059-G57*0.001813))))/60)/60</f>
        <v/>
      </c>
      <c r="R57">
        <f>Q57+0.00256*COS(RADIANS(125.04-1934.136*G57))</f>
        <v/>
      </c>
      <c r="S57">
        <f>DEGREES(ATAN2(COS(RADIANS(P57)),COS(RADIANS(R57))*SIN(RADIANS(P57))))</f>
        <v/>
      </c>
      <c r="T57">
        <f>DEGREES(ASIN(SIN(RADIANS(R57))*SIN(RADIANS(P57))))</f>
        <v/>
      </c>
      <c r="U57">
        <f>TAN(RADIANS(R57/2))*TAN(RADIANS(R57/2))</f>
        <v/>
      </c>
      <c r="V57">
        <f>4*DEGREES(U57*SIN(2*RADIANS(I57))-2*K57*SIN(RADIANS(J57))+4*K57*U57*SIN(RADIANS(J57))*COS(2*RADIANS(I57))-0.5*U57*U57*SIN(4*RADIANS(I57))-1.25*K57*K57*SIN(2*RADIANS(J57)))</f>
        <v/>
      </c>
      <c r="W57">
        <f>DEGREES(ACOS(COS(RADIANS(90.833))/(COS(RADIANS($B$2))*COS(RADIANS(T57)))-TAN(RADIANS($B$2))*TAN(RADIANS(T57))))</f>
        <v/>
      </c>
      <c r="X57" s="7">
        <f>(720-4*$B$3-V57+$B$4*60)/1440</f>
        <v/>
      </c>
      <c r="Y57" s="7">
        <f>(X57*1440-W57*4)/1440</f>
        <v/>
      </c>
      <c r="Z57" s="7">
        <f>(X57*1440+W57*4)/1440</f>
        <v/>
      </c>
      <c r="AA57">
        <f>8*W57</f>
        <v/>
      </c>
      <c r="AB57">
        <f>MOD(E57*1440+V57+4*$B$3-60*$B$4,1440)</f>
        <v/>
      </c>
      <c r="AC57">
        <f>IF(AB57/4&lt;0,AB57/4+180,AB57/4-180)</f>
        <v/>
      </c>
      <c r="AD57">
        <f>DEGREES(ACOS(SIN(RADIANS($B$2))*SIN(RADIANS(T57))+COS(RADIANS($B$2))*COS(RADIANS(T57))*COS(RADIANS(AC57))))</f>
        <v/>
      </c>
      <c r="AE57">
        <f>90-AD57</f>
        <v/>
      </c>
      <c r="AF57">
        <f>IF(AE57&gt;85,0,IF(AE57&gt;5,58.1/TAN(RADIANS(AE57))-0.07/POWER(TAN(RADIANS(AE57)),3)+0.000086/POWER(TAN(RADIANS(AE57)),5),IF(AE57&gt;-0.575,1735+AE57*(-518.2+AE57*(103.4+AE57*(-12.79+AE57*0.711))),-20.772/TAN(RADIANS(AE57)))))/3600</f>
        <v/>
      </c>
      <c r="AG57">
        <f>AE57+AF57</f>
        <v/>
      </c>
      <c r="AH57">
        <f>IF(AC57&gt;0,MOD(DEGREES(ACOS(((SIN(RADIANS($B$2))*COS(RADIANS(AD57)))-SIN(RADIANS(T57)))/(COS(RADIANS($B$2))*SIN(RADIANS(AD57)))))+180,360),MOD(540-DEGREES(ACOS(((SIN(RADIANS($B$2))*COS(RADIANS(AD57)))-SIN(RADIANS(T57)))/(COS(RADIANS($B$2))*SIN(RADIANS(AD57))))),360))</f>
        <v/>
      </c>
    </row>
    <row r="58">
      <c r="D58" s="1">
        <f>D57+1</f>
        <v/>
      </c>
      <c r="E58" s="7">
        <f>$B$5</f>
        <v/>
      </c>
      <c r="F58" s="2">
        <f>D58+2415018.5+E58-$B$4/24</f>
        <v/>
      </c>
      <c r="G58" s="3">
        <f>(F58-2451545)/36525</f>
        <v/>
      </c>
      <c r="I58">
        <f>MOD(280.46646+G58*(36000.76983 + G58*0.0003032),360)</f>
        <v/>
      </c>
      <c r="J58">
        <f>357.52911+G58*(35999.05029 - 0.0001537*G58)</f>
        <v/>
      </c>
      <c r="K58">
        <f>0.016708634-G58*(0.000042037+0.0000001267*G58)</f>
        <v/>
      </c>
      <c r="L58">
        <f>SIN(RADIANS(J58))*(1.914602-G58*(0.004817+0.000014*G58))+SIN(RADIANS(2*J58))*(0.019993-0.000101*G58)+SIN(RADIANS(3*J58))*0.000289</f>
        <v/>
      </c>
      <c r="M58">
        <f>I58+L58</f>
        <v/>
      </c>
      <c r="N58">
        <f>J58+L58</f>
        <v/>
      </c>
      <c r="O58">
        <f>(1.000001018*(1-K58*K58))/(1+K58*COS(RADIANS(N58)))</f>
        <v/>
      </c>
      <c r="P58">
        <f>M58-0.00569-0.00478*SIN(RADIANS(125.04-1934.136*G58))</f>
        <v/>
      </c>
      <c r="Q58">
        <f>23+(26+((21.448-G58*(46.815+G58*(0.00059-G58*0.001813))))/60)/60</f>
        <v/>
      </c>
      <c r="R58">
        <f>Q58+0.00256*COS(RADIANS(125.04-1934.136*G58))</f>
        <v/>
      </c>
      <c r="S58">
        <f>DEGREES(ATAN2(COS(RADIANS(P58)),COS(RADIANS(R58))*SIN(RADIANS(P58))))</f>
        <v/>
      </c>
      <c r="T58">
        <f>DEGREES(ASIN(SIN(RADIANS(R58))*SIN(RADIANS(P58))))</f>
        <v/>
      </c>
      <c r="U58">
        <f>TAN(RADIANS(R58/2))*TAN(RADIANS(R58/2))</f>
        <v/>
      </c>
      <c r="V58">
        <f>4*DEGREES(U58*SIN(2*RADIANS(I58))-2*K58*SIN(RADIANS(J58))+4*K58*U58*SIN(RADIANS(J58))*COS(2*RADIANS(I58))-0.5*U58*U58*SIN(4*RADIANS(I58))-1.25*K58*K58*SIN(2*RADIANS(J58)))</f>
        <v/>
      </c>
      <c r="W58">
        <f>DEGREES(ACOS(COS(RADIANS(90.833))/(COS(RADIANS($B$2))*COS(RADIANS(T58)))-TAN(RADIANS($B$2))*TAN(RADIANS(T58))))</f>
        <v/>
      </c>
      <c r="X58" s="7">
        <f>(720-4*$B$3-V58+$B$4*60)/1440</f>
        <v/>
      </c>
      <c r="Y58" s="7">
        <f>(X58*1440-W58*4)/1440</f>
        <v/>
      </c>
      <c r="Z58" s="7">
        <f>(X58*1440+W58*4)/1440</f>
        <v/>
      </c>
      <c r="AA58">
        <f>8*W58</f>
        <v/>
      </c>
      <c r="AB58">
        <f>MOD(E58*1440+V58+4*$B$3-60*$B$4,1440)</f>
        <v/>
      </c>
      <c r="AC58">
        <f>IF(AB58/4&lt;0,AB58/4+180,AB58/4-180)</f>
        <v/>
      </c>
      <c r="AD58">
        <f>DEGREES(ACOS(SIN(RADIANS($B$2))*SIN(RADIANS(T58))+COS(RADIANS($B$2))*COS(RADIANS(T58))*COS(RADIANS(AC58))))</f>
        <v/>
      </c>
      <c r="AE58">
        <f>90-AD58</f>
        <v/>
      </c>
      <c r="AF58">
        <f>IF(AE58&gt;85,0,IF(AE58&gt;5,58.1/TAN(RADIANS(AE58))-0.07/POWER(TAN(RADIANS(AE58)),3)+0.000086/POWER(TAN(RADIANS(AE58)),5),IF(AE58&gt;-0.575,1735+AE58*(-518.2+AE58*(103.4+AE58*(-12.79+AE58*0.711))),-20.772/TAN(RADIANS(AE58)))))/3600</f>
        <v/>
      </c>
      <c r="AG58">
        <f>AE58+AF58</f>
        <v/>
      </c>
      <c r="AH58">
        <f>IF(AC58&gt;0,MOD(DEGREES(ACOS(((SIN(RADIANS($B$2))*COS(RADIANS(AD58)))-SIN(RADIANS(T58)))/(COS(RADIANS($B$2))*SIN(RADIANS(AD58)))))+180,360),MOD(540-DEGREES(ACOS(((SIN(RADIANS($B$2))*COS(RADIANS(AD58)))-SIN(RADIANS(T58)))/(COS(RADIANS($B$2))*SIN(RADIANS(AD58))))),360))</f>
        <v/>
      </c>
    </row>
    <row r="59">
      <c r="D59" s="1">
        <f>D58+1</f>
        <v/>
      </c>
      <c r="E59" s="7">
        <f>$B$5</f>
        <v/>
      </c>
      <c r="F59" s="2">
        <f>D59+2415018.5+E59-$B$4/24</f>
        <v/>
      </c>
      <c r="G59" s="3">
        <f>(F59-2451545)/36525</f>
        <v/>
      </c>
      <c r="I59">
        <f>MOD(280.46646+G59*(36000.76983 + G59*0.0003032),360)</f>
        <v/>
      </c>
      <c r="J59">
        <f>357.52911+G59*(35999.05029 - 0.0001537*G59)</f>
        <v/>
      </c>
      <c r="K59">
        <f>0.016708634-G59*(0.000042037+0.0000001267*G59)</f>
        <v/>
      </c>
      <c r="L59">
        <f>SIN(RADIANS(J59))*(1.914602-G59*(0.004817+0.000014*G59))+SIN(RADIANS(2*J59))*(0.019993-0.000101*G59)+SIN(RADIANS(3*J59))*0.000289</f>
        <v/>
      </c>
      <c r="M59">
        <f>I59+L59</f>
        <v/>
      </c>
      <c r="N59">
        <f>J59+L59</f>
        <v/>
      </c>
      <c r="O59">
        <f>(1.000001018*(1-K59*K59))/(1+K59*COS(RADIANS(N59)))</f>
        <v/>
      </c>
      <c r="P59">
        <f>M59-0.00569-0.00478*SIN(RADIANS(125.04-1934.136*G59))</f>
        <v/>
      </c>
      <c r="Q59">
        <f>23+(26+((21.448-G59*(46.815+G59*(0.00059-G59*0.001813))))/60)/60</f>
        <v/>
      </c>
      <c r="R59">
        <f>Q59+0.00256*COS(RADIANS(125.04-1934.136*G59))</f>
        <v/>
      </c>
      <c r="S59">
        <f>DEGREES(ATAN2(COS(RADIANS(P59)),COS(RADIANS(R59))*SIN(RADIANS(P59))))</f>
        <v/>
      </c>
      <c r="T59">
        <f>DEGREES(ASIN(SIN(RADIANS(R59))*SIN(RADIANS(P59))))</f>
        <v/>
      </c>
      <c r="U59">
        <f>TAN(RADIANS(R59/2))*TAN(RADIANS(R59/2))</f>
        <v/>
      </c>
      <c r="V59">
        <f>4*DEGREES(U59*SIN(2*RADIANS(I59))-2*K59*SIN(RADIANS(J59))+4*K59*U59*SIN(RADIANS(J59))*COS(2*RADIANS(I59))-0.5*U59*U59*SIN(4*RADIANS(I59))-1.25*K59*K59*SIN(2*RADIANS(J59)))</f>
        <v/>
      </c>
      <c r="W59">
        <f>DEGREES(ACOS(COS(RADIANS(90.833))/(COS(RADIANS($B$2))*COS(RADIANS(T59)))-TAN(RADIANS($B$2))*TAN(RADIANS(T59))))</f>
        <v/>
      </c>
      <c r="X59" s="7">
        <f>(720-4*$B$3-V59+$B$4*60)/1440</f>
        <v/>
      </c>
      <c r="Y59" s="7">
        <f>(X59*1440-W59*4)/1440</f>
        <v/>
      </c>
      <c r="Z59" s="7">
        <f>(X59*1440+W59*4)/1440</f>
        <v/>
      </c>
      <c r="AA59">
        <f>8*W59</f>
        <v/>
      </c>
      <c r="AB59">
        <f>MOD(E59*1440+V59+4*$B$3-60*$B$4,1440)</f>
        <v/>
      </c>
      <c r="AC59">
        <f>IF(AB59/4&lt;0,AB59/4+180,AB59/4-180)</f>
        <v/>
      </c>
      <c r="AD59">
        <f>DEGREES(ACOS(SIN(RADIANS($B$2))*SIN(RADIANS(T59))+COS(RADIANS($B$2))*COS(RADIANS(T59))*COS(RADIANS(AC59))))</f>
        <v/>
      </c>
      <c r="AE59">
        <f>90-AD59</f>
        <v/>
      </c>
      <c r="AF59">
        <f>IF(AE59&gt;85,0,IF(AE59&gt;5,58.1/TAN(RADIANS(AE59))-0.07/POWER(TAN(RADIANS(AE59)),3)+0.000086/POWER(TAN(RADIANS(AE59)),5),IF(AE59&gt;-0.575,1735+AE59*(-518.2+AE59*(103.4+AE59*(-12.79+AE59*0.711))),-20.772/TAN(RADIANS(AE59)))))/3600</f>
        <v/>
      </c>
      <c r="AG59">
        <f>AE59+AF59</f>
        <v/>
      </c>
      <c r="AH59">
        <f>IF(AC59&gt;0,MOD(DEGREES(ACOS(((SIN(RADIANS($B$2))*COS(RADIANS(AD59)))-SIN(RADIANS(T59)))/(COS(RADIANS($B$2))*SIN(RADIANS(AD59)))))+180,360),MOD(540-DEGREES(ACOS(((SIN(RADIANS($B$2))*COS(RADIANS(AD59)))-SIN(RADIANS(T59)))/(COS(RADIANS($B$2))*SIN(RADIANS(AD59))))),360))</f>
        <v/>
      </c>
    </row>
    <row r="60">
      <c r="D60" s="1">
        <f>D59+1</f>
        <v/>
      </c>
      <c r="E60" s="7">
        <f>$B$5</f>
        <v/>
      </c>
      <c r="F60" s="2">
        <f>D60+2415018.5+E60-$B$4/24</f>
        <v/>
      </c>
      <c r="G60" s="3">
        <f>(F60-2451545)/36525</f>
        <v/>
      </c>
      <c r="I60">
        <f>MOD(280.46646+G60*(36000.76983 + G60*0.0003032),360)</f>
        <v/>
      </c>
      <c r="J60">
        <f>357.52911+G60*(35999.05029 - 0.0001537*G60)</f>
        <v/>
      </c>
      <c r="K60">
        <f>0.016708634-G60*(0.000042037+0.0000001267*G60)</f>
        <v/>
      </c>
      <c r="L60">
        <f>SIN(RADIANS(J60))*(1.914602-G60*(0.004817+0.000014*G60))+SIN(RADIANS(2*J60))*(0.019993-0.000101*G60)+SIN(RADIANS(3*J60))*0.000289</f>
        <v/>
      </c>
      <c r="M60">
        <f>I60+L60</f>
        <v/>
      </c>
      <c r="N60">
        <f>J60+L60</f>
        <v/>
      </c>
      <c r="O60">
        <f>(1.000001018*(1-K60*K60))/(1+K60*COS(RADIANS(N60)))</f>
        <v/>
      </c>
      <c r="P60">
        <f>M60-0.00569-0.00478*SIN(RADIANS(125.04-1934.136*G60))</f>
        <v/>
      </c>
      <c r="Q60">
        <f>23+(26+((21.448-G60*(46.815+G60*(0.00059-G60*0.001813))))/60)/60</f>
        <v/>
      </c>
      <c r="R60">
        <f>Q60+0.00256*COS(RADIANS(125.04-1934.136*G60))</f>
        <v/>
      </c>
      <c r="S60">
        <f>DEGREES(ATAN2(COS(RADIANS(P60)),COS(RADIANS(R60))*SIN(RADIANS(P60))))</f>
        <v/>
      </c>
      <c r="T60">
        <f>DEGREES(ASIN(SIN(RADIANS(R60))*SIN(RADIANS(P60))))</f>
        <v/>
      </c>
      <c r="U60">
        <f>TAN(RADIANS(R60/2))*TAN(RADIANS(R60/2))</f>
        <v/>
      </c>
      <c r="V60">
        <f>4*DEGREES(U60*SIN(2*RADIANS(I60))-2*K60*SIN(RADIANS(J60))+4*K60*U60*SIN(RADIANS(J60))*COS(2*RADIANS(I60))-0.5*U60*U60*SIN(4*RADIANS(I60))-1.25*K60*K60*SIN(2*RADIANS(J60)))</f>
        <v/>
      </c>
      <c r="W60">
        <f>DEGREES(ACOS(COS(RADIANS(90.833))/(COS(RADIANS($B$2))*COS(RADIANS(T60)))-TAN(RADIANS($B$2))*TAN(RADIANS(T60))))</f>
        <v/>
      </c>
      <c r="X60" s="7">
        <f>(720-4*$B$3-V60+$B$4*60)/1440</f>
        <v/>
      </c>
      <c r="Y60" s="7">
        <f>(X60*1440-W60*4)/1440</f>
        <v/>
      </c>
      <c r="Z60" s="7">
        <f>(X60*1440+W60*4)/1440</f>
        <v/>
      </c>
      <c r="AA60">
        <f>8*W60</f>
        <v/>
      </c>
      <c r="AB60">
        <f>MOD(E60*1440+V60+4*$B$3-60*$B$4,1440)</f>
        <v/>
      </c>
      <c r="AC60">
        <f>IF(AB60/4&lt;0,AB60/4+180,AB60/4-180)</f>
        <v/>
      </c>
      <c r="AD60">
        <f>DEGREES(ACOS(SIN(RADIANS($B$2))*SIN(RADIANS(T60))+COS(RADIANS($B$2))*COS(RADIANS(T60))*COS(RADIANS(AC60))))</f>
        <v/>
      </c>
      <c r="AE60">
        <f>90-AD60</f>
        <v/>
      </c>
      <c r="AF60">
        <f>IF(AE60&gt;85,0,IF(AE60&gt;5,58.1/TAN(RADIANS(AE60))-0.07/POWER(TAN(RADIANS(AE60)),3)+0.000086/POWER(TAN(RADIANS(AE60)),5),IF(AE60&gt;-0.575,1735+AE60*(-518.2+AE60*(103.4+AE60*(-12.79+AE60*0.711))),-20.772/TAN(RADIANS(AE60)))))/3600</f>
        <v/>
      </c>
      <c r="AG60">
        <f>AE60+AF60</f>
        <v/>
      </c>
      <c r="AH60">
        <f>IF(AC60&gt;0,MOD(DEGREES(ACOS(((SIN(RADIANS($B$2))*COS(RADIANS(AD60)))-SIN(RADIANS(T60)))/(COS(RADIANS($B$2))*SIN(RADIANS(AD60)))))+180,360),MOD(540-DEGREES(ACOS(((SIN(RADIANS($B$2))*COS(RADIANS(AD60)))-SIN(RADIANS(T60)))/(COS(RADIANS($B$2))*SIN(RADIANS(AD60))))),360))</f>
        <v/>
      </c>
    </row>
    <row r="61">
      <c r="D61" s="1">
        <f>D60+1</f>
        <v/>
      </c>
      <c r="E61" s="7">
        <f>$B$5</f>
        <v/>
      </c>
      <c r="F61" s="2">
        <f>D61+2415018.5+E61-$B$4/24</f>
        <v/>
      </c>
      <c r="G61" s="3">
        <f>(F61-2451545)/36525</f>
        <v/>
      </c>
      <c r="I61">
        <f>MOD(280.46646+G61*(36000.76983 + G61*0.0003032),360)</f>
        <v/>
      </c>
      <c r="J61">
        <f>357.52911+G61*(35999.05029 - 0.0001537*G61)</f>
        <v/>
      </c>
      <c r="K61">
        <f>0.016708634-G61*(0.000042037+0.0000001267*G61)</f>
        <v/>
      </c>
      <c r="L61">
        <f>SIN(RADIANS(J61))*(1.914602-G61*(0.004817+0.000014*G61))+SIN(RADIANS(2*J61))*(0.019993-0.000101*G61)+SIN(RADIANS(3*J61))*0.000289</f>
        <v/>
      </c>
      <c r="M61">
        <f>I61+L61</f>
        <v/>
      </c>
      <c r="N61">
        <f>J61+L61</f>
        <v/>
      </c>
      <c r="O61">
        <f>(1.000001018*(1-K61*K61))/(1+K61*COS(RADIANS(N61)))</f>
        <v/>
      </c>
      <c r="P61">
        <f>M61-0.00569-0.00478*SIN(RADIANS(125.04-1934.136*G61))</f>
        <v/>
      </c>
      <c r="Q61">
        <f>23+(26+((21.448-G61*(46.815+G61*(0.00059-G61*0.001813))))/60)/60</f>
        <v/>
      </c>
      <c r="R61">
        <f>Q61+0.00256*COS(RADIANS(125.04-1934.136*G61))</f>
        <v/>
      </c>
      <c r="S61">
        <f>DEGREES(ATAN2(COS(RADIANS(P61)),COS(RADIANS(R61))*SIN(RADIANS(P61))))</f>
        <v/>
      </c>
      <c r="T61">
        <f>DEGREES(ASIN(SIN(RADIANS(R61))*SIN(RADIANS(P61))))</f>
        <v/>
      </c>
      <c r="U61">
        <f>TAN(RADIANS(R61/2))*TAN(RADIANS(R61/2))</f>
        <v/>
      </c>
      <c r="V61">
        <f>4*DEGREES(U61*SIN(2*RADIANS(I61))-2*K61*SIN(RADIANS(J61))+4*K61*U61*SIN(RADIANS(J61))*COS(2*RADIANS(I61))-0.5*U61*U61*SIN(4*RADIANS(I61))-1.25*K61*K61*SIN(2*RADIANS(J61)))</f>
        <v/>
      </c>
      <c r="W61">
        <f>DEGREES(ACOS(COS(RADIANS(90.833))/(COS(RADIANS($B$2))*COS(RADIANS(T61)))-TAN(RADIANS($B$2))*TAN(RADIANS(T61))))</f>
        <v/>
      </c>
      <c r="X61" s="7">
        <f>(720-4*$B$3-V61+$B$4*60)/1440</f>
        <v/>
      </c>
      <c r="Y61" s="7">
        <f>(X61*1440-W61*4)/1440</f>
        <v/>
      </c>
      <c r="Z61" s="7">
        <f>(X61*1440+W61*4)/1440</f>
        <v/>
      </c>
      <c r="AA61">
        <f>8*W61</f>
        <v/>
      </c>
      <c r="AB61">
        <f>MOD(E61*1440+V61+4*$B$3-60*$B$4,1440)</f>
        <v/>
      </c>
      <c r="AC61">
        <f>IF(AB61/4&lt;0,AB61/4+180,AB61/4-180)</f>
        <v/>
      </c>
      <c r="AD61">
        <f>DEGREES(ACOS(SIN(RADIANS($B$2))*SIN(RADIANS(T61))+COS(RADIANS($B$2))*COS(RADIANS(T61))*COS(RADIANS(AC61))))</f>
        <v/>
      </c>
      <c r="AE61">
        <f>90-AD61</f>
        <v/>
      </c>
      <c r="AF61">
        <f>IF(AE61&gt;85,0,IF(AE61&gt;5,58.1/TAN(RADIANS(AE61))-0.07/POWER(TAN(RADIANS(AE61)),3)+0.000086/POWER(TAN(RADIANS(AE61)),5),IF(AE61&gt;-0.575,1735+AE61*(-518.2+AE61*(103.4+AE61*(-12.79+AE61*0.711))),-20.772/TAN(RADIANS(AE61)))))/3600</f>
        <v/>
      </c>
      <c r="AG61">
        <f>AE61+AF61</f>
        <v/>
      </c>
      <c r="AH61">
        <f>IF(AC61&gt;0,MOD(DEGREES(ACOS(((SIN(RADIANS($B$2))*COS(RADIANS(AD61)))-SIN(RADIANS(T61)))/(COS(RADIANS($B$2))*SIN(RADIANS(AD61)))))+180,360),MOD(540-DEGREES(ACOS(((SIN(RADIANS($B$2))*COS(RADIANS(AD61)))-SIN(RADIANS(T61)))/(COS(RADIANS($B$2))*SIN(RADIANS(AD61))))),360))</f>
        <v/>
      </c>
    </row>
    <row r="62">
      <c r="D62" s="1">
        <f>D61+1</f>
        <v/>
      </c>
      <c r="E62" s="7">
        <f>$B$5</f>
        <v/>
      </c>
      <c r="F62" s="2">
        <f>D62+2415018.5+E62-$B$4/24</f>
        <v/>
      </c>
      <c r="G62" s="3">
        <f>(F62-2451545)/36525</f>
        <v/>
      </c>
      <c r="I62">
        <f>MOD(280.46646+G62*(36000.76983 + G62*0.0003032),360)</f>
        <v/>
      </c>
      <c r="J62">
        <f>357.52911+G62*(35999.05029 - 0.0001537*G62)</f>
        <v/>
      </c>
      <c r="K62">
        <f>0.016708634-G62*(0.000042037+0.0000001267*G62)</f>
        <v/>
      </c>
      <c r="L62">
        <f>SIN(RADIANS(J62))*(1.914602-G62*(0.004817+0.000014*G62))+SIN(RADIANS(2*J62))*(0.019993-0.000101*G62)+SIN(RADIANS(3*J62))*0.000289</f>
        <v/>
      </c>
      <c r="M62">
        <f>I62+L62</f>
        <v/>
      </c>
      <c r="N62">
        <f>J62+L62</f>
        <v/>
      </c>
      <c r="O62">
        <f>(1.000001018*(1-K62*K62))/(1+K62*COS(RADIANS(N62)))</f>
        <v/>
      </c>
      <c r="P62">
        <f>M62-0.00569-0.00478*SIN(RADIANS(125.04-1934.136*G62))</f>
        <v/>
      </c>
      <c r="Q62">
        <f>23+(26+((21.448-G62*(46.815+G62*(0.00059-G62*0.001813))))/60)/60</f>
        <v/>
      </c>
      <c r="R62">
        <f>Q62+0.00256*COS(RADIANS(125.04-1934.136*G62))</f>
        <v/>
      </c>
      <c r="S62">
        <f>DEGREES(ATAN2(COS(RADIANS(P62)),COS(RADIANS(R62))*SIN(RADIANS(P62))))</f>
        <v/>
      </c>
      <c r="T62">
        <f>DEGREES(ASIN(SIN(RADIANS(R62))*SIN(RADIANS(P62))))</f>
        <v/>
      </c>
      <c r="U62">
        <f>TAN(RADIANS(R62/2))*TAN(RADIANS(R62/2))</f>
        <v/>
      </c>
      <c r="V62">
        <f>4*DEGREES(U62*SIN(2*RADIANS(I62))-2*K62*SIN(RADIANS(J62))+4*K62*U62*SIN(RADIANS(J62))*COS(2*RADIANS(I62))-0.5*U62*U62*SIN(4*RADIANS(I62))-1.25*K62*K62*SIN(2*RADIANS(J62)))</f>
        <v/>
      </c>
      <c r="W62">
        <f>DEGREES(ACOS(COS(RADIANS(90.833))/(COS(RADIANS($B$2))*COS(RADIANS(T62)))-TAN(RADIANS($B$2))*TAN(RADIANS(T62))))</f>
        <v/>
      </c>
      <c r="X62" s="7">
        <f>(720-4*$B$3-V62+$B$4*60)/1440</f>
        <v/>
      </c>
      <c r="Y62" s="7">
        <f>(X62*1440-W62*4)/1440</f>
        <v/>
      </c>
      <c r="Z62" s="7">
        <f>(X62*1440+W62*4)/1440</f>
        <v/>
      </c>
      <c r="AA62">
        <f>8*W62</f>
        <v/>
      </c>
      <c r="AB62">
        <f>MOD(E62*1440+V62+4*$B$3-60*$B$4,1440)</f>
        <v/>
      </c>
      <c r="AC62">
        <f>IF(AB62/4&lt;0,AB62/4+180,AB62/4-180)</f>
        <v/>
      </c>
      <c r="AD62">
        <f>DEGREES(ACOS(SIN(RADIANS($B$2))*SIN(RADIANS(T62))+COS(RADIANS($B$2))*COS(RADIANS(T62))*COS(RADIANS(AC62))))</f>
        <v/>
      </c>
      <c r="AE62">
        <f>90-AD62</f>
        <v/>
      </c>
      <c r="AF62">
        <f>IF(AE62&gt;85,0,IF(AE62&gt;5,58.1/TAN(RADIANS(AE62))-0.07/POWER(TAN(RADIANS(AE62)),3)+0.000086/POWER(TAN(RADIANS(AE62)),5),IF(AE62&gt;-0.575,1735+AE62*(-518.2+AE62*(103.4+AE62*(-12.79+AE62*0.711))),-20.772/TAN(RADIANS(AE62)))))/3600</f>
        <v/>
      </c>
      <c r="AG62">
        <f>AE62+AF62</f>
        <v/>
      </c>
      <c r="AH62">
        <f>IF(AC62&gt;0,MOD(DEGREES(ACOS(((SIN(RADIANS($B$2))*COS(RADIANS(AD62)))-SIN(RADIANS(T62)))/(COS(RADIANS($B$2))*SIN(RADIANS(AD62)))))+180,360),MOD(540-DEGREES(ACOS(((SIN(RADIANS($B$2))*COS(RADIANS(AD62)))-SIN(RADIANS(T62)))/(COS(RADIANS($B$2))*SIN(RADIANS(AD62))))),360))</f>
        <v/>
      </c>
    </row>
    <row r="63">
      <c r="D63" s="1">
        <f>D62+1</f>
        <v/>
      </c>
      <c r="E63" s="7">
        <f>$B$5</f>
        <v/>
      </c>
      <c r="F63" s="2">
        <f>D63+2415018.5+E63-$B$4/24</f>
        <v/>
      </c>
      <c r="G63" s="3">
        <f>(F63-2451545)/36525</f>
        <v/>
      </c>
      <c r="I63">
        <f>MOD(280.46646+G63*(36000.76983 + G63*0.0003032),360)</f>
        <v/>
      </c>
      <c r="J63">
        <f>357.52911+G63*(35999.05029 - 0.0001537*G63)</f>
        <v/>
      </c>
      <c r="K63">
        <f>0.016708634-G63*(0.000042037+0.0000001267*G63)</f>
        <v/>
      </c>
      <c r="L63">
        <f>SIN(RADIANS(J63))*(1.914602-G63*(0.004817+0.000014*G63))+SIN(RADIANS(2*J63))*(0.019993-0.000101*G63)+SIN(RADIANS(3*J63))*0.000289</f>
        <v/>
      </c>
      <c r="M63">
        <f>I63+L63</f>
        <v/>
      </c>
      <c r="N63">
        <f>J63+L63</f>
        <v/>
      </c>
      <c r="O63">
        <f>(1.000001018*(1-K63*K63))/(1+K63*COS(RADIANS(N63)))</f>
        <v/>
      </c>
      <c r="P63">
        <f>M63-0.00569-0.00478*SIN(RADIANS(125.04-1934.136*G63))</f>
        <v/>
      </c>
      <c r="Q63">
        <f>23+(26+((21.448-G63*(46.815+G63*(0.00059-G63*0.001813))))/60)/60</f>
        <v/>
      </c>
      <c r="R63">
        <f>Q63+0.00256*COS(RADIANS(125.04-1934.136*G63))</f>
        <v/>
      </c>
      <c r="S63">
        <f>DEGREES(ATAN2(COS(RADIANS(P63)),COS(RADIANS(R63))*SIN(RADIANS(P63))))</f>
        <v/>
      </c>
      <c r="T63">
        <f>DEGREES(ASIN(SIN(RADIANS(R63))*SIN(RADIANS(P63))))</f>
        <v/>
      </c>
      <c r="U63">
        <f>TAN(RADIANS(R63/2))*TAN(RADIANS(R63/2))</f>
        <v/>
      </c>
      <c r="V63">
        <f>4*DEGREES(U63*SIN(2*RADIANS(I63))-2*K63*SIN(RADIANS(J63))+4*K63*U63*SIN(RADIANS(J63))*COS(2*RADIANS(I63))-0.5*U63*U63*SIN(4*RADIANS(I63))-1.25*K63*K63*SIN(2*RADIANS(J63)))</f>
        <v/>
      </c>
      <c r="W63">
        <f>DEGREES(ACOS(COS(RADIANS(90.833))/(COS(RADIANS($B$2))*COS(RADIANS(T63)))-TAN(RADIANS($B$2))*TAN(RADIANS(T63))))</f>
        <v/>
      </c>
      <c r="X63" s="7">
        <f>(720-4*$B$3-V63+$B$4*60)/1440</f>
        <v/>
      </c>
      <c r="Y63" s="7">
        <f>(X63*1440-W63*4)/1440</f>
        <v/>
      </c>
      <c r="Z63" s="7">
        <f>(X63*1440+W63*4)/1440</f>
        <v/>
      </c>
      <c r="AA63">
        <f>8*W63</f>
        <v/>
      </c>
      <c r="AB63">
        <f>MOD(E63*1440+V63+4*$B$3-60*$B$4,1440)</f>
        <v/>
      </c>
      <c r="AC63">
        <f>IF(AB63/4&lt;0,AB63/4+180,AB63/4-180)</f>
        <v/>
      </c>
      <c r="AD63">
        <f>DEGREES(ACOS(SIN(RADIANS($B$2))*SIN(RADIANS(T63))+COS(RADIANS($B$2))*COS(RADIANS(T63))*COS(RADIANS(AC63))))</f>
        <v/>
      </c>
      <c r="AE63">
        <f>90-AD63</f>
        <v/>
      </c>
      <c r="AF63">
        <f>IF(AE63&gt;85,0,IF(AE63&gt;5,58.1/TAN(RADIANS(AE63))-0.07/POWER(TAN(RADIANS(AE63)),3)+0.000086/POWER(TAN(RADIANS(AE63)),5),IF(AE63&gt;-0.575,1735+AE63*(-518.2+AE63*(103.4+AE63*(-12.79+AE63*0.711))),-20.772/TAN(RADIANS(AE63)))))/3600</f>
        <v/>
      </c>
      <c r="AG63">
        <f>AE63+AF63</f>
        <v/>
      </c>
      <c r="AH63">
        <f>IF(AC63&gt;0,MOD(DEGREES(ACOS(((SIN(RADIANS($B$2))*COS(RADIANS(AD63)))-SIN(RADIANS(T63)))/(COS(RADIANS($B$2))*SIN(RADIANS(AD63)))))+180,360),MOD(540-DEGREES(ACOS(((SIN(RADIANS($B$2))*COS(RADIANS(AD63)))-SIN(RADIANS(T63)))/(COS(RADIANS($B$2))*SIN(RADIANS(AD63))))),360))</f>
        <v/>
      </c>
    </row>
    <row r="64">
      <c r="D64" s="1">
        <f>D63+1</f>
        <v/>
      </c>
      <c r="E64" s="7">
        <f>$B$5</f>
        <v/>
      </c>
      <c r="F64" s="2">
        <f>D64+2415018.5+E64-$B$4/24</f>
        <v/>
      </c>
      <c r="G64" s="3">
        <f>(F64-2451545)/36525</f>
        <v/>
      </c>
      <c r="I64">
        <f>MOD(280.46646+G64*(36000.76983 + G64*0.0003032),360)</f>
        <v/>
      </c>
      <c r="J64">
        <f>357.52911+G64*(35999.05029 - 0.0001537*G64)</f>
        <v/>
      </c>
      <c r="K64">
        <f>0.016708634-G64*(0.000042037+0.0000001267*G64)</f>
        <v/>
      </c>
      <c r="L64">
        <f>SIN(RADIANS(J64))*(1.914602-G64*(0.004817+0.000014*G64))+SIN(RADIANS(2*J64))*(0.019993-0.000101*G64)+SIN(RADIANS(3*J64))*0.000289</f>
        <v/>
      </c>
      <c r="M64">
        <f>I64+L64</f>
        <v/>
      </c>
      <c r="N64">
        <f>J64+L64</f>
        <v/>
      </c>
      <c r="O64">
        <f>(1.000001018*(1-K64*K64))/(1+K64*COS(RADIANS(N64)))</f>
        <v/>
      </c>
      <c r="P64">
        <f>M64-0.00569-0.00478*SIN(RADIANS(125.04-1934.136*G64))</f>
        <v/>
      </c>
      <c r="Q64">
        <f>23+(26+((21.448-G64*(46.815+G64*(0.00059-G64*0.001813))))/60)/60</f>
        <v/>
      </c>
      <c r="R64">
        <f>Q64+0.00256*COS(RADIANS(125.04-1934.136*G64))</f>
        <v/>
      </c>
      <c r="S64">
        <f>DEGREES(ATAN2(COS(RADIANS(P64)),COS(RADIANS(R64))*SIN(RADIANS(P64))))</f>
        <v/>
      </c>
      <c r="T64">
        <f>DEGREES(ASIN(SIN(RADIANS(R64))*SIN(RADIANS(P64))))</f>
        <v/>
      </c>
      <c r="U64">
        <f>TAN(RADIANS(R64/2))*TAN(RADIANS(R64/2))</f>
        <v/>
      </c>
      <c r="V64">
        <f>4*DEGREES(U64*SIN(2*RADIANS(I64))-2*K64*SIN(RADIANS(J64))+4*K64*U64*SIN(RADIANS(J64))*COS(2*RADIANS(I64))-0.5*U64*U64*SIN(4*RADIANS(I64))-1.25*K64*K64*SIN(2*RADIANS(J64)))</f>
        <v/>
      </c>
      <c r="W64">
        <f>DEGREES(ACOS(COS(RADIANS(90.833))/(COS(RADIANS($B$2))*COS(RADIANS(T64)))-TAN(RADIANS($B$2))*TAN(RADIANS(T64))))</f>
        <v/>
      </c>
      <c r="X64" s="7">
        <f>(720-4*$B$3-V64+$B$4*60)/1440</f>
        <v/>
      </c>
      <c r="Y64" s="7">
        <f>(X64*1440-W64*4)/1440</f>
        <v/>
      </c>
      <c r="Z64" s="7">
        <f>(X64*1440+W64*4)/1440</f>
        <v/>
      </c>
      <c r="AA64">
        <f>8*W64</f>
        <v/>
      </c>
      <c r="AB64">
        <f>MOD(E64*1440+V64+4*$B$3-60*$B$4,1440)</f>
        <v/>
      </c>
      <c r="AC64">
        <f>IF(AB64/4&lt;0,AB64/4+180,AB64/4-180)</f>
        <v/>
      </c>
      <c r="AD64">
        <f>DEGREES(ACOS(SIN(RADIANS($B$2))*SIN(RADIANS(T64))+COS(RADIANS($B$2))*COS(RADIANS(T64))*COS(RADIANS(AC64))))</f>
        <v/>
      </c>
      <c r="AE64">
        <f>90-AD64</f>
        <v/>
      </c>
      <c r="AF64">
        <f>IF(AE64&gt;85,0,IF(AE64&gt;5,58.1/TAN(RADIANS(AE64))-0.07/POWER(TAN(RADIANS(AE64)),3)+0.000086/POWER(TAN(RADIANS(AE64)),5),IF(AE64&gt;-0.575,1735+AE64*(-518.2+AE64*(103.4+AE64*(-12.79+AE64*0.711))),-20.772/TAN(RADIANS(AE64)))))/3600</f>
        <v/>
      </c>
      <c r="AG64">
        <f>AE64+AF64</f>
        <v/>
      </c>
      <c r="AH64">
        <f>IF(AC64&gt;0,MOD(DEGREES(ACOS(((SIN(RADIANS($B$2))*COS(RADIANS(AD64)))-SIN(RADIANS(T64)))/(COS(RADIANS($B$2))*SIN(RADIANS(AD64)))))+180,360),MOD(540-DEGREES(ACOS(((SIN(RADIANS($B$2))*COS(RADIANS(AD64)))-SIN(RADIANS(T64)))/(COS(RADIANS($B$2))*SIN(RADIANS(AD64))))),360))</f>
        <v/>
      </c>
    </row>
    <row r="65">
      <c r="D65" s="1">
        <f>D64+1</f>
        <v/>
      </c>
      <c r="E65" s="7">
        <f>$B$5</f>
        <v/>
      </c>
      <c r="F65" s="2">
        <f>D65+2415018.5+E65-$B$4/24</f>
        <v/>
      </c>
      <c r="G65" s="3">
        <f>(F65-2451545)/36525</f>
        <v/>
      </c>
      <c r="I65">
        <f>MOD(280.46646+G65*(36000.76983 + G65*0.0003032),360)</f>
        <v/>
      </c>
      <c r="J65">
        <f>357.52911+G65*(35999.05029 - 0.0001537*G65)</f>
        <v/>
      </c>
      <c r="K65">
        <f>0.016708634-G65*(0.000042037+0.0000001267*G65)</f>
        <v/>
      </c>
      <c r="L65">
        <f>SIN(RADIANS(J65))*(1.914602-G65*(0.004817+0.000014*G65))+SIN(RADIANS(2*J65))*(0.019993-0.000101*G65)+SIN(RADIANS(3*J65))*0.000289</f>
        <v/>
      </c>
      <c r="M65">
        <f>I65+L65</f>
        <v/>
      </c>
      <c r="N65">
        <f>J65+L65</f>
        <v/>
      </c>
      <c r="O65">
        <f>(1.000001018*(1-K65*K65))/(1+K65*COS(RADIANS(N65)))</f>
        <v/>
      </c>
      <c r="P65">
        <f>M65-0.00569-0.00478*SIN(RADIANS(125.04-1934.136*G65))</f>
        <v/>
      </c>
      <c r="Q65">
        <f>23+(26+((21.448-G65*(46.815+G65*(0.00059-G65*0.001813))))/60)/60</f>
        <v/>
      </c>
      <c r="R65">
        <f>Q65+0.00256*COS(RADIANS(125.04-1934.136*G65))</f>
        <v/>
      </c>
      <c r="S65">
        <f>DEGREES(ATAN2(COS(RADIANS(P65)),COS(RADIANS(R65))*SIN(RADIANS(P65))))</f>
        <v/>
      </c>
      <c r="T65">
        <f>DEGREES(ASIN(SIN(RADIANS(R65))*SIN(RADIANS(P65))))</f>
        <v/>
      </c>
      <c r="U65">
        <f>TAN(RADIANS(R65/2))*TAN(RADIANS(R65/2))</f>
        <v/>
      </c>
      <c r="V65">
        <f>4*DEGREES(U65*SIN(2*RADIANS(I65))-2*K65*SIN(RADIANS(J65))+4*K65*U65*SIN(RADIANS(J65))*COS(2*RADIANS(I65))-0.5*U65*U65*SIN(4*RADIANS(I65))-1.25*K65*K65*SIN(2*RADIANS(J65)))</f>
        <v/>
      </c>
      <c r="W65">
        <f>DEGREES(ACOS(COS(RADIANS(90.833))/(COS(RADIANS($B$2))*COS(RADIANS(T65)))-TAN(RADIANS($B$2))*TAN(RADIANS(T65))))</f>
        <v/>
      </c>
      <c r="X65" s="7">
        <f>(720-4*$B$3-V65+$B$4*60)/1440</f>
        <v/>
      </c>
      <c r="Y65" s="7">
        <f>(X65*1440-W65*4)/1440</f>
        <v/>
      </c>
      <c r="Z65" s="7">
        <f>(X65*1440+W65*4)/1440</f>
        <v/>
      </c>
      <c r="AA65">
        <f>8*W65</f>
        <v/>
      </c>
      <c r="AB65">
        <f>MOD(E65*1440+V65+4*$B$3-60*$B$4,1440)</f>
        <v/>
      </c>
      <c r="AC65">
        <f>IF(AB65/4&lt;0,AB65/4+180,AB65/4-180)</f>
        <v/>
      </c>
      <c r="AD65">
        <f>DEGREES(ACOS(SIN(RADIANS($B$2))*SIN(RADIANS(T65))+COS(RADIANS($B$2))*COS(RADIANS(T65))*COS(RADIANS(AC65))))</f>
        <v/>
      </c>
      <c r="AE65">
        <f>90-AD65</f>
        <v/>
      </c>
      <c r="AF65">
        <f>IF(AE65&gt;85,0,IF(AE65&gt;5,58.1/TAN(RADIANS(AE65))-0.07/POWER(TAN(RADIANS(AE65)),3)+0.000086/POWER(TAN(RADIANS(AE65)),5),IF(AE65&gt;-0.575,1735+AE65*(-518.2+AE65*(103.4+AE65*(-12.79+AE65*0.711))),-20.772/TAN(RADIANS(AE65)))))/3600</f>
        <v/>
      </c>
      <c r="AG65">
        <f>AE65+AF65</f>
        <v/>
      </c>
      <c r="AH65">
        <f>IF(AC65&gt;0,MOD(DEGREES(ACOS(((SIN(RADIANS($B$2))*COS(RADIANS(AD65)))-SIN(RADIANS(T65)))/(COS(RADIANS($B$2))*SIN(RADIANS(AD65)))))+180,360),MOD(540-DEGREES(ACOS(((SIN(RADIANS($B$2))*COS(RADIANS(AD65)))-SIN(RADIANS(T65)))/(COS(RADIANS($B$2))*SIN(RADIANS(AD65))))),360))</f>
        <v/>
      </c>
    </row>
    <row r="66">
      <c r="D66" s="1">
        <f>D65+1</f>
        <v/>
      </c>
      <c r="E66" s="7">
        <f>$B$5</f>
        <v/>
      </c>
      <c r="F66" s="2">
        <f>D66+2415018.5+E66-$B$4/24</f>
        <v/>
      </c>
      <c r="G66" s="3">
        <f>(F66-2451545)/36525</f>
        <v/>
      </c>
      <c r="I66">
        <f>MOD(280.46646+G66*(36000.76983 + G66*0.0003032),360)</f>
        <v/>
      </c>
      <c r="J66">
        <f>357.52911+G66*(35999.05029 - 0.0001537*G66)</f>
        <v/>
      </c>
      <c r="K66">
        <f>0.016708634-G66*(0.000042037+0.0000001267*G66)</f>
        <v/>
      </c>
      <c r="L66">
        <f>SIN(RADIANS(J66))*(1.914602-G66*(0.004817+0.000014*G66))+SIN(RADIANS(2*J66))*(0.019993-0.000101*G66)+SIN(RADIANS(3*J66))*0.000289</f>
        <v/>
      </c>
      <c r="M66">
        <f>I66+L66</f>
        <v/>
      </c>
      <c r="N66">
        <f>J66+L66</f>
        <v/>
      </c>
      <c r="O66">
        <f>(1.000001018*(1-K66*K66))/(1+K66*COS(RADIANS(N66)))</f>
        <v/>
      </c>
      <c r="P66">
        <f>M66-0.00569-0.00478*SIN(RADIANS(125.04-1934.136*G66))</f>
        <v/>
      </c>
      <c r="Q66">
        <f>23+(26+((21.448-G66*(46.815+G66*(0.00059-G66*0.001813))))/60)/60</f>
        <v/>
      </c>
      <c r="R66">
        <f>Q66+0.00256*COS(RADIANS(125.04-1934.136*G66))</f>
        <v/>
      </c>
      <c r="S66">
        <f>DEGREES(ATAN2(COS(RADIANS(P66)),COS(RADIANS(R66))*SIN(RADIANS(P66))))</f>
        <v/>
      </c>
      <c r="T66">
        <f>DEGREES(ASIN(SIN(RADIANS(R66))*SIN(RADIANS(P66))))</f>
        <v/>
      </c>
      <c r="U66">
        <f>TAN(RADIANS(R66/2))*TAN(RADIANS(R66/2))</f>
        <v/>
      </c>
      <c r="V66">
        <f>4*DEGREES(U66*SIN(2*RADIANS(I66))-2*K66*SIN(RADIANS(J66))+4*K66*U66*SIN(RADIANS(J66))*COS(2*RADIANS(I66))-0.5*U66*U66*SIN(4*RADIANS(I66))-1.25*K66*K66*SIN(2*RADIANS(J66)))</f>
        <v/>
      </c>
      <c r="W66">
        <f>DEGREES(ACOS(COS(RADIANS(90.833))/(COS(RADIANS($B$2))*COS(RADIANS(T66)))-TAN(RADIANS($B$2))*TAN(RADIANS(T66))))</f>
        <v/>
      </c>
      <c r="X66" s="7">
        <f>(720-4*$B$3-V66+$B$4*60)/1440</f>
        <v/>
      </c>
      <c r="Y66" s="7">
        <f>(X66*1440-W66*4)/1440</f>
        <v/>
      </c>
      <c r="Z66" s="7">
        <f>(X66*1440+W66*4)/1440</f>
        <v/>
      </c>
      <c r="AA66">
        <f>8*W66</f>
        <v/>
      </c>
      <c r="AB66">
        <f>MOD(E66*1440+V66+4*$B$3-60*$B$4,1440)</f>
        <v/>
      </c>
      <c r="AC66">
        <f>IF(AB66/4&lt;0,AB66/4+180,AB66/4-180)</f>
        <v/>
      </c>
      <c r="AD66">
        <f>DEGREES(ACOS(SIN(RADIANS($B$2))*SIN(RADIANS(T66))+COS(RADIANS($B$2))*COS(RADIANS(T66))*COS(RADIANS(AC66))))</f>
        <v/>
      </c>
      <c r="AE66">
        <f>90-AD66</f>
        <v/>
      </c>
      <c r="AF66">
        <f>IF(AE66&gt;85,0,IF(AE66&gt;5,58.1/TAN(RADIANS(AE66))-0.07/POWER(TAN(RADIANS(AE66)),3)+0.000086/POWER(TAN(RADIANS(AE66)),5),IF(AE66&gt;-0.575,1735+AE66*(-518.2+AE66*(103.4+AE66*(-12.79+AE66*0.711))),-20.772/TAN(RADIANS(AE66)))))/3600</f>
        <v/>
      </c>
      <c r="AG66">
        <f>AE66+AF66</f>
        <v/>
      </c>
      <c r="AH66">
        <f>IF(AC66&gt;0,MOD(DEGREES(ACOS(((SIN(RADIANS($B$2))*COS(RADIANS(AD66)))-SIN(RADIANS(T66)))/(COS(RADIANS($B$2))*SIN(RADIANS(AD66)))))+180,360),MOD(540-DEGREES(ACOS(((SIN(RADIANS($B$2))*COS(RADIANS(AD66)))-SIN(RADIANS(T66)))/(COS(RADIANS($B$2))*SIN(RADIANS(AD66))))),360))</f>
        <v/>
      </c>
    </row>
    <row r="67">
      <c r="D67" s="1">
        <f>D66+1</f>
        <v/>
      </c>
      <c r="E67" s="7">
        <f>$B$5</f>
        <v/>
      </c>
      <c r="F67" s="2">
        <f>D67+2415018.5+E67-$B$4/24</f>
        <v/>
      </c>
      <c r="G67" s="3">
        <f>(F67-2451545)/36525</f>
        <v/>
      </c>
      <c r="I67">
        <f>MOD(280.46646+G67*(36000.76983 + G67*0.0003032),360)</f>
        <v/>
      </c>
      <c r="J67">
        <f>357.52911+G67*(35999.05029 - 0.0001537*G67)</f>
        <v/>
      </c>
      <c r="K67">
        <f>0.016708634-G67*(0.000042037+0.0000001267*G67)</f>
        <v/>
      </c>
      <c r="L67">
        <f>SIN(RADIANS(J67))*(1.914602-G67*(0.004817+0.000014*G67))+SIN(RADIANS(2*J67))*(0.019993-0.000101*G67)+SIN(RADIANS(3*J67))*0.000289</f>
        <v/>
      </c>
      <c r="M67">
        <f>I67+L67</f>
        <v/>
      </c>
      <c r="N67">
        <f>J67+L67</f>
        <v/>
      </c>
      <c r="O67">
        <f>(1.000001018*(1-K67*K67))/(1+K67*COS(RADIANS(N67)))</f>
        <v/>
      </c>
      <c r="P67">
        <f>M67-0.00569-0.00478*SIN(RADIANS(125.04-1934.136*G67))</f>
        <v/>
      </c>
      <c r="Q67">
        <f>23+(26+((21.448-G67*(46.815+G67*(0.00059-G67*0.001813))))/60)/60</f>
        <v/>
      </c>
      <c r="R67">
        <f>Q67+0.00256*COS(RADIANS(125.04-1934.136*G67))</f>
        <v/>
      </c>
      <c r="S67">
        <f>DEGREES(ATAN2(COS(RADIANS(P67)),COS(RADIANS(R67))*SIN(RADIANS(P67))))</f>
        <v/>
      </c>
      <c r="T67">
        <f>DEGREES(ASIN(SIN(RADIANS(R67))*SIN(RADIANS(P67))))</f>
        <v/>
      </c>
      <c r="U67">
        <f>TAN(RADIANS(R67/2))*TAN(RADIANS(R67/2))</f>
        <v/>
      </c>
      <c r="V67">
        <f>4*DEGREES(U67*SIN(2*RADIANS(I67))-2*K67*SIN(RADIANS(J67))+4*K67*U67*SIN(RADIANS(J67))*COS(2*RADIANS(I67))-0.5*U67*U67*SIN(4*RADIANS(I67))-1.25*K67*K67*SIN(2*RADIANS(J67)))</f>
        <v/>
      </c>
      <c r="W67">
        <f>DEGREES(ACOS(COS(RADIANS(90.833))/(COS(RADIANS($B$2))*COS(RADIANS(T67)))-TAN(RADIANS($B$2))*TAN(RADIANS(T67))))</f>
        <v/>
      </c>
      <c r="X67" s="7">
        <f>(720-4*$B$3-V67+$B$4*60)/1440</f>
        <v/>
      </c>
      <c r="Y67" s="7">
        <f>(X67*1440-W67*4)/1440</f>
        <v/>
      </c>
      <c r="Z67" s="7">
        <f>(X67*1440+W67*4)/1440</f>
        <v/>
      </c>
      <c r="AA67">
        <f>8*W67</f>
        <v/>
      </c>
      <c r="AB67">
        <f>MOD(E67*1440+V67+4*$B$3-60*$B$4,1440)</f>
        <v/>
      </c>
      <c r="AC67">
        <f>IF(AB67/4&lt;0,AB67/4+180,AB67/4-180)</f>
        <v/>
      </c>
      <c r="AD67">
        <f>DEGREES(ACOS(SIN(RADIANS($B$2))*SIN(RADIANS(T67))+COS(RADIANS($B$2))*COS(RADIANS(T67))*COS(RADIANS(AC67))))</f>
        <v/>
      </c>
      <c r="AE67">
        <f>90-AD67</f>
        <v/>
      </c>
      <c r="AF67">
        <f>IF(AE67&gt;85,0,IF(AE67&gt;5,58.1/TAN(RADIANS(AE67))-0.07/POWER(TAN(RADIANS(AE67)),3)+0.000086/POWER(TAN(RADIANS(AE67)),5),IF(AE67&gt;-0.575,1735+AE67*(-518.2+AE67*(103.4+AE67*(-12.79+AE67*0.711))),-20.772/TAN(RADIANS(AE67)))))/3600</f>
        <v/>
      </c>
      <c r="AG67">
        <f>AE67+AF67</f>
        <v/>
      </c>
      <c r="AH67">
        <f>IF(AC67&gt;0,MOD(DEGREES(ACOS(((SIN(RADIANS($B$2))*COS(RADIANS(AD67)))-SIN(RADIANS(T67)))/(COS(RADIANS($B$2))*SIN(RADIANS(AD67)))))+180,360),MOD(540-DEGREES(ACOS(((SIN(RADIANS($B$2))*COS(RADIANS(AD67)))-SIN(RADIANS(T67)))/(COS(RADIANS($B$2))*SIN(RADIANS(AD67))))),360))</f>
        <v/>
      </c>
    </row>
    <row r="68">
      <c r="D68" s="1">
        <f>D67+1</f>
        <v/>
      </c>
      <c r="E68" s="7">
        <f>$B$5</f>
        <v/>
      </c>
      <c r="F68" s="2">
        <f>D68+2415018.5+E68-$B$4/24</f>
        <v/>
      </c>
      <c r="G68" s="3">
        <f>(F68-2451545)/36525</f>
        <v/>
      </c>
      <c r="I68">
        <f>MOD(280.46646+G68*(36000.76983 + G68*0.0003032),360)</f>
        <v/>
      </c>
      <c r="J68">
        <f>357.52911+G68*(35999.05029 - 0.0001537*G68)</f>
        <v/>
      </c>
      <c r="K68">
        <f>0.016708634-G68*(0.000042037+0.0000001267*G68)</f>
        <v/>
      </c>
      <c r="L68">
        <f>SIN(RADIANS(J68))*(1.914602-G68*(0.004817+0.000014*G68))+SIN(RADIANS(2*J68))*(0.019993-0.000101*G68)+SIN(RADIANS(3*J68))*0.000289</f>
        <v/>
      </c>
      <c r="M68">
        <f>I68+L68</f>
        <v/>
      </c>
      <c r="N68">
        <f>J68+L68</f>
        <v/>
      </c>
      <c r="O68">
        <f>(1.000001018*(1-K68*K68))/(1+K68*COS(RADIANS(N68)))</f>
        <v/>
      </c>
      <c r="P68">
        <f>M68-0.00569-0.00478*SIN(RADIANS(125.04-1934.136*G68))</f>
        <v/>
      </c>
      <c r="Q68">
        <f>23+(26+((21.448-G68*(46.815+G68*(0.00059-G68*0.001813))))/60)/60</f>
        <v/>
      </c>
      <c r="R68">
        <f>Q68+0.00256*COS(RADIANS(125.04-1934.136*G68))</f>
        <v/>
      </c>
      <c r="S68">
        <f>DEGREES(ATAN2(COS(RADIANS(P68)),COS(RADIANS(R68))*SIN(RADIANS(P68))))</f>
        <v/>
      </c>
      <c r="T68">
        <f>DEGREES(ASIN(SIN(RADIANS(R68))*SIN(RADIANS(P68))))</f>
        <v/>
      </c>
      <c r="U68">
        <f>TAN(RADIANS(R68/2))*TAN(RADIANS(R68/2))</f>
        <v/>
      </c>
      <c r="V68">
        <f>4*DEGREES(U68*SIN(2*RADIANS(I68))-2*K68*SIN(RADIANS(J68))+4*K68*U68*SIN(RADIANS(J68))*COS(2*RADIANS(I68))-0.5*U68*U68*SIN(4*RADIANS(I68))-1.25*K68*K68*SIN(2*RADIANS(J68)))</f>
        <v/>
      </c>
      <c r="W68">
        <f>DEGREES(ACOS(COS(RADIANS(90.833))/(COS(RADIANS($B$2))*COS(RADIANS(T68)))-TAN(RADIANS($B$2))*TAN(RADIANS(T68))))</f>
        <v/>
      </c>
      <c r="X68" s="7">
        <f>(720-4*$B$3-V68+$B$4*60)/1440</f>
        <v/>
      </c>
      <c r="Y68" s="7">
        <f>(X68*1440-W68*4)/1440</f>
        <v/>
      </c>
      <c r="Z68" s="7">
        <f>(X68*1440+W68*4)/1440</f>
        <v/>
      </c>
      <c r="AA68">
        <f>8*W68</f>
        <v/>
      </c>
      <c r="AB68">
        <f>MOD(E68*1440+V68+4*$B$3-60*$B$4,1440)</f>
        <v/>
      </c>
      <c r="AC68">
        <f>IF(AB68/4&lt;0,AB68/4+180,AB68/4-180)</f>
        <v/>
      </c>
      <c r="AD68">
        <f>DEGREES(ACOS(SIN(RADIANS($B$2))*SIN(RADIANS(T68))+COS(RADIANS($B$2))*COS(RADIANS(T68))*COS(RADIANS(AC68))))</f>
        <v/>
      </c>
      <c r="AE68">
        <f>90-AD68</f>
        <v/>
      </c>
      <c r="AF68">
        <f>IF(AE68&gt;85,0,IF(AE68&gt;5,58.1/TAN(RADIANS(AE68))-0.07/POWER(TAN(RADIANS(AE68)),3)+0.000086/POWER(TAN(RADIANS(AE68)),5),IF(AE68&gt;-0.575,1735+AE68*(-518.2+AE68*(103.4+AE68*(-12.79+AE68*0.711))),-20.772/TAN(RADIANS(AE68)))))/3600</f>
        <v/>
      </c>
      <c r="AG68">
        <f>AE68+AF68</f>
        <v/>
      </c>
      <c r="AH68">
        <f>IF(AC68&gt;0,MOD(DEGREES(ACOS(((SIN(RADIANS($B$2))*COS(RADIANS(AD68)))-SIN(RADIANS(T68)))/(COS(RADIANS($B$2))*SIN(RADIANS(AD68)))))+180,360),MOD(540-DEGREES(ACOS(((SIN(RADIANS($B$2))*COS(RADIANS(AD68)))-SIN(RADIANS(T68)))/(COS(RADIANS($B$2))*SIN(RADIANS(AD68))))),360))</f>
        <v/>
      </c>
    </row>
    <row r="69">
      <c r="D69" s="1">
        <f>D68+1</f>
        <v/>
      </c>
      <c r="E69" s="7">
        <f>$B$5</f>
        <v/>
      </c>
      <c r="F69" s="2">
        <f>D69+2415018.5+E69-$B$4/24</f>
        <v/>
      </c>
      <c r="G69" s="3">
        <f>(F69-2451545)/36525</f>
        <v/>
      </c>
      <c r="I69">
        <f>MOD(280.46646+G69*(36000.76983 + G69*0.0003032),360)</f>
        <v/>
      </c>
      <c r="J69">
        <f>357.52911+G69*(35999.05029 - 0.0001537*G69)</f>
        <v/>
      </c>
      <c r="K69">
        <f>0.016708634-G69*(0.000042037+0.0000001267*G69)</f>
        <v/>
      </c>
      <c r="L69">
        <f>SIN(RADIANS(J69))*(1.914602-G69*(0.004817+0.000014*G69))+SIN(RADIANS(2*J69))*(0.019993-0.000101*G69)+SIN(RADIANS(3*J69))*0.000289</f>
        <v/>
      </c>
      <c r="M69">
        <f>I69+L69</f>
        <v/>
      </c>
      <c r="N69">
        <f>J69+L69</f>
        <v/>
      </c>
      <c r="O69">
        <f>(1.000001018*(1-K69*K69))/(1+K69*COS(RADIANS(N69)))</f>
        <v/>
      </c>
      <c r="P69">
        <f>M69-0.00569-0.00478*SIN(RADIANS(125.04-1934.136*G69))</f>
        <v/>
      </c>
      <c r="Q69">
        <f>23+(26+((21.448-G69*(46.815+G69*(0.00059-G69*0.001813))))/60)/60</f>
        <v/>
      </c>
      <c r="R69">
        <f>Q69+0.00256*COS(RADIANS(125.04-1934.136*G69))</f>
        <v/>
      </c>
      <c r="S69">
        <f>DEGREES(ATAN2(COS(RADIANS(P69)),COS(RADIANS(R69))*SIN(RADIANS(P69))))</f>
        <v/>
      </c>
      <c r="T69">
        <f>DEGREES(ASIN(SIN(RADIANS(R69))*SIN(RADIANS(P69))))</f>
        <v/>
      </c>
      <c r="U69">
        <f>TAN(RADIANS(R69/2))*TAN(RADIANS(R69/2))</f>
        <v/>
      </c>
      <c r="V69">
        <f>4*DEGREES(U69*SIN(2*RADIANS(I69))-2*K69*SIN(RADIANS(J69))+4*K69*U69*SIN(RADIANS(J69))*COS(2*RADIANS(I69))-0.5*U69*U69*SIN(4*RADIANS(I69))-1.25*K69*K69*SIN(2*RADIANS(J69)))</f>
        <v/>
      </c>
      <c r="W69">
        <f>DEGREES(ACOS(COS(RADIANS(90.833))/(COS(RADIANS($B$2))*COS(RADIANS(T69)))-TAN(RADIANS($B$2))*TAN(RADIANS(T69))))</f>
        <v/>
      </c>
      <c r="X69" s="7">
        <f>(720-4*$B$3-V69+$B$4*60)/1440</f>
        <v/>
      </c>
      <c r="Y69" s="7">
        <f>(X69*1440-W69*4)/1440</f>
        <v/>
      </c>
      <c r="Z69" s="7">
        <f>(X69*1440+W69*4)/1440</f>
        <v/>
      </c>
      <c r="AA69">
        <f>8*W69</f>
        <v/>
      </c>
      <c r="AB69">
        <f>MOD(E69*1440+V69+4*$B$3-60*$B$4,1440)</f>
        <v/>
      </c>
      <c r="AC69">
        <f>IF(AB69/4&lt;0,AB69/4+180,AB69/4-180)</f>
        <v/>
      </c>
      <c r="AD69">
        <f>DEGREES(ACOS(SIN(RADIANS($B$2))*SIN(RADIANS(T69))+COS(RADIANS($B$2))*COS(RADIANS(T69))*COS(RADIANS(AC69))))</f>
        <v/>
      </c>
      <c r="AE69">
        <f>90-AD69</f>
        <v/>
      </c>
      <c r="AF69">
        <f>IF(AE69&gt;85,0,IF(AE69&gt;5,58.1/TAN(RADIANS(AE69))-0.07/POWER(TAN(RADIANS(AE69)),3)+0.000086/POWER(TAN(RADIANS(AE69)),5),IF(AE69&gt;-0.575,1735+AE69*(-518.2+AE69*(103.4+AE69*(-12.79+AE69*0.711))),-20.772/TAN(RADIANS(AE69)))))/3600</f>
        <v/>
      </c>
      <c r="AG69">
        <f>AE69+AF69</f>
        <v/>
      </c>
      <c r="AH69">
        <f>IF(AC69&gt;0,MOD(DEGREES(ACOS(((SIN(RADIANS($B$2))*COS(RADIANS(AD69)))-SIN(RADIANS(T69)))/(COS(RADIANS($B$2))*SIN(RADIANS(AD69)))))+180,360),MOD(540-DEGREES(ACOS(((SIN(RADIANS($B$2))*COS(RADIANS(AD69)))-SIN(RADIANS(T69)))/(COS(RADIANS($B$2))*SIN(RADIANS(AD69))))),360))</f>
        <v/>
      </c>
    </row>
    <row r="70">
      <c r="D70" s="1">
        <f>D69+1</f>
        <v/>
      </c>
      <c r="E70" s="7">
        <f>$B$5</f>
        <v/>
      </c>
      <c r="F70" s="2">
        <f>D70+2415018.5+E70-$B$4/24</f>
        <v/>
      </c>
      <c r="G70" s="3">
        <f>(F70-2451545)/36525</f>
        <v/>
      </c>
      <c r="I70">
        <f>MOD(280.46646+G70*(36000.76983 + G70*0.0003032),360)</f>
        <v/>
      </c>
      <c r="J70">
        <f>357.52911+G70*(35999.05029 - 0.0001537*G70)</f>
        <v/>
      </c>
      <c r="K70">
        <f>0.016708634-G70*(0.000042037+0.0000001267*G70)</f>
        <v/>
      </c>
      <c r="L70">
        <f>SIN(RADIANS(J70))*(1.914602-G70*(0.004817+0.000014*G70))+SIN(RADIANS(2*J70))*(0.019993-0.000101*G70)+SIN(RADIANS(3*J70))*0.000289</f>
        <v/>
      </c>
      <c r="M70">
        <f>I70+L70</f>
        <v/>
      </c>
      <c r="N70">
        <f>J70+L70</f>
        <v/>
      </c>
      <c r="O70">
        <f>(1.000001018*(1-K70*K70))/(1+K70*COS(RADIANS(N70)))</f>
        <v/>
      </c>
      <c r="P70">
        <f>M70-0.00569-0.00478*SIN(RADIANS(125.04-1934.136*G70))</f>
        <v/>
      </c>
      <c r="Q70">
        <f>23+(26+((21.448-G70*(46.815+G70*(0.00059-G70*0.001813))))/60)/60</f>
        <v/>
      </c>
      <c r="R70">
        <f>Q70+0.00256*COS(RADIANS(125.04-1934.136*G70))</f>
        <v/>
      </c>
      <c r="S70">
        <f>DEGREES(ATAN2(COS(RADIANS(P70)),COS(RADIANS(R70))*SIN(RADIANS(P70))))</f>
        <v/>
      </c>
      <c r="T70">
        <f>DEGREES(ASIN(SIN(RADIANS(R70))*SIN(RADIANS(P70))))</f>
        <v/>
      </c>
      <c r="U70">
        <f>TAN(RADIANS(R70/2))*TAN(RADIANS(R70/2))</f>
        <v/>
      </c>
      <c r="V70">
        <f>4*DEGREES(U70*SIN(2*RADIANS(I70))-2*K70*SIN(RADIANS(J70))+4*K70*U70*SIN(RADIANS(J70))*COS(2*RADIANS(I70))-0.5*U70*U70*SIN(4*RADIANS(I70))-1.25*K70*K70*SIN(2*RADIANS(J70)))</f>
        <v/>
      </c>
      <c r="W70">
        <f>DEGREES(ACOS(COS(RADIANS(90.833))/(COS(RADIANS($B$2))*COS(RADIANS(T70)))-TAN(RADIANS($B$2))*TAN(RADIANS(T70))))</f>
        <v/>
      </c>
      <c r="X70" s="7">
        <f>(720-4*$B$3-V70+$B$4*60)/1440</f>
        <v/>
      </c>
      <c r="Y70" s="7">
        <f>(X70*1440-W70*4)/1440</f>
        <v/>
      </c>
      <c r="Z70" s="7">
        <f>(X70*1440+W70*4)/1440</f>
        <v/>
      </c>
      <c r="AA70">
        <f>8*W70</f>
        <v/>
      </c>
      <c r="AB70">
        <f>MOD(E70*1440+V70+4*$B$3-60*$B$4,1440)</f>
        <v/>
      </c>
      <c r="AC70">
        <f>IF(AB70/4&lt;0,AB70/4+180,AB70/4-180)</f>
        <v/>
      </c>
      <c r="AD70">
        <f>DEGREES(ACOS(SIN(RADIANS($B$2))*SIN(RADIANS(T70))+COS(RADIANS($B$2))*COS(RADIANS(T70))*COS(RADIANS(AC70))))</f>
        <v/>
      </c>
      <c r="AE70">
        <f>90-AD70</f>
        <v/>
      </c>
      <c r="AF70">
        <f>IF(AE70&gt;85,0,IF(AE70&gt;5,58.1/TAN(RADIANS(AE70))-0.07/POWER(TAN(RADIANS(AE70)),3)+0.000086/POWER(TAN(RADIANS(AE70)),5),IF(AE70&gt;-0.575,1735+AE70*(-518.2+AE70*(103.4+AE70*(-12.79+AE70*0.711))),-20.772/TAN(RADIANS(AE70)))))/3600</f>
        <v/>
      </c>
      <c r="AG70">
        <f>AE70+AF70</f>
        <v/>
      </c>
      <c r="AH70">
        <f>IF(AC70&gt;0,MOD(DEGREES(ACOS(((SIN(RADIANS($B$2))*COS(RADIANS(AD70)))-SIN(RADIANS(T70)))/(COS(RADIANS($B$2))*SIN(RADIANS(AD70)))))+180,360),MOD(540-DEGREES(ACOS(((SIN(RADIANS($B$2))*COS(RADIANS(AD70)))-SIN(RADIANS(T70)))/(COS(RADIANS($B$2))*SIN(RADIANS(AD70))))),360))</f>
        <v/>
      </c>
    </row>
    <row r="71">
      <c r="D71" s="1">
        <f>D70+1</f>
        <v/>
      </c>
      <c r="E71" s="7">
        <f>$B$5</f>
        <v/>
      </c>
      <c r="F71" s="2">
        <f>D71+2415018.5+E71-$B$4/24</f>
        <v/>
      </c>
      <c r="G71" s="3">
        <f>(F71-2451545)/36525</f>
        <v/>
      </c>
      <c r="I71">
        <f>MOD(280.46646+G71*(36000.76983 + G71*0.0003032),360)</f>
        <v/>
      </c>
      <c r="J71">
        <f>357.52911+G71*(35999.05029 - 0.0001537*G71)</f>
        <v/>
      </c>
      <c r="K71">
        <f>0.016708634-G71*(0.000042037+0.0000001267*G71)</f>
        <v/>
      </c>
      <c r="L71">
        <f>SIN(RADIANS(J71))*(1.914602-G71*(0.004817+0.000014*G71))+SIN(RADIANS(2*J71))*(0.019993-0.000101*G71)+SIN(RADIANS(3*J71))*0.000289</f>
        <v/>
      </c>
      <c r="M71">
        <f>I71+L71</f>
        <v/>
      </c>
      <c r="N71">
        <f>J71+L71</f>
        <v/>
      </c>
      <c r="O71">
        <f>(1.000001018*(1-K71*K71))/(1+K71*COS(RADIANS(N71)))</f>
        <v/>
      </c>
      <c r="P71">
        <f>M71-0.00569-0.00478*SIN(RADIANS(125.04-1934.136*G71))</f>
        <v/>
      </c>
      <c r="Q71">
        <f>23+(26+((21.448-G71*(46.815+G71*(0.00059-G71*0.001813))))/60)/60</f>
        <v/>
      </c>
      <c r="R71">
        <f>Q71+0.00256*COS(RADIANS(125.04-1934.136*G71))</f>
        <v/>
      </c>
      <c r="S71">
        <f>DEGREES(ATAN2(COS(RADIANS(P71)),COS(RADIANS(R71))*SIN(RADIANS(P71))))</f>
        <v/>
      </c>
      <c r="T71">
        <f>DEGREES(ASIN(SIN(RADIANS(R71))*SIN(RADIANS(P71))))</f>
        <v/>
      </c>
      <c r="U71">
        <f>TAN(RADIANS(R71/2))*TAN(RADIANS(R71/2))</f>
        <v/>
      </c>
      <c r="V71">
        <f>4*DEGREES(U71*SIN(2*RADIANS(I71))-2*K71*SIN(RADIANS(J71))+4*K71*U71*SIN(RADIANS(J71))*COS(2*RADIANS(I71))-0.5*U71*U71*SIN(4*RADIANS(I71))-1.25*K71*K71*SIN(2*RADIANS(J71)))</f>
        <v/>
      </c>
      <c r="W71">
        <f>DEGREES(ACOS(COS(RADIANS(90.833))/(COS(RADIANS($B$2))*COS(RADIANS(T71)))-TAN(RADIANS($B$2))*TAN(RADIANS(T71))))</f>
        <v/>
      </c>
      <c r="X71" s="7">
        <f>(720-4*$B$3-V71+$B$4*60)/1440</f>
        <v/>
      </c>
      <c r="Y71" s="7">
        <f>(X71*1440-W71*4)/1440</f>
        <v/>
      </c>
      <c r="Z71" s="7">
        <f>(X71*1440+W71*4)/1440</f>
        <v/>
      </c>
      <c r="AA71">
        <f>8*W71</f>
        <v/>
      </c>
      <c r="AB71">
        <f>MOD(E71*1440+V71+4*$B$3-60*$B$4,1440)</f>
        <v/>
      </c>
      <c r="AC71">
        <f>IF(AB71/4&lt;0,AB71/4+180,AB71/4-180)</f>
        <v/>
      </c>
      <c r="AD71">
        <f>DEGREES(ACOS(SIN(RADIANS($B$2))*SIN(RADIANS(T71))+COS(RADIANS($B$2))*COS(RADIANS(T71))*COS(RADIANS(AC71))))</f>
        <v/>
      </c>
      <c r="AE71">
        <f>90-AD71</f>
        <v/>
      </c>
      <c r="AF71">
        <f>IF(AE71&gt;85,0,IF(AE71&gt;5,58.1/TAN(RADIANS(AE71))-0.07/POWER(TAN(RADIANS(AE71)),3)+0.000086/POWER(TAN(RADIANS(AE71)),5),IF(AE71&gt;-0.575,1735+AE71*(-518.2+AE71*(103.4+AE71*(-12.79+AE71*0.711))),-20.772/TAN(RADIANS(AE71)))))/3600</f>
        <v/>
      </c>
      <c r="AG71">
        <f>AE71+AF71</f>
        <v/>
      </c>
      <c r="AH71">
        <f>IF(AC71&gt;0,MOD(DEGREES(ACOS(((SIN(RADIANS($B$2))*COS(RADIANS(AD71)))-SIN(RADIANS(T71)))/(COS(RADIANS($B$2))*SIN(RADIANS(AD71)))))+180,360),MOD(540-DEGREES(ACOS(((SIN(RADIANS($B$2))*COS(RADIANS(AD71)))-SIN(RADIANS(T71)))/(COS(RADIANS($B$2))*SIN(RADIANS(AD71))))),360))</f>
        <v/>
      </c>
    </row>
    <row r="72">
      <c r="D72" s="1">
        <f>D71+1</f>
        <v/>
      </c>
      <c r="E72" s="7">
        <f>$B$5</f>
        <v/>
      </c>
      <c r="F72" s="2">
        <f>D72+2415018.5+E72-$B$4/24</f>
        <v/>
      </c>
      <c r="G72" s="3">
        <f>(F72-2451545)/36525</f>
        <v/>
      </c>
      <c r="I72">
        <f>MOD(280.46646+G72*(36000.76983 + G72*0.0003032),360)</f>
        <v/>
      </c>
      <c r="J72">
        <f>357.52911+G72*(35999.05029 - 0.0001537*G72)</f>
        <v/>
      </c>
      <c r="K72">
        <f>0.016708634-G72*(0.000042037+0.0000001267*G72)</f>
        <v/>
      </c>
      <c r="L72">
        <f>SIN(RADIANS(J72))*(1.914602-G72*(0.004817+0.000014*G72))+SIN(RADIANS(2*J72))*(0.019993-0.000101*G72)+SIN(RADIANS(3*J72))*0.000289</f>
        <v/>
      </c>
      <c r="M72">
        <f>I72+L72</f>
        <v/>
      </c>
      <c r="N72">
        <f>J72+L72</f>
        <v/>
      </c>
      <c r="O72">
        <f>(1.000001018*(1-K72*K72))/(1+K72*COS(RADIANS(N72)))</f>
        <v/>
      </c>
      <c r="P72">
        <f>M72-0.00569-0.00478*SIN(RADIANS(125.04-1934.136*G72))</f>
        <v/>
      </c>
      <c r="Q72">
        <f>23+(26+((21.448-G72*(46.815+G72*(0.00059-G72*0.001813))))/60)/60</f>
        <v/>
      </c>
      <c r="R72">
        <f>Q72+0.00256*COS(RADIANS(125.04-1934.136*G72))</f>
        <v/>
      </c>
      <c r="S72">
        <f>DEGREES(ATAN2(COS(RADIANS(P72)),COS(RADIANS(R72))*SIN(RADIANS(P72))))</f>
        <v/>
      </c>
      <c r="T72">
        <f>DEGREES(ASIN(SIN(RADIANS(R72))*SIN(RADIANS(P72))))</f>
        <v/>
      </c>
      <c r="U72">
        <f>TAN(RADIANS(R72/2))*TAN(RADIANS(R72/2))</f>
        <v/>
      </c>
      <c r="V72">
        <f>4*DEGREES(U72*SIN(2*RADIANS(I72))-2*K72*SIN(RADIANS(J72))+4*K72*U72*SIN(RADIANS(J72))*COS(2*RADIANS(I72))-0.5*U72*U72*SIN(4*RADIANS(I72))-1.25*K72*K72*SIN(2*RADIANS(J72)))</f>
        <v/>
      </c>
      <c r="W72">
        <f>DEGREES(ACOS(COS(RADIANS(90.833))/(COS(RADIANS($B$2))*COS(RADIANS(T72)))-TAN(RADIANS($B$2))*TAN(RADIANS(T72))))</f>
        <v/>
      </c>
      <c r="X72" s="7">
        <f>(720-4*$B$3-V72+$B$4*60)/1440</f>
        <v/>
      </c>
      <c r="Y72" s="7">
        <f>(X72*1440-W72*4)/1440</f>
        <v/>
      </c>
      <c r="Z72" s="7">
        <f>(X72*1440+W72*4)/1440</f>
        <v/>
      </c>
      <c r="AA72">
        <f>8*W72</f>
        <v/>
      </c>
      <c r="AB72">
        <f>MOD(E72*1440+V72+4*$B$3-60*$B$4,1440)</f>
        <v/>
      </c>
      <c r="AC72">
        <f>IF(AB72/4&lt;0,AB72/4+180,AB72/4-180)</f>
        <v/>
      </c>
      <c r="AD72">
        <f>DEGREES(ACOS(SIN(RADIANS($B$2))*SIN(RADIANS(T72))+COS(RADIANS($B$2))*COS(RADIANS(T72))*COS(RADIANS(AC72))))</f>
        <v/>
      </c>
      <c r="AE72">
        <f>90-AD72</f>
        <v/>
      </c>
      <c r="AF72">
        <f>IF(AE72&gt;85,0,IF(AE72&gt;5,58.1/TAN(RADIANS(AE72))-0.07/POWER(TAN(RADIANS(AE72)),3)+0.000086/POWER(TAN(RADIANS(AE72)),5),IF(AE72&gt;-0.575,1735+AE72*(-518.2+AE72*(103.4+AE72*(-12.79+AE72*0.711))),-20.772/TAN(RADIANS(AE72)))))/3600</f>
        <v/>
      </c>
      <c r="AG72">
        <f>AE72+AF72</f>
        <v/>
      </c>
      <c r="AH72">
        <f>IF(AC72&gt;0,MOD(DEGREES(ACOS(((SIN(RADIANS($B$2))*COS(RADIANS(AD72)))-SIN(RADIANS(T72)))/(COS(RADIANS($B$2))*SIN(RADIANS(AD72)))))+180,360),MOD(540-DEGREES(ACOS(((SIN(RADIANS($B$2))*COS(RADIANS(AD72)))-SIN(RADIANS(T72)))/(COS(RADIANS($B$2))*SIN(RADIANS(AD72))))),360))</f>
        <v/>
      </c>
    </row>
    <row r="73">
      <c r="D73" s="1">
        <f>D72+1</f>
        <v/>
      </c>
      <c r="E73" s="7">
        <f>$B$5</f>
        <v/>
      </c>
      <c r="F73" s="2">
        <f>D73+2415018.5+E73-$B$4/24</f>
        <v/>
      </c>
      <c r="G73" s="3">
        <f>(F73-2451545)/36525</f>
        <v/>
      </c>
      <c r="I73">
        <f>MOD(280.46646+G73*(36000.76983 + G73*0.0003032),360)</f>
        <v/>
      </c>
      <c r="J73">
        <f>357.52911+G73*(35999.05029 - 0.0001537*G73)</f>
        <v/>
      </c>
      <c r="K73">
        <f>0.016708634-G73*(0.000042037+0.0000001267*G73)</f>
        <v/>
      </c>
      <c r="L73">
        <f>SIN(RADIANS(J73))*(1.914602-G73*(0.004817+0.000014*G73))+SIN(RADIANS(2*J73))*(0.019993-0.000101*G73)+SIN(RADIANS(3*J73))*0.000289</f>
        <v/>
      </c>
      <c r="M73">
        <f>I73+L73</f>
        <v/>
      </c>
      <c r="N73">
        <f>J73+L73</f>
        <v/>
      </c>
      <c r="O73">
        <f>(1.000001018*(1-K73*K73))/(1+K73*COS(RADIANS(N73)))</f>
        <v/>
      </c>
      <c r="P73">
        <f>M73-0.00569-0.00478*SIN(RADIANS(125.04-1934.136*G73))</f>
        <v/>
      </c>
      <c r="Q73">
        <f>23+(26+((21.448-G73*(46.815+G73*(0.00059-G73*0.001813))))/60)/60</f>
        <v/>
      </c>
      <c r="R73">
        <f>Q73+0.00256*COS(RADIANS(125.04-1934.136*G73))</f>
        <v/>
      </c>
      <c r="S73">
        <f>DEGREES(ATAN2(COS(RADIANS(P73)),COS(RADIANS(R73))*SIN(RADIANS(P73))))</f>
        <v/>
      </c>
      <c r="T73">
        <f>DEGREES(ASIN(SIN(RADIANS(R73))*SIN(RADIANS(P73))))</f>
        <v/>
      </c>
      <c r="U73">
        <f>TAN(RADIANS(R73/2))*TAN(RADIANS(R73/2))</f>
        <v/>
      </c>
      <c r="V73">
        <f>4*DEGREES(U73*SIN(2*RADIANS(I73))-2*K73*SIN(RADIANS(J73))+4*K73*U73*SIN(RADIANS(J73))*COS(2*RADIANS(I73))-0.5*U73*U73*SIN(4*RADIANS(I73))-1.25*K73*K73*SIN(2*RADIANS(J73)))</f>
        <v/>
      </c>
      <c r="W73">
        <f>DEGREES(ACOS(COS(RADIANS(90.833))/(COS(RADIANS($B$2))*COS(RADIANS(T73)))-TAN(RADIANS($B$2))*TAN(RADIANS(T73))))</f>
        <v/>
      </c>
      <c r="X73" s="7">
        <f>(720-4*$B$3-V73+$B$4*60)/1440</f>
        <v/>
      </c>
      <c r="Y73" s="7">
        <f>(X73*1440-W73*4)/1440</f>
        <v/>
      </c>
      <c r="Z73" s="7">
        <f>(X73*1440+W73*4)/1440</f>
        <v/>
      </c>
      <c r="AA73">
        <f>8*W73</f>
        <v/>
      </c>
      <c r="AB73">
        <f>MOD(E73*1440+V73+4*$B$3-60*$B$4,1440)</f>
        <v/>
      </c>
      <c r="AC73">
        <f>IF(AB73/4&lt;0,AB73/4+180,AB73/4-180)</f>
        <v/>
      </c>
      <c r="AD73">
        <f>DEGREES(ACOS(SIN(RADIANS($B$2))*SIN(RADIANS(T73))+COS(RADIANS($B$2))*COS(RADIANS(T73))*COS(RADIANS(AC73))))</f>
        <v/>
      </c>
      <c r="AE73">
        <f>90-AD73</f>
        <v/>
      </c>
      <c r="AF73">
        <f>IF(AE73&gt;85,0,IF(AE73&gt;5,58.1/TAN(RADIANS(AE73))-0.07/POWER(TAN(RADIANS(AE73)),3)+0.000086/POWER(TAN(RADIANS(AE73)),5),IF(AE73&gt;-0.575,1735+AE73*(-518.2+AE73*(103.4+AE73*(-12.79+AE73*0.711))),-20.772/TAN(RADIANS(AE73)))))/3600</f>
        <v/>
      </c>
      <c r="AG73">
        <f>AE73+AF73</f>
        <v/>
      </c>
      <c r="AH73">
        <f>IF(AC73&gt;0,MOD(DEGREES(ACOS(((SIN(RADIANS($B$2))*COS(RADIANS(AD73)))-SIN(RADIANS(T73)))/(COS(RADIANS($B$2))*SIN(RADIANS(AD73)))))+180,360),MOD(540-DEGREES(ACOS(((SIN(RADIANS($B$2))*COS(RADIANS(AD73)))-SIN(RADIANS(T73)))/(COS(RADIANS($B$2))*SIN(RADIANS(AD73))))),360))</f>
        <v/>
      </c>
    </row>
    <row r="74">
      <c r="D74" s="1">
        <f>D73+1</f>
        <v/>
      </c>
      <c r="E74" s="7">
        <f>$B$5</f>
        <v/>
      </c>
      <c r="F74" s="2">
        <f>D74+2415018.5+E74-$B$4/24</f>
        <v/>
      </c>
      <c r="G74" s="3">
        <f>(F74-2451545)/36525</f>
        <v/>
      </c>
      <c r="I74">
        <f>MOD(280.46646+G74*(36000.76983 + G74*0.0003032),360)</f>
        <v/>
      </c>
      <c r="J74">
        <f>357.52911+G74*(35999.05029 - 0.0001537*G74)</f>
        <v/>
      </c>
      <c r="K74">
        <f>0.016708634-G74*(0.000042037+0.0000001267*G74)</f>
        <v/>
      </c>
      <c r="L74">
        <f>SIN(RADIANS(J74))*(1.914602-G74*(0.004817+0.000014*G74))+SIN(RADIANS(2*J74))*(0.019993-0.000101*G74)+SIN(RADIANS(3*J74))*0.000289</f>
        <v/>
      </c>
      <c r="M74">
        <f>I74+L74</f>
        <v/>
      </c>
      <c r="N74">
        <f>J74+L74</f>
        <v/>
      </c>
      <c r="O74">
        <f>(1.000001018*(1-K74*K74))/(1+K74*COS(RADIANS(N74)))</f>
        <v/>
      </c>
      <c r="P74">
        <f>M74-0.00569-0.00478*SIN(RADIANS(125.04-1934.136*G74))</f>
        <v/>
      </c>
      <c r="Q74">
        <f>23+(26+((21.448-G74*(46.815+G74*(0.00059-G74*0.001813))))/60)/60</f>
        <v/>
      </c>
      <c r="R74">
        <f>Q74+0.00256*COS(RADIANS(125.04-1934.136*G74))</f>
        <v/>
      </c>
      <c r="S74">
        <f>DEGREES(ATAN2(COS(RADIANS(P74)),COS(RADIANS(R74))*SIN(RADIANS(P74))))</f>
        <v/>
      </c>
      <c r="T74">
        <f>DEGREES(ASIN(SIN(RADIANS(R74))*SIN(RADIANS(P74))))</f>
        <v/>
      </c>
      <c r="U74">
        <f>TAN(RADIANS(R74/2))*TAN(RADIANS(R74/2))</f>
        <v/>
      </c>
      <c r="V74">
        <f>4*DEGREES(U74*SIN(2*RADIANS(I74))-2*K74*SIN(RADIANS(J74))+4*K74*U74*SIN(RADIANS(J74))*COS(2*RADIANS(I74))-0.5*U74*U74*SIN(4*RADIANS(I74))-1.25*K74*K74*SIN(2*RADIANS(J74)))</f>
        <v/>
      </c>
      <c r="W74">
        <f>DEGREES(ACOS(COS(RADIANS(90.833))/(COS(RADIANS($B$2))*COS(RADIANS(T74)))-TAN(RADIANS($B$2))*TAN(RADIANS(T74))))</f>
        <v/>
      </c>
      <c r="X74" s="7">
        <f>(720-4*$B$3-V74+$B$4*60)/1440</f>
        <v/>
      </c>
      <c r="Y74" s="7">
        <f>(X74*1440-W74*4)/1440</f>
        <v/>
      </c>
      <c r="Z74" s="7">
        <f>(X74*1440+W74*4)/1440</f>
        <v/>
      </c>
      <c r="AA74">
        <f>8*W74</f>
        <v/>
      </c>
      <c r="AB74">
        <f>MOD(E74*1440+V74+4*$B$3-60*$B$4,1440)</f>
        <v/>
      </c>
      <c r="AC74">
        <f>IF(AB74/4&lt;0,AB74/4+180,AB74/4-180)</f>
        <v/>
      </c>
      <c r="AD74">
        <f>DEGREES(ACOS(SIN(RADIANS($B$2))*SIN(RADIANS(T74))+COS(RADIANS($B$2))*COS(RADIANS(T74))*COS(RADIANS(AC74))))</f>
        <v/>
      </c>
      <c r="AE74">
        <f>90-AD74</f>
        <v/>
      </c>
      <c r="AF74">
        <f>IF(AE74&gt;85,0,IF(AE74&gt;5,58.1/TAN(RADIANS(AE74))-0.07/POWER(TAN(RADIANS(AE74)),3)+0.000086/POWER(TAN(RADIANS(AE74)),5),IF(AE74&gt;-0.575,1735+AE74*(-518.2+AE74*(103.4+AE74*(-12.79+AE74*0.711))),-20.772/TAN(RADIANS(AE74)))))/3600</f>
        <v/>
      </c>
      <c r="AG74">
        <f>AE74+AF74</f>
        <v/>
      </c>
      <c r="AH74">
        <f>IF(AC74&gt;0,MOD(DEGREES(ACOS(((SIN(RADIANS($B$2))*COS(RADIANS(AD74)))-SIN(RADIANS(T74)))/(COS(RADIANS($B$2))*SIN(RADIANS(AD74)))))+180,360),MOD(540-DEGREES(ACOS(((SIN(RADIANS($B$2))*COS(RADIANS(AD74)))-SIN(RADIANS(T74)))/(COS(RADIANS($B$2))*SIN(RADIANS(AD74))))),360))</f>
        <v/>
      </c>
    </row>
    <row r="75">
      <c r="D75" s="1">
        <f>D74+1</f>
        <v/>
      </c>
      <c r="E75" s="7">
        <f>$B$5</f>
        <v/>
      </c>
      <c r="F75" s="2">
        <f>D75+2415018.5+E75-$B$4/24</f>
        <v/>
      </c>
      <c r="G75" s="3">
        <f>(F75-2451545)/36525</f>
        <v/>
      </c>
      <c r="I75">
        <f>MOD(280.46646+G75*(36000.76983 + G75*0.0003032),360)</f>
        <v/>
      </c>
      <c r="J75">
        <f>357.52911+G75*(35999.05029 - 0.0001537*G75)</f>
        <v/>
      </c>
      <c r="K75">
        <f>0.016708634-G75*(0.000042037+0.0000001267*G75)</f>
        <v/>
      </c>
      <c r="L75">
        <f>SIN(RADIANS(J75))*(1.914602-G75*(0.004817+0.000014*G75))+SIN(RADIANS(2*J75))*(0.019993-0.000101*G75)+SIN(RADIANS(3*J75))*0.000289</f>
        <v/>
      </c>
      <c r="M75">
        <f>I75+L75</f>
        <v/>
      </c>
      <c r="N75">
        <f>J75+L75</f>
        <v/>
      </c>
      <c r="O75">
        <f>(1.000001018*(1-K75*K75))/(1+K75*COS(RADIANS(N75)))</f>
        <v/>
      </c>
      <c r="P75">
        <f>M75-0.00569-0.00478*SIN(RADIANS(125.04-1934.136*G75))</f>
        <v/>
      </c>
      <c r="Q75">
        <f>23+(26+((21.448-G75*(46.815+G75*(0.00059-G75*0.001813))))/60)/60</f>
        <v/>
      </c>
      <c r="R75">
        <f>Q75+0.00256*COS(RADIANS(125.04-1934.136*G75))</f>
        <v/>
      </c>
      <c r="S75">
        <f>DEGREES(ATAN2(COS(RADIANS(P75)),COS(RADIANS(R75))*SIN(RADIANS(P75))))</f>
        <v/>
      </c>
      <c r="T75">
        <f>DEGREES(ASIN(SIN(RADIANS(R75))*SIN(RADIANS(P75))))</f>
        <v/>
      </c>
      <c r="U75">
        <f>TAN(RADIANS(R75/2))*TAN(RADIANS(R75/2))</f>
        <v/>
      </c>
      <c r="V75">
        <f>4*DEGREES(U75*SIN(2*RADIANS(I75))-2*K75*SIN(RADIANS(J75))+4*K75*U75*SIN(RADIANS(J75))*COS(2*RADIANS(I75))-0.5*U75*U75*SIN(4*RADIANS(I75))-1.25*K75*K75*SIN(2*RADIANS(J75)))</f>
        <v/>
      </c>
      <c r="W75">
        <f>DEGREES(ACOS(COS(RADIANS(90.833))/(COS(RADIANS($B$2))*COS(RADIANS(T75)))-TAN(RADIANS($B$2))*TAN(RADIANS(T75))))</f>
        <v/>
      </c>
      <c r="X75" s="7">
        <f>(720-4*$B$3-V75+$B$4*60)/1440</f>
        <v/>
      </c>
      <c r="Y75" s="7">
        <f>(X75*1440-W75*4)/1440</f>
        <v/>
      </c>
      <c r="Z75" s="7">
        <f>(X75*1440+W75*4)/1440</f>
        <v/>
      </c>
      <c r="AA75">
        <f>8*W75</f>
        <v/>
      </c>
      <c r="AB75">
        <f>MOD(E75*1440+V75+4*$B$3-60*$B$4,1440)</f>
        <v/>
      </c>
      <c r="AC75">
        <f>IF(AB75/4&lt;0,AB75/4+180,AB75/4-180)</f>
        <v/>
      </c>
      <c r="AD75">
        <f>DEGREES(ACOS(SIN(RADIANS($B$2))*SIN(RADIANS(T75))+COS(RADIANS($B$2))*COS(RADIANS(T75))*COS(RADIANS(AC75))))</f>
        <v/>
      </c>
      <c r="AE75">
        <f>90-AD75</f>
        <v/>
      </c>
      <c r="AF75">
        <f>IF(AE75&gt;85,0,IF(AE75&gt;5,58.1/TAN(RADIANS(AE75))-0.07/POWER(TAN(RADIANS(AE75)),3)+0.000086/POWER(TAN(RADIANS(AE75)),5),IF(AE75&gt;-0.575,1735+AE75*(-518.2+AE75*(103.4+AE75*(-12.79+AE75*0.711))),-20.772/TAN(RADIANS(AE75)))))/3600</f>
        <v/>
      </c>
      <c r="AG75">
        <f>AE75+AF75</f>
        <v/>
      </c>
      <c r="AH75">
        <f>IF(AC75&gt;0,MOD(DEGREES(ACOS(((SIN(RADIANS($B$2))*COS(RADIANS(AD75)))-SIN(RADIANS(T75)))/(COS(RADIANS($B$2))*SIN(RADIANS(AD75)))))+180,360),MOD(540-DEGREES(ACOS(((SIN(RADIANS($B$2))*COS(RADIANS(AD75)))-SIN(RADIANS(T75)))/(COS(RADIANS($B$2))*SIN(RADIANS(AD75))))),360))</f>
        <v/>
      </c>
    </row>
    <row r="76">
      <c r="D76" s="1">
        <f>D75+1</f>
        <v/>
      </c>
      <c r="E76" s="7">
        <f>$B$5</f>
        <v/>
      </c>
      <c r="F76" s="2">
        <f>D76+2415018.5+E76-$B$4/24</f>
        <v/>
      </c>
      <c r="G76" s="3">
        <f>(F76-2451545)/36525</f>
        <v/>
      </c>
      <c r="I76">
        <f>MOD(280.46646+G76*(36000.76983 + G76*0.0003032),360)</f>
        <v/>
      </c>
      <c r="J76">
        <f>357.52911+G76*(35999.05029 - 0.0001537*G76)</f>
        <v/>
      </c>
      <c r="K76">
        <f>0.016708634-G76*(0.000042037+0.0000001267*G76)</f>
        <v/>
      </c>
      <c r="L76">
        <f>SIN(RADIANS(J76))*(1.914602-G76*(0.004817+0.000014*G76))+SIN(RADIANS(2*J76))*(0.019993-0.000101*G76)+SIN(RADIANS(3*J76))*0.000289</f>
        <v/>
      </c>
      <c r="M76">
        <f>I76+L76</f>
        <v/>
      </c>
      <c r="N76">
        <f>J76+L76</f>
        <v/>
      </c>
      <c r="O76">
        <f>(1.000001018*(1-K76*K76))/(1+K76*COS(RADIANS(N76)))</f>
        <v/>
      </c>
      <c r="P76">
        <f>M76-0.00569-0.00478*SIN(RADIANS(125.04-1934.136*G76))</f>
        <v/>
      </c>
      <c r="Q76">
        <f>23+(26+((21.448-G76*(46.815+G76*(0.00059-G76*0.001813))))/60)/60</f>
        <v/>
      </c>
      <c r="R76">
        <f>Q76+0.00256*COS(RADIANS(125.04-1934.136*G76))</f>
        <v/>
      </c>
      <c r="S76">
        <f>DEGREES(ATAN2(COS(RADIANS(P76)),COS(RADIANS(R76))*SIN(RADIANS(P76))))</f>
        <v/>
      </c>
      <c r="T76">
        <f>DEGREES(ASIN(SIN(RADIANS(R76))*SIN(RADIANS(P76))))</f>
        <v/>
      </c>
      <c r="U76">
        <f>TAN(RADIANS(R76/2))*TAN(RADIANS(R76/2))</f>
        <v/>
      </c>
      <c r="V76">
        <f>4*DEGREES(U76*SIN(2*RADIANS(I76))-2*K76*SIN(RADIANS(J76))+4*K76*U76*SIN(RADIANS(J76))*COS(2*RADIANS(I76))-0.5*U76*U76*SIN(4*RADIANS(I76))-1.25*K76*K76*SIN(2*RADIANS(J76)))</f>
        <v/>
      </c>
      <c r="W76">
        <f>DEGREES(ACOS(COS(RADIANS(90.833))/(COS(RADIANS($B$2))*COS(RADIANS(T76)))-TAN(RADIANS($B$2))*TAN(RADIANS(T76))))</f>
        <v/>
      </c>
      <c r="X76" s="7">
        <f>(720-4*$B$3-V76+$B$4*60)/1440</f>
        <v/>
      </c>
      <c r="Y76" s="7">
        <f>(X76*1440-W76*4)/1440</f>
        <v/>
      </c>
      <c r="Z76" s="7">
        <f>(X76*1440+W76*4)/1440</f>
        <v/>
      </c>
      <c r="AA76">
        <f>8*W76</f>
        <v/>
      </c>
      <c r="AB76">
        <f>MOD(E76*1440+V76+4*$B$3-60*$B$4,1440)</f>
        <v/>
      </c>
      <c r="AC76">
        <f>IF(AB76/4&lt;0,AB76/4+180,AB76/4-180)</f>
        <v/>
      </c>
      <c r="AD76">
        <f>DEGREES(ACOS(SIN(RADIANS($B$2))*SIN(RADIANS(T76))+COS(RADIANS($B$2))*COS(RADIANS(T76))*COS(RADIANS(AC76))))</f>
        <v/>
      </c>
      <c r="AE76">
        <f>90-AD76</f>
        <v/>
      </c>
      <c r="AF76">
        <f>IF(AE76&gt;85,0,IF(AE76&gt;5,58.1/TAN(RADIANS(AE76))-0.07/POWER(TAN(RADIANS(AE76)),3)+0.000086/POWER(TAN(RADIANS(AE76)),5),IF(AE76&gt;-0.575,1735+AE76*(-518.2+AE76*(103.4+AE76*(-12.79+AE76*0.711))),-20.772/TAN(RADIANS(AE76)))))/3600</f>
        <v/>
      </c>
      <c r="AG76">
        <f>AE76+AF76</f>
        <v/>
      </c>
      <c r="AH76">
        <f>IF(AC76&gt;0,MOD(DEGREES(ACOS(((SIN(RADIANS($B$2))*COS(RADIANS(AD76)))-SIN(RADIANS(T76)))/(COS(RADIANS($B$2))*SIN(RADIANS(AD76)))))+180,360),MOD(540-DEGREES(ACOS(((SIN(RADIANS($B$2))*COS(RADIANS(AD76)))-SIN(RADIANS(T76)))/(COS(RADIANS($B$2))*SIN(RADIANS(AD76))))),360))</f>
        <v/>
      </c>
    </row>
    <row r="77">
      <c r="D77" s="1">
        <f>D76+1</f>
        <v/>
      </c>
      <c r="E77" s="7">
        <f>$B$5</f>
        <v/>
      </c>
      <c r="F77" s="2">
        <f>D77+2415018.5+E77-$B$4/24</f>
        <v/>
      </c>
      <c r="G77" s="3">
        <f>(F77-2451545)/36525</f>
        <v/>
      </c>
      <c r="I77">
        <f>MOD(280.46646+G77*(36000.76983 + G77*0.0003032),360)</f>
        <v/>
      </c>
      <c r="J77">
        <f>357.52911+G77*(35999.05029 - 0.0001537*G77)</f>
        <v/>
      </c>
      <c r="K77">
        <f>0.016708634-G77*(0.000042037+0.0000001267*G77)</f>
        <v/>
      </c>
      <c r="L77">
        <f>SIN(RADIANS(J77))*(1.914602-G77*(0.004817+0.000014*G77))+SIN(RADIANS(2*J77))*(0.019993-0.000101*G77)+SIN(RADIANS(3*J77))*0.000289</f>
        <v/>
      </c>
      <c r="M77">
        <f>I77+L77</f>
        <v/>
      </c>
      <c r="N77">
        <f>J77+L77</f>
        <v/>
      </c>
      <c r="O77">
        <f>(1.000001018*(1-K77*K77))/(1+K77*COS(RADIANS(N77)))</f>
        <v/>
      </c>
      <c r="P77">
        <f>M77-0.00569-0.00478*SIN(RADIANS(125.04-1934.136*G77))</f>
        <v/>
      </c>
      <c r="Q77">
        <f>23+(26+((21.448-G77*(46.815+G77*(0.00059-G77*0.001813))))/60)/60</f>
        <v/>
      </c>
      <c r="R77">
        <f>Q77+0.00256*COS(RADIANS(125.04-1934.136*G77))</f>
        <v/>
      </c>
      <c r="S77">
        <f>DEGREES(ATAN2(COS(RADIANS(P77)),COS(RADIANS(R77))*SIN(RADIANS(P77))))</f>
        <v/>
      </c>
      <c r="T77">
        <f>DEGREES(ASIN(SIN(RADIANS(R77))*SIN(RADIANS(P77))))</f>
        <v/>
      </c>
      <c r="U77">
        <f>TAN(RADIANS(R77/2))*TAN(RADIANS(R77/2))</f>
        <v/>
      </c>
      <c r="V77">
        <f>4*DEGREES(U77*SIN(2*RADIANS(I77))-2*K77*SIN(RADIANS(J77))+4*K77*U77*SIN(RADIANS(J77))*COS(2*RADIANS(I77))-0.5*U77*U77*SIN(4*RADIANS(I77))-1.25*K77*K77*SIN(2*RADIANS(J77)))</f>
        <v/>
      </c>
      <c r="W77">
        <f>DEGREES(ACOS(COS(RADIANS(90.833))/(COS(RADIANS($B$2))*COS(RADIANS(T77)))-TAN(RADIANS($B$2))*TAN(RADIANS(T77))))</f>
        <v/>
      </c>
      <c r="X77" s="7">
        <f>(720-4*$B$3-V77+$B$4*60)/1440</f>
        <v/>
      </c>
      <c r="Y77" s="7">
        <f>(X77*1440-W77*4)/1440</f>
        <v/>
      </c>
      <c r="Z77" s="7">
        <f>(X77*1440+W77*4)/1440</f>
        <v/>
      </c>
      <c r="AA77">
        <f>8*W77</f>
        <v/>
      </c>
      <c r="AB77">
        <f>MOD(E77*1440+V77+4*$B$3-60*$B$4,1440)</f>
        <v/>
      </c>
      <c r="AC77">
        <f>IF(AB77/4&lt;0,AB77/4+180,AB77/4-180)</f>
        <v/>
      </c>
      <c r="AD77">
        <f>DEGREES(ACOS(SIN(RADIANS($B$2))*SIN(RADIANS(T77))+COS(RADIANS($B$2))*COS(RADIANS(T77))*COS(RADIANS(AC77))))</f>
        <v/>
      </c>
      <c r="AE77">
        <f>90-AD77</f>
        <v/>
      </c>
      <c r="AF77">
        <f>IF(AE77&gt;85,0,IF(AE77&gt;5,58.1/TAN(RADIANS(AE77))-0.07/POWER(TAN(RADIANS(AE77)),3)+0.000086/POWER(TAN(RADIANS(AE77)),5),IF(AE77&gt;-0.575,1735+AE77*(-518.2+AE77*(103.4+AE77*(-12.79+AE77*0.711))),-20.772/TAN(RADIANS(AE77)))))/3600</f>
        <v/>
      </c>
      <c r="AG77">
        <f>AE77+AF77</f>
        <v/>
      </c>
      <c r="AH77">
        <f>IF(AC77&gt;0,MOD(DEGREES(ACOS(((SIN(RADIANS($B$2))*COS(RADIANS(AD77)))-SIN(RADIANS(T77)))/(COS(RADIANS($B$2))*SIN(RADIANS(AD77)))))+180,360),MOD(540-DEGREES(ACOS(((SIN(RADIANS($B$2))*COS(RADIANS(AD77)))-SIN(RADIANS(T77)))/(COS(RADIANS($B$2))*SIN(RADIANS(AD77))))),360))</f>
        <v/>
      </c>
    </row>
    <row r="78">
      <c r="D78" s="1">
        <f>D77+1</f>
        <v/>
      </c>
      <c r="E78" s="7">
        <f>$B$5</f>
        <v/>
      </c>
      <c r="F78" s="2">
        <f>D78+2415018.5+E78-$B$4/24</f>
        <v/>
      </c>
      <c r="G78" s="3">
        <f>(F78-2451545)/36525</f>
        <v/>
      </c>
      <c r="I78">
        <f>MOD(280.46646+G78*(36000.76983 + G78*0.0003032),360)</f>
        <v/>
      </c>
      <c r="J78">
        <f>357.52911+G78*(35999.05029 - 0.0001537*G78)</f>
        <v/>
      </c>
      <c r="K78">
        <f>0.016708634-G78*(0.000042037+0.0000001267*G78)</f>
        <v/>
      </c>
      <c r="L78">
        <f>SIN(RADIANS(J78))*(1.914602-G78*(0.004817+0.000014*G78))+SIN(RADIANS(2*J78))*(0.019993-0.000101*G78)+SIN(RADIANS(3*J78))*0.000289</f>
        <v/>
      </c>
      <c r="M78">
        <f>I78+L78</f>
        <v/>
      </c>
      <c r="N78">
        <f>J78+L78</f>
        <v/>
      </c>
      <c r="O78">
        <f>(1.000001018*(1-K78*K78))/(1+K78*COS(RADIANS(N78)))</f>
        <v/>
      </c>
      <c r="P78">
        <f>M78-0.00569-0.00478*SIN(RADIANS(125.04-1934.136*G78))</f>
        <v/>
      </c>
      <c r="Q78">
        <f>23+(26+((21.448-G78*(46.815+G78*(0.00059-G78*0.001813))))/60)/60</f>
        <v/>
      </c>
      <c r="R78">
        <f>Q78+0.00256*COS(RADIANS(125.04-1934.136*G78))</f>
        <v/>
      </c>
      <c r="S78">
        <f>DEGREES(ATAN2(COS(RADIANS(P78)),COS(RADIANS(R78))*SIN(RADIANS(P78))))</f>
        <v/>
      </c>
      <c r="T78">
        <f>DEGREES(ASIN(SIN(RADIANS(R78))*SIN(RADIANS(P78))))</f>
        <v/>
      </c>
      <c r="U78">
        <f>TAN(RADIANS(R78/2))*TAN(RADIANS(R78/2))</f>
        <v/>
      </c>
      <c r="V78">
        <f>4*DEGREES(U78*SIN(2*RADIANS(I78))-2*K78*SIN(RADIANS(J78))+4*K78*U78*SIN(RADIANS(J78))*COS(2*RADIANS(I78))-0.5*U78*U78*SIN(4*RADIANS(I78))-1.25*K78*K78*SIN(2*RADIANS(J78)))</f>
        <v/>
      </c>
      <c r="W78">
        <f>DEGREES(ACOS(COS(RADIANS(90.833))/(COS(RADIANS($B$2))*COS(RADIANS(T78)))-TAN(RADIANS($B$2))*TAN(RADIANS(T78))))</f>
        <v/>
      </c>
      <c r="X78" s="7">
        <f>(720-4*$B$3-V78+$B$4*60)/1440</f>
        <v/>
      </c>
      <c r="Y78" s="7">
        <f>(X78*1440-W78*4)/1440</f>
        <v/>
      </c>
      <c r="Z78" s="7">
        <f>(X78*1440+W78*4)/1440</f>
        <v/>
      </c>
      <c r="AA78">
        <f>8*W78</f>
        <v/>
      </c>
      <c r="AB78">
        <f>MOD(E78*1440+V78+4*$B$3-60*$B$4,1440)</f>
        <v/>
      </c>
      <c r="AC78">
        <f>IF(AB78/4&lt;0,AB78/4+180,AB78/4-180)</f>
        <v/>
      </c>
      <c r="AD78">
        <f>DEGREES(ACOS(SIN(RADIANS($B$2))*SIN(RADIANS(T78))+COS(RADIANS($B$2))*COS(RADIANS(T78))*COS(RADIANS(AC78))))</f>
        <v/>
      </c>
      <c r="AE78">
        <f>90-AD78</f>
        <v/>
      </c>
      <c r="AF78">
        <f>IF(AE78&gt;85,0,IF(AE78&gt;5,58.1/TAN(RADIANS(AE78))-0.07/POWER(TAN(RADIANS(AE78)),3)+0.000086/POWER(TAN(RADIANS(AE78)),5),IF(AE78&gt;-0.575,1735+AE78*(-518.2+AE78*(103.4+AE78*(-12.79+AE78*0.711))),-20.772/TAN(RADIANS(AE78)))))/3600</f>
        <v/>
      </c>
      <c r="AG78">
        <f>AE78+AF78</f>
        <v/>
      </c>
      <c r="AH78">
        <f>IF(AC78&gt;0,MOD(DEGREES(ACOS(((SIN(RADIANS($B$2))*COS(RADIANS(AD78)))-SIN(RADIANS(T78)))/(COS(RADIANS($B$2))*SIN(RADIANS(AD78)))))+180,360),MOD(540-DEGREES(ACOS(((SIN(RADIANS($B$2))*COS(RADIANS(AD78)))-SIN(RADIANS(T78)))/(COS(RADIANS($B$2))*SIN(RADIANS(AD78))))),360))</f>
        <v/>
      </c>
    </row>
    <row r="79">
      <c r="D79" s="1">
        <f>D78+1</f>
        <v/>
      </c>
      <c r="E79" s="7">
        <f>$B$5</f>
        <v/>
      </c>
      <c r="F79" s="2">
        <f>D79+2415018.5+E79-$B$4/24</f>
        <v/>
      </c>
      <c r="G79" s="3">
        <f>(F79-2451545)/36525</f>
        <v/>
      </c>
      <c r="I79">
        <f>MOD(280.46646+G79*(36000.76983 + G79*0.0003032),360)</f>
        <v/>
      </c>
      <c r="J79">
        <f>357.52911+G79*(35999.05029 - 0.0001537*G79)</f>
        <v/>
      </c>
      <c r="K79">
        <f>0.016708634-G79*(0.000042037+0.0000001267*G79)</f>
        <v/>
      </c>
      <c r="L79">
        <f>SIN(RADIANS(J79))*(1.914602-G79*(0.004817+0.000014*G79))+SIN(RADIANS(2*J79))*(0.019993-0.000101*G79)+SIN(RADIANS(3*J79))*0.000289</f>
        <v/>
      </c>
      <c r="M79">
        <f>I79+L79</f>
        <v/>
      </c>
      <c r="N79">
        <f>J79+L79</f>
        <v/>
      </c>
      <c r="O79">
        <f>(1.000001018*(1-K79*K79))/(1+K79*COS(RADIANS(N79)))</f>
        <v/>
      </c>
      <c r="P79">
        <f>M79-0.00569-0.00478*SIN(RADIANS(125.04-1934.136*G79))</f>
        <v/>
      </c>
      <c r="Q79">
        <f>23+(26+((21.448-G79*(46.815+G79*(0.00059-G79*0.001813))))/60)/60</f>
        <v/>
      </c>
      <c r="R79">
        <f>Q79+0.00256*COS(RADIANS(125.04-1934.136*G79))</f>
        <v/>
      </c>
      <c r="S79">
        <f>DEGREES(ATAN2(COS(RADIANS(P79)),COS(RADIANS(R79))*SIN(RADIANS(P79))))</f>
        <v/>
      </c>
      <c r="T79">
        <f>DEGREES(ASIN(SIN(RADIANS(R79))*SIN(RADIANS(P79))))</f>
        <v/>
      </c>
      <c r="U79">
        <f>TAN(RADIANS(R79/2))*TAN(RADIANS(R79/2))</f>
        <v/>
      </c>
      <c r="V79">
        <f>4*DEGREES(U79*SIN(2*RADIANS(I79))-2*K79*SIN(RADIANS(J79))+4*K79*U79*SIN(RADIANS(J79))*COS(2*RADIANS(I79))-0.5*U79*U79*SIN(4*RADIANS(I79))-1.25*K79*K79*SIN(2*RADIANS(J79)))</f>
        <v/>
      </c>
      <c r="W79">
        <f>DEGREES(ACOS(COS(RADIANS(90.833))/(COS(RADIANS($B$2))*COS(RADIANS(T79)))-TAN(RADIANS($B$2))*TAN(RADIANS(T79))))</f>
        <v/>
      </c>
      <c r="X79" s="7">
        <f>(720-4*$B$3-V79+$B$4*60)/1440</f>
        <v/>
      </c>
      <c r="Y79" s="7">
        <f>(X79*1440-W79*4)/1440</f>
        <v/>
      </c>
      <c r="Z79" s="7">
        <f>(X79*1440+W79*4)/1440</f>
        <v/>
      </c>
      <c r="AA79">
        <f>8*W79</f>
        <v/>
      </c>
      <c r="AB79">
        <f>MOD(E79*1440+V79+4*$B$3-60*$B$4,1440)</f>
        <v/>
      </c>
      <c r="AC79">
        <f>IF(AB79/4&lt;0,AB79/4+180,AB79/4-180)</f>
        <v/>
      </c>
      <c r="AD79">
        <f>DEGREES(ACOS(SIN(RADIANS($B$2))*SIN(RADIANS(T79))+COS(RADIANS($B$2))*COS(RADIANS(T79))*COS(RADIANS(AC79))))</f>
        <v/>
      </c>
      <c r="AE79">
        <f>90-AD79</f>
        <v/>
      </c>
      <c r="AF79">
        <f>IF(AE79&gt;85,0,IF(AE79&gt;5,58.1/TAN(RADIANS(AE79))-0.07/POWER(TAN(RADIANS(AE79)),3)+0.000086/POWER(TAN(RADIANS(AE79)),5),IF(AE79&gt;-0.575,1735+AE79*(-518.2+AE79*(103.4+AE79*(-12.79+AE79*0.711))),-20.772/TAN(RADIANS(AE79)))))/3600</f>
        <v/>
      </c>
      <c r="AG79">
        <f>AE79+AF79</f>
        <v/>
      </c>
      <c r="AH79">
        <f>IF(AC79&gt;0,MOD(DEGREES(ACOS(((SIN(RADIANS($B$2))*COS(RADIANS(AD79)))-SIN(RADIANS(T79)))/(COS(RADIANS($B$2))*SIN(RADIANS(AD79)))))+180,360),MOD(540-DEGREES(ACOS(((SIN(RADIANS($B$2))*COS(RADIANS(AD79)))-SIN(RADIANS(T79)))/(COS(RADIANS($B$2))*SIN(RADIANS(AD79))))),360))</f>
        <v/>
      </c>
    </row>
    <row r="80">
      <c r="D80" s="1">
        <f>D79+1</f>
        <v/>
      </c>
      <c r="E80" s="7">
        <f>$B$5</f>
        <v/>
      </c>
      <c r="F80" s="2">
        <f>D80+2415018.5+E80-$B$4/24</f>
        <v/>
      </c>
      <c r="G80" s="3">
        <f>(F80-2451545)/36525</f>
        <v/>
      </c>
      <c r="I80">
        <f>MOD(280.46646+G80*(36000.76983 + G80*0.0003032),360)</f>
        <v/>
      </c>
      <c r="J80">
        <f>357.52911+G80*(35999.05029 - 0.0001537*G80)</f>
        <v/>
      </c>
      <c r="K80">
        <f>0.016708634-G80*(0.000042037+0.0000001267*G80)</f>
        <v/>
      </c>
      <c r="L80">
        <f>SIN(RADIANS(J80))*(1.914602-G80*(0.004817+0.000014*G80))+SIN(RADIANS(2*J80))*(0.019993-0.000101*G80)+SIN(RADIANS(3*J80))*0.000289</f>
        <v/>
      </c>
      <c r="M80">
        <f>I80+L80</f>
        <v/>
      </c>
      <c r="N80">
        <f>J80+L80</f>
        <v/>
      </c>
      <c r="O80">
        <f>(1.000001018*(1-K80*K80))/(1+K80*COS(RADIANS(N80)))</f>
        <v/>
      </c>
      <c r="P80">
        <f>M80-0.00569-0.00478*SIN(RADIANS(125.04-1934.136*G80))</f>
        <v/>
      </c>
      <c r="Q80">
        <f>23+(26+((21.448-G80*(46.815+G80*(0.00059-G80*0.001813))))/60)/60</f>
        <v/>
      </c>
      <c r="R80">
        <f>Q80+0.00256*COS(RADIANS(125.04-1934.136*G80))</f>
        <v/>
      </c>
      <c r="S80">
        <f>DEGREES(ATAN2(COS(RADIANS(P80)),COS(RADIANS(R80))*SIN(RADIANS(P80))))</f>
        <v/>
      </c>
      <c r="T80">
        <f>DEGREES(ASIN(SIN(RADIANS(R80))*SIN(RADIANS(P80))))</f>
        <v/>
      </c>
      <c r="U80">
        <f>TAN(RADIANS(R80/2))*TAN(RADIANS(R80/2))</f>
        <v/>
      </c>
      <c r="V80">
        <f>4*DEGREES(U80*SIN(2*RADIANS(I80))-2*K80*SIN(RADIANS(J80))+4*K80*U80*SIN(RADIANS(J80))*COS(2*RADIANS(I80))-0.5*U80*U80*SIN(4*RADIANS(I80))-1.25*K80*K80*SIN(2*RADIANS(J80)))</f>
        <v/>
      </c>
      <c r="W80">
        <f>DEGREES(ACOS(COS(RADIANS(90.833))/(COS(RADIANS($B$2))*COS(RADIANS(T80)))-TAN(RADIANS($B$2))*TAN(RADIANS(T80))))</f>
        <v/>
      </c>
      <c r="X80" s="7">
        <f>(720-4*$B$3-V80+$B$4*60)/1440</f>
        <v/>
      </c>
      <c r="Y80" s="7">
        <f>(X80*1440-W80*4)/1440</f>
        <v/>
      </c>
      <c r="Z80" s="7">
        <f>(X80*1440+W80*4)/1440</f>
        <v/>
      </c>
      <c r="AA80">
        <f>8*W80</f>
        <v/>
      </c>
      <c r="AB80">
        <f>MOD(E80*1440+V80+4*$B$3-60*$B$4,1440)</f>
        <v/>
      </c>
      <c r="AC80">
        <f>IF(AB80/4&lt;0,AB80/4+180,AB80/4-180)</f>
        <v/>
      </c>
      <c r="AD80">
        <f>DEGREES(ACOS(SIN(RADIANS($B$2))*SIN(RADIANS(T80))+COS(RADIANS($B$2))*COS(RADIANS(T80))*COS(RADIANS(AC80))))</f>
        <v/>
      </c>
      <c r="AE80">
        <f>90-AD80</f>
        <v/>
      </c>
      <c r="AF80">
        <f>IF(AE80&gt;85,0,IF(AE80&gt;5,58.1/TAN(RADIANS(AE80))-0.07/POWER(TAN(RADIANS(AE80)),3)+0.000086/POWER(TAN(RADIANS(AE80)),5),IF(AE80&gt;-0.575,1735+AE80*(-518.2+AE80*(103.4+AE80*(-12.79+AE80*0.711))),-20.772/TAN(RADIANS(AE80)))))/3600</f>
        <v/>
      </c>
      <c r="AG80">
        <f>AE80+AF80</f>
        <v/>
      </c>
      <c r="AH80">
        <f>IF(AC80&gt;0,MOD(DEGREES(ACOS(((SIN(RADIANS($B$2))*COS(RADIANS(AD80)))-SIN(RADIANS(T80)))/(COS(RADIANS($B$2))*SIN(RADIANS(AD80)))))+180,360),MOD(540-DEGREES(ACOS(((SIN(RADIANS($B$2))*COS(RADIANS(AD80)))-SIN(RADIANS(T80)))/(COS(RADIANS($B$2))*SIN(RADIANS(AD80))))),360))</f>
        <v/>
      </c>
    </row>
    <row r="81">
      <c r="D81" s="1">
        <f>D80+1</f>
        <v/>
      </c>
      <c r="E81" s="7">
        <f>$B$5</f>
        <v/>
      </c>
      <c r="F81" s="2">
        <f>D81+2415018.5+E81-$B$4/24</f>
        <v/>
      </c>
      <c r="G81" s="3">
        <f>(F81-2451545)/36525</f>
        <v/>
      </c>
      <c r="I81">
        <f>MOD(280.46646+G81*(36000.76983 + G81*0.0003032),360)</f>
        <v/>
      </c>
      <c r="J81">
        <f>357.52911+G81*(35999.05029 - 0.0001537*G81)</f>
        <v/>
      </c>
      <c r="K81">
        <f>0.016708634-G81*(0.000042037+0.0000001267*G81)</f>
        <v/>
      </c>
      <c r="L81">
        <f>SIN(RADIANS(J81))*(1.914602-G81*(0.004817+0.000014*G81))+SIN(RADIANS(2*J81))*(0.019993-0.000101*G81)+SIN(RADIANS(3*J81))*0.000289</f>
        <v/>
      </c>
      <c r="M81">
        <f>I81+L81</f>
        <v/>
      </c>
      <c r="N81">
        <f>J81+L81</f>
        <v/>
      </c>
      <c r="O81">
        <f>(1.000001018*(1-K81*K81))/(1+K81*COS(RADIANS(N81)))</f>
        <v/>
      </c>
      <c r="P81">
        <f>M81-0.00569-0.00478*SIN(RADIANS(125.04-1934.136*G81))</f>
        <v/>
      </c>
      <c r="Q81">
        <f>23+(26+((21.448-G81*(46.815+G81*(0.00059-G81*0.001813))))/60)/60</f>
        <v/>
      </c>
      <c r="R81">
        <f>Q81+0.00256*COS(RADIANS(125.04-1934.136*G81))</f>
        <v/>
      </c>
      <c r="S81">
        <f>DEGREES(ATAN2(COS(RADIANS(P81)),COS(RADIANS(R81))*SIN(RADIANS(P81))))</f>
        <v/>
      </c>
      <c r="T81">
        <f>DEGREES(ASIN(SIN(RADIANS(R81))*SIN(RADIANS(P81))))</f>
        <v/>
      </c>
      <c r="U81">
        <f>TAN(RADIANS(R81/2))*TAN(RADIANS(R81/2))</f>
        <v/>
      </c>
      <c r="V81">
        <f>4*DEGREES(U81*SIN(2*RADIANS(I81))-2*K81*SIN(RADIANS(J81))+4*K81*U81*SIN(RADIANS(J81))*COS(2*RADIANS(I81))-0.5*U81*U81*SIN(4*RADIANS(I81))-1.25*K81*K81*SIN(2*RADIANS(J81)))</f>
        <v/>
      </c>
      <c r="W81">
        <f>DEGREES(ACOS(COS(RADIANS(90.833))/(COS(RADIANS($B$2))*COS(RADIANS(T81)))-TAN(RADIANS($B$2))*TAN(RADIANS(T81))))</f>
        <v/>
      </c>
      <c r="X81" s="7">
        <f>(720-4*$B$3-V81+$B$4*60)/1440</f>
        <v/>
      </c>
      <c r="Y81" s="7">
        <f>(X81*1440-W81*4)/1440</f>
        <v/>
      </c>
      <c r="Z81" s="7">
        <f>(X81*1440+W81*4)/1440</f>
        <v/>
      </c>
      <c r="AA81">
        <f>8*W81</f>
        <v/>
      </c>
      <c r="AB81">
        <f>MOD(E81*1440+V81+4*$B$3-60*$B$4,1440)</f>
        <v/>
      </c>
      <c r="AC81">
        <f>IF(AB81/4&lt;0,AB81/4+180,AB81/4-180)</f>
        <v/>
      </c>
      <c r="AD81">
        <f>DEGREES(ACOS(SIN(RADIANS($B$2))*SIN(RADIANS(T81))+COS(RADIANS($B$2))*COS(RADIANS(T81))*COS(RADIANS(AC81))))</f>
        <v/>
      </c>
      <c r="AE81">
        <f>90-AD81</f>
        <v/>
      </c>
      <c r="AF81">
        <f>IF(AE81&gt;85,0,IF(AE81&gt;5,58.1/TAN(RADIANS(AE81))-0.07/POWER(TAN(RADIANS(AE81)),3)+0.000086/POWER(TAN(RADIANS(AE81)),5),IF(AE81&gt;-0.575,1735+AE81*(-518.2+AE81*(103.4+AE81*(-12.79+AE81*0.711))),-20.772/TAN(RADIANS(AE81)))))/3600</f>
        <v/>
      </c>
      <c r="AG81">
        <f>AE81+AF81</f>
        <v/>
      </c>
      <c r="AH81">
        <f>IF(AC81&gt;0,MOD(DEGREES(ACOS(((SIN(RADIANS($B$2))*COS(RADIANS(AD81)))-SIN(RADIANS(T81)))/(COS(RADIANS($B$2))*SIN(RADIANS(AD81)))))+180,360),MOD(540-DEGREES(ACOS(((SIN(RADIANS($B$2))*COS(RADIANS(AD81)))-SIN(RADIANS(T81)))/(COS(RADIANS($B$2))*SIN(RADIANS(AD81))))),360))</f>
        <v/>
      </c>
    </row>
    <row r="82">
      <c r="D82" s="1">
        <f>D81+1</f>
        <v/>
      </c>
      <c r="E82" s="7">
        <f>$B$5</f>
        <v/>
      </c>
      <c r="F82" s="2">
        <f>D82+2415018.5+E82-$B$4/24</f>
        <v/>
      </c>
      <c r="G82" s="3">
        <f>(F82-2451545)/36525</f>
        <v/>
      </c>
      <c r="I82">
        <f>MOD(280.46646+G82*(36000.76983 + G82*0.0003032),360)</f>
        <v/>
      </c>
      <c r="J82">
        <f>357.52911+G82*(35999.05029 - 0.0001537*G82)</f>
        <v/>
      </c>
      <c r="K82">
        <f>0.016708634-G82*(0.000042037+0.0000001267*G82)</f>
        <v/>
      </c>
      <c r="L82">
        <f>SIN(RADIANS(J82))*(1.914602-G82*(0.004817+0.000014*G82))+SIN(RADIANS(2*J82))*(0.019993-0.000101*G82)+SIN(RADIANS(3*J82))*0.000289</f>
        <v/>
      </c>
      <c r="M82">
        <f>I82+L82</f>
        <v/>
      </c>
      <c r="N82">
        <f>J82+L82</f>
        <v/>
      </c>
      <c r="O82">
        <f>(1.000001018*(1-K82*K82))/(1+K82*COS(RADIANS(N82)))</f>
        <v/>
      </c>
      <c r="P82">
        <f>M82-0.00569-0.00478*SIN(RADIANS(125.04-1934.136*G82))</f>
        <v/>
      </c>
      <c r="Q82">
        <f>23+(26+((21.448-G82*(46.815+G82*(0.00059-G82*0.001813))))/60)/60</f>
        <v/>
      </c>
      <c r="R82">
        <f>Q82+0.00256*COS(RADIANS(125.04-1934.136*G82))</f>
        <v/>
      </c>
      <c r="S82">
        <f>DEGREES(ATAN2(COS(RADIANS(P82)),COS(RADIANS(R82))*SIN(RADIANS(P82))))</f>
        <v/>
      </c>
      <c r="T82">
        <f>DEGREES(ASIN(SIN(RADIANS(R82))*SIN(RADIANS(P82))))</f>
        <v/>
      </c>
      <c r="U82">
        <f>TAN(RADIANS(R82/2))*TAN(RADIANS(R82/2))</f>
        <v/>
      </c>
      <c r="V82">
        <f>4*DEGREES(U82*SIN(2*RADIANS(I82))-2*K82*SIN(RADIANS(J82))+4*K82*U82*SIN(RADIANS(J82))*COS(2*RADIANS(I82))-0.5*U82*U82*SIN(4*RADIANS(I82))-1.25*K82*K82*SIN(2*RADIANS(J82)))</f>
        <v/>
      </c>
      <c r="W82">
        <f>DEGREES(ACOS(COS(RADIANS(90.833))/(COS(RADIANS($B$2))*COS(RADIANS(T82)))-TAN(RADIANS($B$2))*TAN(RADIANS(T82))))</f>
        <v/>
      </c>
      <c r="X82" s="7">
        <f>(720-4*$B$3-V82+$B$4*60)/1440</f>
        <v/>
      </c>
      <c r="Y82" s="7">
        <f>(X82*1440-W82*4)/1440</f>
        <v/>
      </c>
      <c r="Z82" s="7">
        <f>(X82*1440+W82*4)/1440</f>
        <v/>
      </c>
      <c r="AA82">
        <f>8*W82</f>
        <v/>
      </c>
      <c r="AB82">
        <f>MOD(E82*1440+V82+4*$B$3-60*$B$4,1440)</f>
        <v/>
      </c>
      <c r="AC82">
        <f>IF(AB82/4&lt;0,AB82/4+180,AB82/4-180)</f>
        <v/>
      </c>
      <c r="AD82">
        <f>DEGREES(ACOS(SIN(RADIANS($B$2))*SIN(RADIANS(T82))+COS(RADIANS($B$2))*COS(RADIANS(T82))*COS(RADIANS(AC82))))</f>
        <v/>
      </c>
      <c r="AE82">
        <f>90-AD82</f>
        <v/>
      </c>
      <c r="AF82">
        <f>IF(AE82&gt;85,0,IF(AE82&gt;5,58.1/TAN(RADIANS(AE82))-0.07/POWER(TAN(RADIANS(AE82)),3)+0.000086/POWER(TAN(RADIANS(AE82)),5),IF(AE82&gt;-0.575,1735+AE82*(-518.2+AE82*(103.4+AE82*(-12.79+AE82*0.711))),-20.772/TAN(RADIANS(AE82)))))/3600</f>
        <v/>
      </c>
      <c r="AG82">
        <f>AE82+AF82</f>
        <v/>
      </c>
      <c r="AH82">
        <f>IF(AC82&gt;0,MOD(DEGREES(ACOS(((SIN(RADIANS($B$2))*COS(RADIANS(AD82)))-SIN(RADIANS(T82)))/(COS(RADIANS($B$2))*SIN(RADIANS(AD82)))))+180,360),MOD(540-DEGREES(ACOS(((SIN(RADIANS($B$2))*COS(RADIANS(AD82)))-SIN(RADIANS(T82)))/(COS(RADIANS($B$2))*SIN(RADIANS(AD82))))),360))</f>
        <v/>
      </c>
    </row>
    <row r="83">
      <c r="D83" s="1">
        <f>D82+1</f>
        <v/>
      </c>
      <c r="E83" s="7">
        <f>$B$5</f>
        <v/>
      </c>
      <c r="F83" s="2">
        <f>D83+2415018.5+E83-$B$4/24</f>
        <v/>
      </c>
      <c r="G83" s="3">
        <f>(F83-2451545)/36525</f>
        <v/>
      </c>
      <c r="I83">
        <f>MOD(280.46646+G83*(36000.76983 + G83*0.0003032),360)</f>
        <v/>
      </c>
      <c r="J83">
        <f>357.52911+G83*(35999.05029 - 0.0001537*G83)</f>
        <v/>
      </c>
      <c r="K83">
        <f>0.016708634-G83*(0.000042037+0.0000001267*G83)</f>
        <v/>
      </c>
      <c r="L83">
        <f>SIN(RADIANS(J83))*(1.914602-G83*(0.004817+0.000014*G83))+SIN(RADIANS(2*J83))*(0.019993-0.000101*G83)+SIN(RADIANS(3*J83))*0.000289</f>
        <v/>
      </c>
      <c r="M83">
        <f>I83+L83</f>
        <v/>
      </c>
      <c r="N83">
        <f>J83+L83</f>
        <v/>
      </c>
      <c r="O83">
        <f>(1.000001018*(1-K83*K83))/(1+K83*COS(RADIANS(N83)))</f>
        <v/>
      </c>
      <c r="P83">
        <f>M83-0.00569-0.00478*SIN(RADIANS(125.04-1934.136*G83))</f>
        <v/>
      </c>
      <c r="Q83">
        <f>23+(26+((21.448-G83*(46.815+G83*(0.00059-G83*0.001813))))/60)/60</f>
        <v/>
      </c>
      <c r="R83">
        <f>Q83+0.00256*COS(RADIANS(125.04-1934.136*G83))</f>
        <v/>
      </c>
      <c r="S83">
        <f>DEGREES(ATAN2(COS(RADIANS(P83)),COS(RADIANS(R83))*SIN(RADIANS(P83))))</f>
        <v/>
      </c>
      <c r="T83">
        <f>DEGREES(ASIN(SIN(RADIANS(R83))*SIN(RADIANS(P83))))</f>
        <v/>
      </c>
      <c r="U83">
        <f>TAN(RADIANS(R83/2))*TAN(RADIANS(R83/2))</f>
        <v/>
      </c>
      <c r="V83">
        <f>4*DEGREES(U83*SIN(2*RADIANS(I83))-2*K83*SIN(RADIANS(J83))+4*K83*U83*SIN(RADIANS(J83))*COS(2*RADIANS(I83))-0.5*U83*U83*SIN(4*RADIANS(I83))-1.25*K83*K83*SIN(2*RADIANS(J83)))</f>
        <v/>
      </c>
      <c r="W83">
        <f>DEGREES(ACOS(COS(RADIANS(90.833))/(COS(RADIANS($B$2))*COS(RADIANS(T83)))-TAN(RADIANS($B$2))*TAN(RADIANS(T83))))</f>
        <v/>
      </c>
      <c r="X83" s="7">
        <f>(720-4*$B$3-V83+$B$4*60)/1440</f>
        <v/>
      </c>
      <c r="Y83" s="7">
        <f>(X83*1440-W83*4)/1440</f>
        <v/>
      </c>
      <c r="Z83" s="7">
        <f>(X83*1440+W83*4)/1440</f>
        <v/>
      </c>
      <c r="AA83">
        <f>8*W83</f>
        <v/>
      </c>
      <c r="AB83">
        <f>MOD(E83*1440+V83+4*$B$3-60*$B$4,1440)</f>
        <v/>
      </c>
      <c r="AC83">
        <f>IF(AB83/4&lt;0,AB83/4+180,AB83/4-180)</f>
        <v/>
      </c>
      <c r="AD83">
        <f>DEGREES(ACOS(SIN(RADIANS($B$2))*SIN(RADIANS(T83))+COS(RADIANS($B$2))*COS(RADIANS(T83))*COS(RADIANS(AC83))))</f>
        <v/>
      </c>
      <c r="AE83">
        <f>90-AD83</f>
        <v/>
      </c>
      <c r="AF83">
        <f>IF(AE83&gt;85,0,IF(AE83&gt;5,58.1/TAN(RADIANS(AE83))-0.07/POWER(TAN(RADIANS(AE83)),3)+0.000086/POWER(TAN(RADIANS(AE83)),5),IF(AE83&gt;-0.575,1735+AE83*(-518.2+AE83*(103.4+AE83*(-12.79+AE83*0.711))),-20.772/TAN(RADIANS(AE83)))))/3600</f>
        <v/>
      </c>
      <c r="AG83">
        <f>AE83+AF83</f>
        <v/>
      </c>
      <c r="AH83">
        <f>IF(AC83&gt;0,MOD(DEGREES(ACOS(((SIN(RADIANS($B$2))*COS(RADIANS(AD83)))-SIN(RADIANS(T83)))/(COS(RADIANS($B$2))*SIN(RADIANS(AD83)))))+180,360),MOD(540-DEGREES(ACOS(((SIN(RADIANS($B$2))*COS(RADIANS(AD83)))-SIN(RADIANS(T83)))/(COS(RADIANS($B$2))*SIN(RADIANS(AD83))))),360))</f>
        <v/>
      </c>
    </row>
    <row r="84">
      <c r="D84" s="1">
        <f>D83+1</f>
        <v/>
      </c>
      <c r="E84" s="7">
        <f>$B$5</f>
        <v/>
      </c>
      <c r="F84" s="2">
        <f>D84+2415018.5+E84-$B$4/24</f>
        <v/>
      </c>
      <c r="G84" s="3">
        <f>(F84-2451545)/36525</f>
        <v/>
      </c>
      <c r="I84">
        <f>MOD(280.46646+G84*(36000.76983 + G84*0.0003032),360)</f>
        <v/>
      </c>
      <c r="J84">
        <f>357.52911+G84*(35999.05029 - 0.0001537*G84)</f>
        <v/>
      </c>
      <c r="K84">
        <f>0.016708634-G84*(0.000042037+0.0000001267*G84)</f>
        <v/>
      </c>
      <c r="L84">
        <f>SIN(RADIANS(J84))*(1.914602-G84*(0.004817+0.000014*G84))+SIN(RADIANS(2*J84))*(0.019993-0.000101*G84)+SIN(RADIANS(3*J84))*0.000289</f>
        <v/>
      </c>
      <c r="M84">
        <f>I84+L84</f>
        <v/>
      </c>
      <c r="N84">
        <f>J84+L84</f>
        <v/>
      </c>
      <c r="O84">
        <f>(1.000001018*(1-K84*K84))/(1+K84*COS(RADIANS(N84)))</f>
        <v/>
      </c>
      <c r="P84">
        <f>M84-0.00569-0.00478*SIN(RADIANS(125.04-1934.136*G84))</f>
        <v/>
      </c>
      <c r="Q84">
        <f>23+(26+((21.448-G84*(46.815+G84*(0.00059-G84*0.001813))))/60)/60</f>
        <v/>
      </c>
      <c r="R84">
        <f>Q84+0.00256*COS(RADIANS(125.04-1934.136*G84))</f>
        <v/>
      </c>
      <c r="S84">
        <f>DEGREES(ATAN2(COS(RADIANS(P84)),COS(RADIANS(R84))*SIN(RADIANS(P84))))</f>
        <v/>
      </c>
      <c r="T84">
        <f>DEGREES(ASIN(SIN(RADIANS(R84))*SIN(RADIANS(P84))))</f>
        <v/>
      </c>
      <c r="U84">
        <f>TAN(RADIANS(R84/2))*TAN(RADIANS(R84/2))</f>
        <v/>
      </c>
      <c r="V84">
        <f>4*DEGREES(U84*SIN(2*RADIANS(I84))-2*K84*SIN(RADIANS(J84))+4*K84*U84*SIN(RADIANS(J84))*COS(2*RADIANS(I84))-0.5*U84*U84*SIN(4*RADIANS(I84))-1.25*K84*K84*SIN(2*RADIANS(J84)))</f>
        <v/>
      </c>
      <c r="W84">
        <f>DEGREES(ACOS(COS(RADIANS(90.833))/(COS(RADIANS($B$2))*COS(RADIANS(T84)))-TAN(RADIANS($B$2))*TAN(RADIANS(T84))))</f>
        <v/>
      </c>
      <c r="X84" s="7">
        <f>(720-4*$B$3-V84+$B$4*60)/1440</f>
        <v/>
      </c>
      <c r="Y84" s="7">
        <f>(X84*1440-W84*4)/1440</f>
        <v/>
      </c>
      <c r="Z84" s="7">
        <f>(X84*1440+W84*4)/1440</f>
        <v/>
      </c>
      <c r="AA84">
        <f>8*W84</f>
        <v/>
      </c>
      <c r="AB84">
        <f>MOD(E84*1440+V84+4*$B$3-60*$B$4,1440)</f>
        <v/>
      </c>
      <c r="AC84">
        <f>IF(AB84/4&lt;0,AB84/4+180,AB84/4-180)</f>
        <v/>
      </c>
      <c r="AD84">
        <f>DEGREES(ACOS(SIN(RADIANS($B$2))*SIN(RADIANS(T84))+COS(RADIANS($B$2))*COS(RADIANS(T84))*COS(RADIANS(AC84))))</f>
        <v/>
      </c>
      <c r="AE84">
        <f>90-AD84</f>
        <v/>
      </c>
      <c r="AF84">
        <f>IF(AE84&gt;85,0,IF(AE84&gt;5,58.1/TAN(RADIANS(AE84))-0.07/POWER(TAN(RADIANS(AE84)),3)+0.000086/POWER(TAN(RADIANS(AE84)),5),IF(AE84&gt;-0.575,1735+AE84*(-518.2+AE84*(103.4+AE84*(-12.79+AE84*0.711))),-20.772/TAN(RADIANS(AE84)))))/3600</f>
        <v/>
      </c>
      <c r="AG84">
        <f>AE84+AF84</f>
        <v/>
      </c>
      <c r="AH84">
        <f>IF(AC84&gt;0,MOD(DEGREES(ACOS(((SIN(RADIANS($B$2))*COS(RADIANS(AD84)))-SIN(RADIANS(T84)))/(COS(RADIANS($B$2))*SIN(RADIANS(AD84)))))+180,360),MOD(540-DEGREES(ACOS(((SIN(RADIANS($B$2))*COS(RADIANS(AD84)))-SIN(RADIANS(T84)))/(COS(RADIANS($B$2))*SIN(RADIANS(AD84))))),360))</f>
        <v/>
      </c>
    </row>
    <row r="85">
      <c r="D85" s="1">
        <f>D84+1</f>
        <v/>
      </c>
      <c r="E85" s="7">
        <f>$B$5</f>
        <v/>
      </c>
      <c r="F85" s="2">
        <f>D85+2415018.5+E85-$B$4/24</f>
        <v/>
      </c>
      <c r="G85" s="3">
        <f>(F85-2451545)/36525</f>
        <v/>
      </c>
      <c r="I85">
        <f>MOD(280.46646+G85*(36000.76983 + G85*0.0003032),360)</f>
        <v/>
      </c>
      <c r="J85">
        <f>357.52911+G85*(35999.05029 - 0.0001537*G85)</f>
        <v/>
      </c>
      <c r="K85">
        <f>0.016708634-G85*(0.000042037+0.0000001267*G85)</f>
        <v/>
      </c>
      <c r="L85">
        <f>SIN(RADIANS(J85))*(1.914602-G85*(0.004817+0.000014*G85))+SIN(RADIANS(2*J85))*(0.019993-0.000101*G85)+SIN(RADIANS(3*J85))*0.000289</f>
        <v/>
      </c>
      <c r="M85">
        <f>I85+L85</f>
        <v/>
      </c>
      <c r="N85">
        <f>J85+L85</f>
        <v/>
      </c>
      <c r="O85">
        <f>(1.000001018*(1-K85*K85))/(1+K85*COS(RADIANS(N85)))</f>
        <v/>
      </c>
      <c r="P85">
        <f>M85-0.00569-0.00478*SIN(RADIANS(125.04-1934.136*G85))</f>
        <v/>
      </c>
      <c r="Q85">
        <f>23+(26+((21.448-G85*(46.815+G85*(0.00059-G85*0.001813))))/60)/60</f>
        <v/>
      </c>
      <c r="R85">
        <f>Q85+0.00256*COS(RADIANS(125.04-1934.136*G85))</f>
        <v/>
      </c>
      <c r="S85">
        <f>DEGREES(ATAN2(COS(RADIANS(P85)),COS(RADIANS(R85))*SIN(RADIANS(P85))))</f>
        <v/>
      </c>
      <c r="T85">
        <f>DEGREES(ASIN(SIN(RADIANS(R85))*SIN(RADIANS(P85))))</f>
        <v/>
      </c>
      <c r="U85">
        <f>TAN(RADIANS(R85/2))*TAN(RADIANS(R85/2))</f>
        <v/>
      </c>
      <c r="V85">
        <f>4*DEGREES(U85*SIN(2*RADIANS(I85))-2*K85*SIN(RADIANS(J85))+4*K85*U85*SIN(RADIANS(J85))*COS(2*RADIANS(I85))-0.5*U85*U85*SIN(4*RADIANS(I85))-1.25*K85*K85*SIN(2*RADIANS(J85)))</f>
        <v/>
      </c>
      <c r="W85">
        <f>DEGREES(ACOS(COS(RADIANS(90.833))/(COS(RADIANS($B$2))*COS(RADIANS(T85)))-TAN(RADIANS($B$2))*TAN(RADIANS(T85))))</f>
        <v/>
      </c>
      <c r="X85" s="7">
        <f>(720-4*$B$3-V85+$B$4*60)/1440</f>
        <v/>
      </c>
      <c r="Y85" s="7">
        <f>(X85*1440-W85*4)/1440</f>
        <v/>
      </c>
      <c r="Z85" s="7">
        <f>(X85*1440+W85*4)/1440</f>
        <v/>
      </c>
      <c r="AA85">
        <f>8*W85</f>
        <v/>
      </c>
      <c r="AB85">
        <f>MOD(E85*1440+V85+4*$B$3-60*$B$4,1440)</f>
        <v/>
      </c>
      <c r="AC85">
        <f>IF(AB85/4&lt;0,AB85/4+180,AB85/4-180)</f>
        <v/>
      </c>
      <c r="AD85">
        <f>DEGREES(ACOS(SIN(RADIANS($B$2))*SIN(RADIANS(T85))+COS(RADIANS($B$2))*COS(RADIANS(T85))*COS(RADIANS(AC85))))</f>
        <v/>
      </c>
      <c r="AE85">
        <f>90-AD85</f>
        <v/>
      </c>
      <c r="AF85">
        <f>IF(AE85&gt;85,0,IF(AE85&gt;5,58.1/TAN(RADIANS(AE85))-0.07/POWER(TAN(RADIANS(AE85)),3)+0.000086/POWER(TAN(RADIANS(AE85)),5),IF(AE85&gt;-0.575,1735+AE85*(-518.2+AE85*(103.4+AE85*(-12.79+AE85*0.711))),-20.772/TAN(RADIANS(AE85)))))/3600</f>
        <v/>
      </c>
      <c r="AG85">
        <f>AE85+AF85</f>
        <v/>
      </c>
      <c r="AH85">
        <f>IF(AC85&gt;0,MOD(DEGREES(ACOS(((SIN(RADIANS($B$2))*COS(RADIANS(AD85)))-SIN(RADIANS(T85)))/(COS(RADIANS($B$2))*SIN(RADIANS(AD85)))))+180,360),MOD(540-DEGREES(ACOS(((SIN(RADIANS($B$2))*COS(RADIANS(AD85)))-SIN(RADIANS(T85)))/(COS(RADIANS($B$2))*SIN(RADIANS(AD85))))),360))</f>
        <v/>
      </c>
    </row>
    <row r="86">
      <c r="D86" s="1">
        <f>D85+1</f>
        <v/>
      </c>
      <c r="E86" s="7">
        <f>$B$5</f>
        <v/>
      </c>
      <c r="F86" s="2">
        <f>D86+2415018.5+E86-$B$4/24</f>
        <v/>
      </c>
      <c r="G86" s="3">
        <f>(F86-2451545)/36525</f>
        <v/>
      </c>
      <c r="I86">
        <f>MOD(280.46646+G86*(36000.76983 + G86*0.0003032),360)</f>
        <v/>
      </c>
      <c r="J86">
        <f>357.52911+G86*(35999.05029 - 0.0001537*G86)</f>
        <v/>
      </c>
      <c r="K86">
        <f>0.016708634-G86*(0.000042037+0.0000001267*G86)</f>
        <v/>
      </c>
      <c r="L86">
        <f>SIN(RADIANS(J86))*(1.914602-G86*(0.004817+0.000014*G86))+SIN(RADIANS(2*J86))*(0.019993-0.000101*G86)+SIN(RADIANS(3*J86))*0.000289</f>
        <v/>
      </c>
      <c r="M86">
        <f>I86+L86</f>
        <v/>
      </c>
      <c r="N86">
        <f>J86+L86</f>
        <v/>
      </c>
      <c r="O86">
        <f>(1.000001018*(1-K86*K86))/(1+K86*COS(RADIANS(N86)))</f>
        <v/>
      </c>
      <c r="P86">
        <f>M86-0.00569-0.00478*SIN(RADIANS(125.04-1934.136*G86))</f>
        <v/>
      </c>
      <c r="Q86">
        <f>23+(26+((21.448-G86*(46.815+G86*(0.00059-G86*0.001813))))/60)/60</f>
        <v/>
      </c>
      <c r="R86">
        <f>Q86+0.00256*COS(RADIANS(125.04-1934.136*G86))</f>
        <v/>
      </c>
      <c r="S86">
        <f>DEGREES(ATAN2(COS(RADIANS(P86)),COS(RADIANS(R86))*SIN(RADIANS(P86))))</f>
        <v/>
      </c>
      <c r="T86">
        <f>DEGREES(ASIN(SIN(RADIANS(R86))*SIN(RADIANS(P86))))</f>
        <v/>
      </c>
      <c r="U86">
        <f>TAN(RADIANS(R86/2))*TAN(RADIANS(R86/2))</f>
        <v/>
      </c>
      <c r="V86">
        <f>4*DEGREES(U86*SIN(2*RADIANS(I86))-2*K86*SIN(RADIANS(J86))+4*K86*U86*SIN(RADIANS(J86))*COS(2*RADIANS(I86))-0.5*U86*U86*SIN(4*RADIANS(I86))-1.25*K86*K86*SIN(2*RADIANS(J86)))</f>
        <v/>
      </c>
      <c r="W86">
        <f>DEGREES(ACOS(COS(RADIANS(90.833))/(COS(RADIANS($B$2))*COS(RADIANS(T86)))-TAN(RADIANS($B$2))*TAN(RADIANS(T86))))</f>
        <v/>
      </c>
      <c r="X86" s="7">
        <f>(720-4*$B$3-V86+$B$4*60)/1440</f>
        <v/>
      </c>
      <c r="Y86" s="7">
        <f>(X86*1440-W86*4)/1440</f>
        <v/>
      </c>
      <c r="Z86" s="7">
        <f>(X86*1440+W86*4)/1440</f>
        <v/>
      </c>
      <c r="AA86">
        <f>8*W86</f>
        <v/>
      </c>
      <c r="AB86">
        <f>MOD(E86*1440+V86+4*$B$3-60*$B$4,1440)</f>
        <v/>
      </c>
      <c r="AC86">
        <f>IF(AB86/4&lt;0,AB86/4+180,AB86/4-180)</f>
        <v/>
      </c>
      <c r="AD86">
        <f>DEGREES(ACOS(SIN(RADIANS($B$2))*SIN(RADIANS(T86))+COS(RADIANS($B$2))*COS(RADIANS(T86))*COS(RADIANS(AC86))))</f>
        <v/>
      </c>
      <c r="AE86">
        <f>90-AD86</f>
        <v/>
      </c>
      <c r="AF86">
        <f>IF(AE86&gt;85,0,IF(AE86&gt;5,58.1/TAN(RADIANS(AE86))-0.07/POWER(TAN(RADIANS(AE86)),3)+0.000086/POWER(TAN(RADIANS(AE86)),5),IF(AE86&gt;-0.575,1735+AE86*(-518.2+AE86*(103.4+AE86*(-12.79+AE86*0.711))),-20.772/TAN(RADIANS(AE86)))))/3600</f>
        <v/>
      </c>
      <c r="AG86">
        <f>AE86+AF86</f>
        <v/>
      </c>
      <c r="AH86">
        <f>IF(AC86&gt;0,MOD(DEGREES(ACOS(((SIN(RADIANS($B$2))*COS(RADIANS(AD86)))-SIN(RADIANS(T86)))/(COS(RADIANS($B$2))*SIN(RADIANS(AD86)))))+180,360),MOD(540-DEGREES(ACOS(((SIN(RADIANS($B$2))*COS(RADIANS(AD86)))-SIN(RADIANS(T86)))/(COS(RADIANS($B$2))*SIN(RADIANS(AD86))))),360))</f>
        <v/>
      </c>
    </row>
    <row r="87">
      <c r="D87" s="1">
        <f>D86+1</f>
        <v/>
      </c>
      <c r="E87" s="7">
        <f>$B$5</f>
        <v/>
      </c>
      <c r="F87" s="2">
        <f>D87+2415018.5+E87-$B$4/24</f>
        <v/>
      </c>
      <c r="G87" s="3">
        <f>(F87-2451545)/36525</f>
        <v/>
      </c>
      <c r="I87">
        <f>MOD(280.46646+G87*(36000.76983 + G87*0.0003032),360)</f>
        <v/>
      </c>
      <c r="J87">
        <f>357.52911+G87*(35999.05029 - 0.0001537*G87)</f>
        <v/>
      </c>
      <c r="K87">
        <f>0.016708634-G87*(0.000042037+0.0000001267*G87)</f>
        <v/>
      </c>
      <c r="L87">
        <f>SIN(RADIANS(J87))*(1.914602-G87*(0.004817+0.000014*G87))+SIN(RADIANS(2*J87))*(0.019993-0.000101*G87)+SIN(RADIANS(3*J87))*0.000289</f>
        <v/>
      </c>
      <c r="M87">
        <f>I87+L87</f>
        <v/>
      </c>
      <c r="N87">
        <f>J87+L87</f>
        <v/>
      </c>
      <c r="O87">
        <f>(1.000001018*(1-K87*K87))/(1+K87*COS(RADIANS(N87)))</f>
        <v/>
      </c>
      <c r="P87">
        <f>M87-0.00569-0.00478*SIN(RADIANS(125.04-1934.136*G87))</f>
        <v/>
      </c>
      <c r="Q87">
        <f>23+(26+((21.448-G87*(46.815+G87*(0.00059-G87*0.001813))))/60)/60</f>
        <v/>
      </c>
      <c r="R87">
        <f>Q87+0.00256*COS(RADIANS(125.04-1934.136*G87))</f>
        <v/>
      </c>
      <c r="S87">
        <f>DEGREES(ATAN2(COS(RADIANS(P87)),COS(RADIANS(R87))*SIN(RADIANS(P87))))</f>
        <v/>
      </c>
      <c r="T87">
        <f>DEGREES(ASIN(SIN(RADIANS(R87))*SIN(RADIANS(P87))))</f>
        <v/>
      </c>
      <c r="U87">
        <f>TAN(RADIANS(R87/2))*TAN(RADIANS(R87/2))</f>
        <v/>
      </c>
      <c r="V87">
        <f>4*DEGREES(U87*SIN(2*RADIANS(I87))-2*K87*SIN(RADIANS(J87))+4*K87*U87*SIN(RADIANS(J87))*COS(2*RADIANS(I87))-0.5*U87*U87*SIN(4*RADIANS(I87))-1.25*K87*K87*SIN(2*RADIANS(J87)))</f>
        <v/>
      </c>
      <c r="W87">
        <f>DEGREES(ACOS(COS(RADIANS(90.833))/(COS(RADIANS($B$2))*COS(RADIANS(T87)))-TAN(RADIANS($B$2))*TAN(RADIANS(T87))))</f>
        <v/>
      </c>
      <c r="X87" s="7">
        <f>(720-4*$B$3-V87+$B$4*60)/1440</f>
        <v/>
      </c>
      <c r="Y87" s="7">
        <f>(X87*1440-W87*4)/1440</f>
        <v/>
      </c>
      <c r="Z87" s="7">
        <f>(X87*1440+W87*4)/1440</f>
        <v/>
      </c>
      <c r="AA87">
        <f>8*W87</f>
        <v/>
      </c>
      <c r="AB87">
        <f>MOD(E87*1440+V87+4*$B$3-60*$B$4,1440)</f>
        <v/>
      </c>
      <c r="AC87">
        <f>IF(AB87/4&lt;0,AB87/4+180,AB87/4-180)</f>
        <v/>
      </c>
      <c r="AD87">
        <f>DEGREES(ACOS(SIN(RADIANS($B$2))*SIN(RADIANS(T87))+COS(RADIANS($B$2))*COS(RADIANS(T87))*COS(RADIANS(AC87))))</f>
        <v/>
      </c>
      <c r="AE87">
        <f>90-AD87</f>
        <v/>
      </c>
      <c r="AF87">
        <f>IF(AE87&gt;85,0,IF(AE87&gt;5,58.1/TAN(RADIANS(AE87))-0.07/POWER(TAN(RADIANS(AE87)),3)+0.000086/POWER(TAN(RADIANS(AE87)),5),IF(AE87&gt;-0.575,1735+AE87*(-518.2+AE87*(103.4+AE87*(-12.79+AE87*0.711))),-20.772/TAN(RADIANS(AE87)))))/3600</f>
        <v/>
      </c>
      <c r="AG87">
        <f>AE87+AF87</f>
        <v/>
      </c>
      <c r="AH87">
        <f>IF(AC87&gt;0,MOD(DEGREES(ACOS(((SIN(RADIANS($B$2))*COS(RADIANS(AD87)))-SIN(RADIANS(T87)))/(COS(RADIANS($B$2))*SIN(RADIANS(AD87)))))+180,360),MOD(540-DEGREES(ACOS(((SIN(RADIANS($B$2))*COS(RADIANS(AD87)))-SIN(RADIANS(T87)))/(COS(RADIANS($B$2))*SIN(RADIANS(AD87))))),360))</f>
        <v/>
      </c>
    </row>
    <row r="88">
      <c r="D88" s="1">
        <f>D87+1</f>
        <v/>
      </c>
      <c r="E88" s="7">
        <f>$B$5</f>
        <v/>
      </c>
      <c r="F88" s="2">
        <f>D88+2415018.5+E88-$B$4/24</f>
        <v/>
      </c>
      <c r="G88" s="3">
        <f>(F88-2451545)/36525</f>
        <v/>
      </c>
      <c r="I88">
        <f>MOD(280.46646+G88*(36000.76983 + G88*0.0003032),360)</f>
        <v/>
      </c>
      <c r="J88">
        <f>357.52911+G88*(35999.05029 - 0.0001537*G88)</f>
        <v/>
      </c>
      <c r="K88">
        <f>0.016708634-G88*(0.000042037+0.0000001267*G88)</f>
        <v/>
      </c>
      <c r="L88">
        <f>SIN(RADIANS(J88))*(1.914602-G88*(0.004817+0.000014*G88))+SIN(RADIANS(2*J88))*(0.019993-0.000101*G88)+SIN(RADIANS(3*J88))*0.000289</f>
        <v/>
      </c>
      <c r="M88">
        <f>I88+L88</f>
        <v/>
      </c>
      <c r="N88">
        <f>J88+L88</f>
        <v/>
      </c>
      <c r="O88">
        <f>(1.000001018*(1-K88*K88))/(1+K88*COS(RADIANS(N88)))</f>
        <v/>
      </c>
      <c r="P88">
        <f>M88-0.00569-0.00478*SIN(RADIANS(125.04-1934.136*G88))</f>
        <v/>
      </c>
      <c r="Q88">
        <f>23+(26+((21.448-G88*(46.815+G88*(0.00059-G88*0.001813))))/60)/60</f>
        <v/>
      </c>
      <c r="R88">
        <f>Q88+0.00256*COS(RADIANS(125.04-1934.136*G88))</f>
        <v/>
      </c>
      <c r="S88">
        <f>DEGREES(ATAN2(COS(RADIANS(P88)),COS(RADIANS(R88))*SIN(RADIANS(P88))))</f>
        <v/>
      </c>
      <c r="T88">
        <f>DEGREES(ASIN(SIN(RADIANS(R88))*SIN(RADIANS(P88))))</f>
        <v/>
      </c>
      <c r="U88">
        <f>TAN(RADIANS(R88/2))*TAN(RADIANS(R88/2))</f>
        <v/>
      </c>
      <c r="V88">
        <f>4*DEGREES(U88*SIN(2*RADIANS(I88))-2*K88*SIN(RADIANS(J88))+4*K88*U88*SIN(RADIANS(J88))*COS(2*RADIANS(I88))-0.5*U88*U88*SIN(4*RADIANS(I88))-1.25*K88*K88*SIN(2*RADIANS(J88)))</f>
        <v/>
      </c>
      <c r="W88">
        <f>DEGREES(ACOS(COS(RADIANS(90.833))/(COS(RADIANS($B$2))*COS(RADIANS(T88)))-TAN(RADIANS($B$2))*TAN(RADIANS(T88))))</f>
        <v/>
      </c>
      <c r="X88" s="7">
        <f>(720-4*$B$3-V88+$B$4*60)/1440</f>
        <v/>
      </c>
      <c r="Y88" s="7">
        <f>(X88*1440-W88*4)/1440</f>
        <v/>
      </c>
      <c r="Z88" s="7">
        <f>(X88*1440+W88*4)/1440</f>
        <v/>
      </c>
      <c r="AA88">
        <f>8*W88</f>
        <v/>
      </c>
      <c r="AB88">
        <f>MOD(E88*1440+V88+4*$B$3-60*$B$4,1440)</f>
        <v/>
      </c>
      <c r="AC88">
        <f>IF(AB88/4&lt;0,AB88/4+180,AB88/4-180)</f>
        <v/>
      </c>
      <c r="AD88">
        <f>DEGREES(ACOS(SIN(RADIANS($B$2))*SIN(RADIANS(T88))+COS(RADIANS($B$2))*COS(RADIANS(T88))*COS(RADIANS(AC88))))</f>
        <v/>
      </c>
      <c r="AE88">
        <f>90-AD88</f>
        <v/>
      </c>
      <c r="AF88">
        <f>IF(AE88&gt;85,0,IF(AE88&gt;5,58.1/TAN(RADIANS(AE88))-0.07/POWER(TAN(RADIANS(AE88)),3)+0.000086/POWER(TAN(RADIANS(AE88)),5),IF(AE88&gt;-0.575,1735+AE88*(-518.2+AE88*(103.4+AE88*(-12.79+AE88*0.711))),-20.772/TAN(RADIANS(AE88)))))/3600</f>
        <v/>
      </c>
      <c r="AG88">
        <f>AE88+AF88</f>
        <v/>
      </c>
      <c r="AH88">
        <f>IF(AC88&gt;0,MOD(DEGREES(ACOS(((SIN(RADIANS($B$2))*COS(RADIANS(AD88)))-SIN(RADIANS(T88)))/(COS(RADIANS($B$2))*SIN(RADIANS(AD88)))))+180,360),MOD(540-DEGREES(ACOS(((SIN(RADIANS($B$2))*COS(RADIANS(AD88)))-SIN(RADIANS(T88)))/(COS(RADIANS($B$2))*SIN(RADIANS(AD88))))),360))</f>
        <v/>
      </c>
    </row>
    <row r="89">
      <c r="D89" s="1">
        <f>D88+1</f>
        <v/>
      </c>
      <c r="E89" s="7">
        <f>$B$5</f>
        <v/>
      </c>
      <c r="F89" s="2">
        <f>D89+2415018.5+E89-$B$4/24</f>
        <v/>
      </c>
      <c r="G89" s="3">
        <f>(F89-2451545)/36525</f>
        <v/>
      </c>
      <c r="I89">
        <f>MOD(280.46646+G89*(36000.76983 + G89*0.0003032),360)</f>
        <v/>
      </c>
      <c r="J89">
        <f>357.52911+G89*(35999.05029 - 0.0001537*G89)</f>
        <v/>
      </c>
      <c r="K89">
        <f>0.016708634-G89*(0.000042037+0.0000001267*G89)</f>
        <v/>
      </c>
      <c r="L89">
        <f>SIN(RADIANS(J89))*(1.914602-G89*(0.004817+0.000014*G89))+SIN(RADIANS(2*J89))*(0.019993-0.000101*G89)+SIN(RADIANS(3*J89))*0.000289</f>
        <v/>
      </c>
      <c r="M89">
        <f>I89+L89</f>
        <v/>
      </c>
      <c r="N89">
        <f>J89+L89</f>
        <v/>
      </c>
      <c r="O89">
        <f>(1.000001018*(1-K89*K89))/(1+K89*COS(RADIANS(N89)))</f>
        <v/>
      </c>
      <c r="P89">
        <f>M89-0.00569-0.00478*SIN(RADIANS(125.04-1934.136*G89))</f>
        <v/>
      </c>
      <c r="Q89">
        <f>23+(26+((21.448-G89*(46.815+G89*(0.00059-G89*0.001813))))/60)/60</f>
        <v/>
      </c>
      <c r="R89">
        <f>Q89+0.00256*COS(RADIANS(125.04-1934.136*G89))</f>
        <v/>
      </c>
      <c r="S89">
        <f>DEGREES(ATAN2(COS(RADIANS(P89)),COS(RADIANS(R89))*SIN(RADIANS(P89))))</f>
        <v/>
      </c>
      <c r="T89">
        <f>DEGREES(ASIN(SIN(RADIANS(R89))*SIN(RADIANS(P89))))</f>
        <v/>
      </c>
      <c r="U89">
        <f>TAN(RADIANS(R89/2))*TAN(RADIANS(R89/2))</f>
        <v/>
      </c>
      <c r="V89">
        <f>4*DEGREES(U89*SIN(2*RADIANS(I89))-2*K89*SIN(RADIANS(J89))+4*K89*U89*SIN(RADIANS(J89))*COS(2*RADIANS(I89))-0.5*U89*U89*SIN(4*RADIANS(I89))-1.25*K89*K89*SIN(2*RADIANS(J89)))</f>
        <v/>
      </c>
      <c r="W89">
        <f>DEGREES(ACOS(COS(RADIANS(90.833))/(COS(RADIANS($B$2))*COS(RADIANS(T89)))-TAN(RADIANS($B$2))*TAN(RADIANS(T89))))</f>
        <v/>
      </c>
      <c r="X89" s="7">
        <f>(720-4*$B$3-V89+$B$4*60)/1440</f>
        <v/>
      </c>
      <c r="Y89" s="7">
        <f>(X89*1440-W89*4)/1440</f>
        <v/>
      </c>
      <c r="Z89" s="7">
        <f>(X89*1440+W89*4)/1440</f>
        <v/>
      </c>
      <c r="AA89">
        <f>8*W89</f>
        <v/>
      </c>
      <c r="AB89">
        <f>MOD(E89*1440+V89+4*$B$3-60*$B$4,1440)</f>
        <v/>
      </c>
      <c r="AC89">
        <f>IF(AB89/4&lt;0,AB89/4+180,AB89/4-180)</f>
        <v/>
      </c>
      <c r="AD89">
        <f>DEGREES(ACOS(SIN(RADIANS($B$2))*SIN(RADIANS(T89))+COS(RADIANS($B$2))*COS(RADIANS(T89))*COS(RADIANS(AC89))))</f>
        <v/>
      </c>
      <c r="AE89">
        <f>90-AD89</f>
        <v/>
      </c>
      <c r="AF89">
        <f>IF(AE89&gt;85,0,IF(AE89&gt;5,58.1/TAN(RADIANS(AE89))-0.07/POWER(TAN(RADIANS(AE89)),3)+0.000086/POWER(TAN(RADIANS(AE89)),5),IF(AE89&gt;-0.575,1735+AE89*(-518.2+AE89*(103.4+AE89*(-12.79+AE89*0.711))),-20.772/TAN(RADIANS(AE89)))))/3600</f>
        <v/>
      </c>
      <c r="AG89">
        <f>AE89+AF89</f>
        <v/>
      </c>
      <c r="AH89">
        <f>IF(AC89&gt;0,MOD(DEGREES(ACOS(((SIN(RADIANS($B$2))*COS(RADIANS(AD89)))-SIN(RADIANS(T89)))/(COS(RADIANS($B$2))*SIN(RADIANS(AD89)))))+180,360),MOD(540-DEGREES(ACOS(((SIN(RADIANS($B$2))*COS(RADIANS(AD89)))-SIN(RADIANS(T89)))/(COS(RADIANS($B$2))*SIN(RADIANS(AD89))))),360))</f>
        <v/>
      </c>
    </row>
    <row r="90">
      <c r="D90" s="1">
        <f>D89+1</f>
        <v/>
      </c>
      <c r="E90" s="7">
        <f>$B$5</f>
        <v/>
      </c>
      <c r="F90" s="2">
        <f>D90+2415018.5+E90-$B$4/24</f>
        <v/>
      </c>
      <c r="G90" s="3">
        <f>(F90-2451545)/36525</f>
        <v/>
      </c>
      <c r="I90">
        <f>MOD(280.46646+G90*(36000.76983 + G90*0.0003032),360)</f>
        <v/>
      </c>
      <c r="J90">
        <f>357.52911+G90*(35999.05029 - 0.0001537*G90)</f>
        <v/>
      </c>
      <c r="K90">
        <f>0.016708634-G90*(0.000042037+0.0000001267*G90)</f>
        <v/>
      </c>
      <c r="L90">
        <f>SIN(RADIANS(J90))*(1.914602-G90*(0.004817+0.000014*G90))+SIN(RADIANS(2*J90))*(0.019993-0.000101*G90)+SIN(RADIANS(3*J90))*0.000289</f>
        <v/>
      </c>
      <c r="M90">
        <f>I90+L90</f>
        <v/>
      </c>
      <c r="N90">
        <f>J90+L90</f>
        <v/>
      </c>
      <c r="O90">
        <f>(1.000001018*(1-K90*K90))/(1+K90*COS(RADIANS(N90)))</f>
        <v/>
      </c>
      <c r="P90">
        <f>M90-0.00569-0.00478*SIN(RADIANS(125.04-1934.136*G90))</f>
        <v/>
      </c>
      <c r="Q90">
        <f>23+(26+((21.448-G90*(46.815+G90*(0.00059-G90*0.001813))))/60)/60</f>
        <v/>
      </c>
      <c r="R90">
        <f>Q90+0.00256*COS(RADIANS(125.04-1934.136*G90))</f>
        <v/>
      </c>
      <c r="S90">
        <f>DEGREES(ATAN2(COS(RADIANS(P90)),COS(RADIANS(R90))*SIN(RADIANS(P90))))</f>
        <v/>
      </c>
      <c r="T90">
        <f>DEGREES(ASIN(SIN(RADIANS(R90))*SIN(RADIANS(P90))))</f>
        <v/>
      </c>
      <c r="U90">
        <f>TAN(RADIANS(R90/2))*TAN(RADIANS(R90/2))</f>
        <v/>
      </c>
      <c r="V90">
        <f>4*DEGREES(U90*SIN(2*RADIANS(I90))-2*K90*SIN(RADIANS(J90))+4*K90*U90*SIN(RADIANS(J90))*COS(2*RADIANS(I90))-0.5*U90*U90*SIN(4*RADIANS(I90))-1.25*K90*K90*SIN(2*RADIANS(J90)))</f>
        <v/>
      </c>
      <c r="W90">
        <f>DEGREES(ACOS(COS(RADIANS(90.833))/(COS(RADIANS($B$2))*COS(RADIANS(T90)))-TAN(RADIANS($B$2))*TAN(RADIANS(T90))))</f>
        <v/>
      </c>
      <c r="X90" s="7">
        <f>(720-4*$B$3-V90+$B$4*60)/1440</f>
        <v/>
      </c>
      <c r="Y90" s="7">
        <f>(X90*1440-W90*4)/1440</f>
        <v/>
      </c>
      <c r="Z90" s="7">
        <f>(X90*1440+W90*4)/1440</f>
        <v/>
      </c>
      <c r="AA90">
        <f>8*W90</f>
        <v/>
      </c>
      <c r="AB90">
        <f>MOD(E90*1440+V90+4*$B$3-60*$B$4,1440)</f>
        <v/>
      </c>
      <c r="AC90">
        <f>IF(AB90/4&lt;0,AB90/4+180,AB90/4-180)</f>
        <v/>
      </c>
      <c r="AD90">
        <f>DEGREES(ACOS(SIN(RADIANS($B$2))*SIN(RADIANS(T90))+COS(RADIANS($B$2))*COS(RADIANS(T90))*COS(RADIANS(AC90))))</f>
        <v/>
      </c>
      <c r="AE90">
        <f>90-AD90</f>
        <v/>
      </c>
      <c r="AF90">
        <f>IF(AE90&gt;85,0,IF(AE90&gt;5,58.1/TAN(RADIANS(AE90))-0.07/POWER(TAN(RADIANS(AE90)),3)+0.000086/POWER(TAN(RADIANS(AE90)),5),IF(AE90&gt;-0.575,1735+AE90*(-518.2+AE90*(103.4+AE90*(-12.79+AE90*0.711))),-20.772/TAN(RADIANS(AE90)))))/3600</f>
        <v/>
      </c>
      <c r="AG90">
        <f>AE90+AF90</f>
        <v/>
      </c>
      <c r="AH90">
        <f>IF(AC90&gt;0,MOD(DEGREES(ACOS(((SIN(RADIANS($B$2))*COS(RADIANS(AD90)))-SIN(RADIANS(T90)))/(COS(RADIANS($B$2))*SIN(RADIANS(AD90)))))+180,360),MOD(540-DEGREES(ACOS(((SIN(RADIANS($B$2))*COS(RADIANS(AD90)))-SIN(RADIANS(T90)))/(COS(RADIANS($B$2))*SIN(RADIANS(AD90))))),360))</f>
        <v/>
      </c>
    </row>
    <row r="91">
      <c r="D91" s="1">
        <f>D90+1</f>
        <v/>
      </c>
      <c r="E91" s="7">
        <f>$B$5</f>
        <v/>
      </c>
      <c r="F91" s="2">
        <f>D91+2415018.5+E91-$B$4/24</f>
        <v/>
      </c>
      <c r="G91" s="3">
        <f>(F91-2451545)/36525</f>
        <v/>
      </c>
      <c r="I91">
        <f>MOD(280.46646+G91*(36000.76983 + G91*0.0003032),360)</f>
        <v/>
      </c>
      <c r="J91">
        <f>357.52911+G91*(35999.05029 - 0.0001537*G91)</f>
        <v/>
      </c>
      <c r="K91">
        <f>0.016708634-G91*(0.000042037+0.0000001267*G91)</f>
        <v/>
      </c>
      <c r="L91">
        <f>SIN(RADIANS(J91))*(1.914602-G91*(0.004817+0.000014*G91))+SIN(RADIANS(2*J91))*(0.019993-0.000101*G91)+SIN(RADIANS(3*J91))*0.000289</f>
        <v/>
      </c>
      <c r="M91">
        <f>I91+L91</f>
        <v/>
      </c>
      <c r="N91">
        <f>J91+L91</f>
        <v/>
      </c>
      <c r="O91">
        <f>(1.000001018*(1-K91*K91))/(1+K91*COS(RADIANS(N91)))</f>
        <v/>
      </c>
      <c r="P91">
        <f>M91-0.00569-0.00478*SIN(RADIANS(125.04-1934.136*G91))</f>
        <v/>
      </c>
      <c r="Q91">
        <f>23+(26+((21.448-G91*(46.815+G91*(0.00059-G91*0.001813))))/60)/60</f>
        <v/>
      </c>
      <c r="R91">
        <f>Q91+0.00256*COS(RADIANS(125.04-1934.136*G91))</f>
        <v/>
      </c>
      <c r="S91">
        <f>DEGREES(ATAN2(COS(RADIANS(P91)),COS(RADIANS(R91))*SIN(RADIANS(P91))))</f>
        <v/>
      </c>
      <c r="T91">
        <f>DEGREES(ASIN(SIN(RADIANS(R91))*SIN(RADIANS(P91))))</f>
        <v/>
      </c>
      <c r="U91">
        <f>TAN(RADIANS(R91/2))*TAN(RADIANS(R91/2))</f>
        <v/>
      </c>
      <c r="V91">
        <f>4*DEGREES(U91*SIN(2*RADIANS(I91))-2*K91*SIN(RADIANS(J91))+4*K91*U91*SIN(RADIANS(J91))*COS(2*RADIANS(I91))-0.5*U91*U91*SIN(4*RADIANS(I91))-1.25*K91*K91*SIN(2*RADIANS(J91)))</f>
        <v/>
      </c>
      <c r="W91">
        <f>DEGREES(ACOS(COS(RADIANS(90.833))/(COS(RADIANS($B$2))*COS(RADIANS(T91)))-TAN(RADIANS($B$2))*TAN(RADIANS(T91))))</f>
        <v/>
      </c>
      <c r="X91" s="7">
        <f>(720-4*$B$3-V91+$B$4*60)/1440</f>
        <v/>
      </c>
      <c r="Y91" s="7">
        <f>(X91*1440-W91*4)/1440</f>
        <v/>
      </c>
      <c r="Z91" s="7">
        <f>(X91*1440+W91*4)/1440</f>
        <v/>
      </c>
      <c r="AA91">
        <f>8*W91</f>
        <v/>
      </c>
      <c r="AB91">
        <f>MOD(E91*1440+V91+4*$B$3-60*$B$4,1440)</f>
        <v/>
      </c>
      <c r="AC91">
        <f>IF(AB91/4&lt;0,AB91/4+180,AB91/4-180)</f>
        <v/>
      </c>
      <c r="AD91">
        <f>DEGREES(ACOS(SIN(RADIANS($B$2))*SIN(RADIANS(T91))+COS(RADIANS($B$2))*COS(RADIANS(T91))*COS(RADIANS(AC91))))</f>
        <v/>
      </c>
      <c r="AE91">
        <f>90-AD91</f>
        <v/>
      </c>
      <c r="AF91">
        <f>IF(AE91&gt;85,0,IF(AE91&gt;5,58.1/TAN(RADIANS(AE91))-0.07/POWER(TAN(RADIANS(AE91)),3)+0.000086/POWER(TAN(RADIANS(AE91)),5),IF(AE91&gt;-0.575,1735+AE91*(-518.2+AE91*(103.4+AE91*(-12.79+AE91*0.711))),-20.772/TAN(RADIANS(AE91)))))/3600</f>
        <v/>
      </c>
      <c r="AG91">
        <f>AE91+AF91</f>
        <v/>
      </c>
      <c r="AH91">
        <f>IF(AC91&gt;0,MOD(DEGREES(ACOS(((SIN(RADIANS($B$2))*COS(RADIANS(AD91)))-SIN(RADIANS(T91)))/(COS(RADIANS($B$2))*SIN(RADIANS(AD91)))))+180,360),MOD(540-DEGREES(ACOS(((SIN(RADIANS($B$2))*COS(RADIANS(AD91)))-SIN(RADIANS(T91)))/(COS(RADIANS($B$2))*SIN(RADIANS(AD91))))),360))</f>
        <v/>
      </c>
    </row>
    <row r="92">
      <c r="D92" s="1">
        <f>D91+1</f>
        <v/>
      </c>
      <c r="E92" s="7">
        <f>$B$5</f>
        <v/>
      </c>
      <c r="F92" s="2">
        <f>D92+2415018.5+E92-$B$4/24</f>
        <v/>
      </c>
      <c r="G92" s="3">
        <f>(F92-2451545)/36525</f>
        <v/>
      </c>
      <c r="I92">
        <f>MOD(280.46646+G92*(36000.76983 + G92*0.0003032),360)</f>
        <v/>
      </c>
      <c r="J92">
        <f>357.52911+G92*(35999.05029 - 0.0001537*G92)</f>
        <v/>
      </c>
      <c r="K92">
        <f>0.016708634-G92*(0.000042037+0.0000001267*G92)</f>
        <v/>
      </c>
      <c r="L92">
        <f>SIN(RADIANS(J92))*(1.914602-G92*(0.004817+0.000014*G92))+SIN(RADIANS(2*J92))*(0.019993-0.000101*G92)+SIN(RADIANS(3*J92))*0.000289</f>
        <v/>
      </c>
      <c r="M92">
        <f>I92+L92</f>
        <v/>
      </c>
      <c r="N92">
        <f>J92+L92</f>
        <v/>
      </c>
      <c r="O92">
        <f>(1.000001018*(1-K92*K92))/(1+K92*COS(RADIANS(N92)))</f>
        <v/>
      </c>
      <c r="P92">
        <f>M92-0.00569-0.00478*SIN(RADIANS(125.04-1934.136*G92))</f>
        <v/>
      </c>
      <c r="Q92">
        <f>23+(26+((21.448-G92*(46.815+G92*(0.00059-G92*0.001813))))/60)/60</f>
        <v/>
      </c>
      <c r="R92">
        <f>Q92+0.00256*COS(RADIANS(125.04-1934.136*G92))</f>
        <v/>
      </c>
      <c r="S92">
        <f>DEGREES(ATAN2(COS(RADIANS(P92)),COS(RADIANS(R92))*SIN(RADIANS(P92))))</f>
        <v/>
      </c>
      <c r="T92">
        <f>DEGREES(ASIN(SIN(RADIANS(R92))*SIN(RADIANS(P92))))</f>
        <v/>
      </c>
      <c r="U92">
        <f>TAN(RADIANS(R92/2))*TAN(RADIANS(R92/2))</f>
        <v/>
      </c>
      <c r="V92">
        <f>4*DEGREES(U92*SIN(2*RADIANS(I92))-2*K92*SIN(RADIANS(J92))+4*K92*U92*SIN(RADIANS(J92))*COS(2*RADIANS(I92))-0.5*U92*U92*SIN(4*RADIANS(I92))-1.25*K92*K92*SIN(2*RADIANS(J92)))</f>
        <v/>
      </c>
      <c r="W92">
        <f>DEGREES(ACOS(COS(RADIANS(90.833))/(COS(RADIANS($B$2))*COS(RADIANS(T92)))-TAN(RADIANS($B$2))*TAN(RADIANS(T92))))</f>
        <v/>
      </c>
      <c r="X92" s="7">
        <f>(720-4*$B$3-V92+$B$4*60)/1440</f>
        <v/>
      </c>
      <c r="Y92" s="7">
        <f>(X92*1440-W92*4)/1440</f>
        <v/>
      </c>
      <c r="Z92" s="7">
        <f>(X92*1440+W92*4)/1440</f>
        <v/>
      </c>
      <c r="AA92">
        <f>8*W92</f>
        <v/>
      </c>
      <c r="AB92">
        <f>MOD(E92*1440+V92+4*$B$3-60*$B$4,1440)</f>
        <v/>
      </c>
      <c r="AC92">
        <f>IF(AB92/4&lt;0,AB92/4+180,AB92/4-180)</f>
        <v/>
      </c>
      <c r="AD92">
        <f>DEGREES(ACOS(SIN(RADIANS($B$2))*SIN(RADIANS(T92))+COS(RADIANS($B$2))*COS(RADIANS(T92))*COS(RADIANS(AC92))))</f>
        <v/>
      </c>
      <c r="AE92">
        <f>90-AD92</f>
        <v/>
      </c>
      <c r="AF92">
        <f>IF(AE92&gt;85,0,IF(AE92&gt;5,58.1/TAN(RADIANS(AE92))-0.07/POWER(TAN(RADIANS(AE92)),3)+0.000086/POWER(TAN(RADIANS(AE92)),5),IF(AE92&gt;-0.575,1735+AE92*(-518.2+AE92*(103.4+AE92*(-12.79+AE92*0.711))),-20.772/TAN(RADIANS(AE92)))))/3600</f>
        <v/>
      </c>
      <c r="AG92">
        <f>AE92+AF92</f>
        <v/>
      </c>
      <c r="AH92">
        <f>IF(AC92&gt;0,MOD(DEGREES(ACOS(((SIN(RADIANS($B$2))*COS(RADIANS(AD92)))-SIN(RADIANS(T92)))/(COS(RADIANS($B$2))*SIN(RADIANS(AD92)))))+180,360),MOD(540-DEGREES(ACOS(((SIN(RADIANS($B$2))*COS(RADIANS(AD92)))-SIN(RADIANS(T92)))/(COS(RADIANS($B$2))*SIN(RADIANS(AD92))))),360))</f>
        <v/>
      </c>
    </row>
    <row r="93">
      <c r="D93" s="1">
        <f>D92+1</f>
        <v/>
      </c>
      <c r="E93" s="7">
        <f>$B$5</f>
        <v/>
      </c>
      <c r="F93" s="2">
        <f>D93+2415018.5+E93-$B$4/24</f>
        <v/>
      </c>
      <c r="G93" s="3">
        <f>(F93-2451545)/36525</f>
        <v/>
      </c>
      <c r="I93">
        <f>MOD(280.46646+G93*(36000.76983 + G93*0.0003032),360)</f>
        <v/>
      </c>
      <c r="J93">
        <f>357.52911+G93*(35999.05029 - 0.0001537*G93)</f>
        <v/>
      </c>
      <c r="K93">
        <f>0.016708634-G93*(0.000042037+0.0000001267*G93)</f>
        <v/>
      </c>
      <c r="L93">
        <f>SIN(RADIANS(J93))*(1.914602-G93*(0.004817+0.000014*G93))+SIN(RADIANS(2*J93))*(0.019993-0.000101*G93)+SIN(RADIANS(3*J93))*0.000289</f>
        <v/>
      </c>
      <c r="M93">
        <f>I93+L93</f>
        <v/>
      </c>
      <c r="N93">
        <f>J93+L93</f>
        <v/>
      </c>
      <c r="O93">
        <f>(1.000001018*(1-K93*K93))/(1+K93*COS(RADIANS(N93)))</f>
        <v/>
      </c>
      <c r="P93">
        <f>M93-0.00569-0.00478*SIN(RADIANS(125.04-1934.136*G93))</f>
        <v/>
      </c>
      <c r="Q93">
        <f>23+(26+((21.448-G93*(46.815+G93*(0.00059-G93*0.001813))))/60)/60</f>
        <v/>
      </c>
      <c r="R93">
        <f>Q93+0.00256*COS(RADIANS(125.04-1934.136*G93))</f>
        <v/>
      </c>
      <c r="S93">
        <f>DEGREES(ATAN2(COS(RADIANS(P93)),COS(RADIANS(R93))*SIN(RADIANS(P93))))</f>
        <v/>
      </c>
      <c r="T93">
        <f>DEGREES(ASIN(SIN(RADIANS(R93))*SIN(RADIANS(P93))))</f>
        <v/>
      </c>
      <c r="U93">
        <f>TAN(RADIANS(R93/2))*TAN(RADIANS(R93/2))</f>
        <v/>
      </c>
      <c r="V93">
        <f>4*DEGREES(U93*SIN(2*RADIANS(I93))-2*K93*SIN(RADIANS(J93))+4*K93*U93*SIN(RADIANS(J93))*COS(2*RADIANS(I93))-0.5*U93*U93*SIN(4*RADIANS(I93))-1.25*K93*K93*SIN(2*RADIANS(J93)))</f>
        <v/>
      </c>
      <c r="W93">
        <f>DEGREES(ACOS(COS(RADIANS(90.833))/(COS(RADIANS($B$2))*COS(RADIANS(T93)))-TAN(RADIANS($B$2))*TAN(RADIANS(T93))))</f>
        <v/>
      </c>
      <c r="X93" s="7">
        <f>(720-4*$B$3-V93+$B$4*60)/1440</f>
        <v/>
      </c>
      <c r="Y93" s="7">
        <f>(X93*1440-W93*4)/1440</f>
        <v/>
      </c>
      <c r="Z93" s="7">
        <f>(X93*1440+W93*4)/1440</f>
        <v/>
      </c>
      <c r="AA93">
        <f>8*W93</f>
        <v/>
      </c>
      <c r="AB93">
        <f>MOD(E93*1440+V93+4*$B$3-60*$B$4,1440)</f>
        <v/>
      </c>
      <c r="AC93">
        <f>IF(AB93/4&lt;0,AB93/4+180,AB93/4-180)</f>
        <v/>
      </c>
      <c r="AD93">
        <f>DEGREES(ACOS(SIN(RADIANS($B$2))*SIN(RADIANS(T93))+COS(RADIANS($B$2))*COS(RADIANS(T93))*COS(RADIANS(AC93))))</f>
        <v/>
      </c>
      <c r="AE93">
        <f>90-AD93</f>
        <v/>
      </c>
      <c r="AF93">
        <f>IF(AE93&gt;85,0,IF(AE93&gt;5,58.1/TAN(RADIANS(AE93))-0.07/POWER(TAN(RADIANS(AE93)),3)+0.000086/POWER(TAN(RADIANS(AE93)),5),IF(AE93&gt;-0.575,1735+AE93*(-518.2+AE93*(103.4+AE93*(-12.79+AE93*0.711))),-20.772/TAN(RADIANS(AE93)))))/3600</f>
        <v/>
      </c>
      <c r="AG93">
        <f>AE93+AF93</f>
        <v/>
      </c>
      <c r="AH93">
        <f>IF(AC93&gt;0,MOD(DEGREES(ACOS(((SIN(RADIANS($B$2))*COS(RADIANS(AD93)))-SIN(RADIANS(T93)))/(COS(RADIANS($B$2))*SIN(RADIANS(AD93)))))+180,360),MOD(540-DEGREES(ACOS(((SIN(RADIANS($B$2))*COS(RADIANS(AD93)))-SIN(RADIANS(T93)))/(COS(RADIANS($B$2))*SIN(RADIANS(AD93))))),360))</f>
        <v/>
      </c>
    </row>
    <row r="94">
      <c r="D94" s="1">
        <f>D93+1</f>
        <v/>
      </c>
      <c r="E94" s="7">
        <f>$B$5</f>
        <v/>
      </c>
      <c r="F94" s="2">
        <f>D94+2415018.5+E94-$B$4/24</f>
        <v/>
      </c>
      <c r="G94" s="3">
        <f>(F94-2451545)/36525</f>
        <v/>
      </c>
      <c r="I94">
        <f>MOD(280.46646+G94*(36000.76983 + G94*0.0003032),360)</f>
        <v/>
      </c>
      <c r="J94">
        <f>357.52911+G94*(35999.05029 - 0.0001537*G94)</f>
        <v/>
      </c>
      <c r="K94">
        <f>0.016708634-G94*(0.000042037+0.0000001267*G94)</f>
        <v/>
      </c>
      <c r="L94">
        <f>SIN(RADIANS(J94))*(1.914602-G94*(0.004817+0.000014*G94))+SIN(RADIANS(2*J94))*(0.019993-0.000101*G94)+SIN(RADIANS(3*J94))*0.000289</f>
        <v/>
      </c>
      <c r="M94">
        <f>I94+L94</f>
        <v/>
      </c>
      <c r="N94">
        <f>J94+L94</f>
        <v/>
      </c>
      <c r="O94">
        <f>(1.000001018*(1-K94*K94))/(1+K94*COS(RADIANS(N94)))</f>
        <v/>
      </c>
      <c r="P94">
        <f>M94-0.00569-0.00478*SIN(RADIANS(125.04-1934.136*G94))</f>
        <v/>
      </c>
      <c r="Q94">
        <f>23+(26+((21.448-G94*(46.815+G94*(0.00059-G94*0.001813))))/60)/60</f>
        <v/>
      </c>
      <c r="R94">
        <f>Q94+0.00256*COS(RADIANS(125.04-1934.136*G94))</f>
        <v/>
      </c>
      <c r="S94">
        <f>DEGREES(ATAN2(COS(RADIANS(P94)),COS(RADIANS(R94))*SIN(RADIANS(P94))))</f>
        <v/>
      </c>
      <c r="T94">
        <f>DEGREES(ASIN(SIN(RADIANS(R94))*SIN(RADIANS(P94))))</f>
        <v/>
      </c>
      <c r="U94">
        <f>TAN(RADIANS(R94/2))*TAN(RADIANS(R94/2))</f>
        <v/>
      </c>
      <c r="V94">
        <f>4*DEGREES(U94*SIN(2*RADIANS(I94))-2*K94*SIN(RADIANS(J94))+4*K94*U94*SIN(RADIANS(J94))*COS(2*RADIANS(I94))-0.5*U94*U94*SIN(4*RADIANS(I94))-1.25*K94*K94*SIN(2*RADIANS(J94)))</f>
        <v/>
      </c>
      <c r="W94">
        <f>DEGREES(ACOS(COS(RADIANS(90.833))/(COS(RADIANS($B$2))*COS(RADIANS(T94)))-TAN(RADIANS($B$2))*TAN(RADIANS(T94))))</f>
        <v/>
      </c>
      <c r="X94" s="7">
        <f>(720-4*$B$3-V94+$B$4*60)/1440</f>
        <v/>
      </c>
      <c r="Y94" s="7">
        <f>(X94*1440-W94*4)/1440</f>
        <v/>
      </c>
      <c r="Z94" s="7">
        <f>(X94*1440+W94*4)/1440</f>
        <v/>
      </c>
      <c r="AA94">
        <f>8*W94</f>
        <v/>
      </c>
      <c r="AB94">
        <f>MOD(E94*1440+V94+4*$B$3-60*$B$4,1440)</f>
        <v/>
      </c>
      <c r="AC94">
        <f>IF(AB94/4&lt;0,AB94/4+180,AB94/4-180)</f>
        <v/>
      </c>
      <c r="AD94">
        <f>DEGREES(ACOS(SIN(RADIANS($B$2))*SIN(RADIANS(T94))+COS(RADIANS($B$2))*COS(RADIANS(T94))*COS(RADIANS(AC94))))</f>
        <v/>
      </c>
      <c r="AE94">
        <f>90-AD94</f>
        <v/>
      </c>
      <c r="AF94">
        <f>IF(AE94&gt;85,0,IF(AE94&gt;5,58.1/TAN(RADIANS(AE94))-0.07/POWER(TAN(RADIANS(AE94)),3)+0.000086/POWER(TAN(RADIANS(AE94)),5),IF(AE94&gt;-0.575,1735+AE94*(-518.2+AE94*(103.4+AE94*(-12.79+AE94*0.711))),-20.772/TAN(RADIANS(AE94)))))/3600</f>
        <v/>
      </c>
      <c r="AG94">
        <f>AE94+AF94</f>
        <v/>
      </c>
      <c r="AH94">
        <f>IF(AC94&gt;0,MOD(DEGREES(ACOS(((SIN(RADIANS($B$2))*COS(RADIANS(AD94)))-SIN(RADIANS(T94)))/(COS(RADIANS($B$2))*SIN(RADIANS(AD94)))))+180,360),MOD(540-DEGREES(ACOS(((SIN(RADIANS($B$2))*COS(RADIANS(AD94)))-SIN(RADIANS(T94)))/(COS(RADIANS($B$2))*SIN(RADIANS(AD94))))),360))</f>
        <v/>
      </c>
    </row>
    <row r="95">
      <c r="D95" s="1">
        <f>D94+1</f>
        <v/>
      </c>
      <c r="E95" s="7">
        <f>$B$5</f>
        <v/>
      </c>
      <c r="F95" s="2">
        <f>D95+2415018.5+E95-$B$4/24</f>
        <v/>
      </c>
      <c r="G95" s="3">
        <f>(F95-2451545)/36525</f>
        <v/>
      </c>
      <c r="I95">
        <f>MOD(280.46646+G95*(36000.76983 + G95*0.0003032),360)</f>
        <v/>
      </c>
      <c r="J95">
        <f>357.52911+G95*(35999.05029 - 0.0001537*G95)</f>
        <v/>
      </c>
      <c r="K95">
        <f>0.016708634-G95*(0.000042037+0.0000001267*G95)</f>
        <v/>
      </c>
      <c r="L95">
        <f>SIN(RADIANS(J95))*(1.914602-G95*(0.004817+0.000014*G95))+SIN(RADIANS(2*J95))*(0.019993-0.000101*G95)+SIN(RADIANS(3*J95))*0.000289</f>
        <v/>
      </c>
      <c r="M95">
        <f>I95+L95</f>
        <v/>
      </c>
      <c r="N95">
        <f>J95+L95</f>
        <v/>
      </c>
      <c r="O95">
        <f>(1.000001018*(1-K95*K95))/(1+K95*COS(RADIANS(N95)))</f>
        <v/>
      </c>
      <c r="P95">
        <f>M95-0.00569-0.00478*SIN(RADIANS(125.04-1934.136*G95))</f>
        <v/>
      </c>
      <c r="Q95">
        <f>23+(26+((21.448-G95*(46.815+G95*(0.00059-G95*0.001813))))/60)/60</f>
        <v/>
      </c>
      <c r="R95">
        <f>Q95+0.00256*COS(RADIANS(125.04-1934.136*G95))</f>
        <v/>
      </c>
      <c r="S95">
        <f>DEGREES(ATAN2(COS(RADIANS(P95)),COS(RADIANS(R95))*SIN(RADIANS(P95))))</f>
        <v/>
      </c>
      <c r="T95">
        <f>DEGREES(ASIN(SIN(RADIANS(R95))*SIN(RADIANS(P95))))</f>
        <v/>
      </c>
      <c r="U95">
        <f>TAN(RADIANS(R95/2))*TAN(RADIANS(R95/2))</f>
        <v/>
      </c>
      <c r="V95">
        <f>4*DEGREES(U95*SIN(2*RADIANS(I95))-2*K95*SIN(RADIANS(J95))+4*K95*U95*SIN(RADIANS(J95))*COS(2*RADIANS(I95))-0.5*U95*U95*SIN(4*RADIANS(I95))-1.25*K95*K95*SIN(2*RADIANS(J95)))</f>
        <v/>
      </c>
      <c r="W95">
        <f>DEGREES(ACOS(COS(RADIANS(90.833))/(COS(RADIANS($B$2))*COS(RADIANS(T95)))-TAN(RADIANS($B$2))*TAN(RADIANS(T95))))</f>
        <v/>
      </c>
      <c r="X95" s="7">
        <f>(720-4*$B$3-V95+$B$4*60)/1440</f>
        <v/>
      </c>
      <c r="Y95" s="7">
        <f>(X95*1440-W95*4)/1440</f>
        <v/>
      </c>
      <c r="Z95" s="7">
        <f>(X95*1440+W95*4)/1440</f>
        <v/>
      </c>
      <c r="AA95">
        <f>8*W95</f>
        <v/>
      </c>
      <c r="AB95">
        <f>MOD(E95*1440+V95+4*$B$3-60*$B$4,1440)</f>
        <v/>
      </c>
      <c r="AC95">
        <f>IF(AB95/4&lt;0,AB95/4+180,AB95/4-180)</f>
        <v/>
      </c>
      <c r="AD95">
        <f>DEGREES(ACOS(SIN(RADIANS($B$2))*SIN(RADIANS(T95))+COS(RADIANS($B$2))*COS(RADIANS(T95))*COS(RADIANS(AC95))))</f>
        <v/>
      </c>
      <c r="AE95">
        <f>90-AD95</f>
        <v/>
      </c>
      <c r="AF95">
        <f>IF(AE95&gt;85,0,IF(AE95&gt;5,58.1/TAN(RADIANS(AE95))-0.07/POWER(TAN(RADIANS(AE95)),3)+0.000086/POWER(TAN(RADIANS(AE95)),5),IF(AE95&gt;-0.575,1735+AE95*(-518.2+AE95*(103.4+AE95*(-12.79+AE95*0.711))),-20.772/TAN(RADIANS(AE95)))))/3600</f>
        <v/>
      </c>
      <c r="AG95">
        <f>AE95+AF95</f>
        <v/>
      </c>
      <c r="AH95">
        <f>IF(AC95&gt;0,MOD(DEGREES(ACOS(((SIN(RADIANS($B$2))*COS(RADIANS(AD95)))-SIN(RADIANS(T95)))/(COS(RADIANS($B$2))*SIN(RADIANS(AD95)))))+180,360),MOD(540-DEGREES(ACOS(((SIN(RADIANS($B$2))*COS(RADIANS(AD95)))-SIN(RADIANS(T95)))/(COS(RADIANS($B$2))*SIN(RADIANS(AD95))))),360))</f>
        <v/>
      </c>
    </row>
    <row r="96">
      <c r="D96" s="1">
        <f>D95+1</f>
        <v/>
      </c>
      <c r="E96" s="7">
        <f>$B$5</f>
        <v/>
      </c>
      <c r="F96" s="2">
        <f>D96+2415018.5+E96-$B$4/24</f>
        <v/>
      </c>
      <c r="G96" s="3">
        <f>(F96-2451545)/36525</f>
        <v/>
      </c>
      <c r="I96">
        <f>MOD(280.46646+G96*(36000.76983 + G96*0.0003032),360)</f>
        <v/>
      </c>
      <c r="J96">
        <f>357.52911+G96*(35999.05029 - 0.0001537*G96)</f>
        <v/>
      </c>
      <c r="K96">
        <f>0.016708634-G96*(0.000042037+0.0000001267*G96)</f>
        <v/>
      </c>
      <c r="L96">
        <f>SIN(RADIANS(J96))*(1.914602-G96*(0.004817+0.000014*G96))+SIN(RADIANS(2*J96))*(0.019993-0.000101*G96)+SIN(RADIANS(3*J96))*0.000289</f>
        <v/>
      </c>
      <c r="M96">
        <f>I96+L96</f>
        <v/>
      </c>
      <c r="N96">
        <f>J96+L96</f>
        <v/>
      </c>
      <c r="O96">
        <f>(1.000001018*(1-K96*K96))/(1+K96*COS(RADIANS(N96)))</f>
        <v/>
      </c>
      <c r="P96">
        <f>M96-0.00569-0.00478*SIN(RADIANS(125.04-1934.136*G96))</f>
        <v/>
      </c>
      <c r="Q96">
        <f>23+(26+((21.448-G96*(46.815+G96*(0.00059-G96*0.001813))))/60)/60</f>
        <v/>
      </c>
      <c r="R96">
        <f>Q96+0.00256*COS(RADIANS(125.04-1934.136*G96))</f>
        <v/>
      </c>
      <c r="S96">
        <f>DEGREES(ATAN2(COS(RADIANS(P96)),COS(RADIANS(R96))*SIN(RADIANS(P96))))</f>
        <v/>
      </c>
      <c r="T96">
        <f>DEGREES(ASIN(SIN(RADIANS(R96))*SIN(RADIANS(P96))))</f>
        <v/>
      </c>
      <c r="U96">
        <f>TAN(RADIANS(R96/2))*TAN(RADIANS(R96/2))</f>
        <v/>
      </c>
      <c r="V96">
        <f>4*DEGREES(U96*SIN(2*RADIANS(I96))-2*K96*SIN(RADIANS(J96))+4*K96*U96*SIN(RADIANS(J96))*COS(2*RADIANS(I96))-0.5*U96*U96*SIN(4*RADIANS(I96))-1.25*K96*K96*SIN(2*RADIANS(J96)))</f>
        <v/>
      </c>
      <c r="W96">
        <f>DEGREES(ACOS(COS(RADIANS(90.833))/(COS(RADIANS($B$2))*COS(RADIANS(T96)))-TAN(RADIANS($B$2))*TAN(RADIANS(T96))))</f>
        <v/>
      </c>
      <c r="X96" s="7">
        <f>(720-4*$B$3-V96+$B$4*60)/1440</f>
        <v/>
      </c>
      <c r="Y96" s="7">
        <f>(X96*1440-W96*4)/1440</f>
        <v/>
      </c>
      <c r="Z96" s="7">
        <f>(X96*1440+W96*4)/1440</f>
        <v/>
      </c>
      <c r="AA96">
        <f>8*W96</f>
        <v/>
      </c>
      <c r="AB96">
        <f>MOD(E96*1440+V96+4*$B$3-60*$B$4,1440)</f>
        <v/>
      </c>
      <c r="AC96">
        <f>IF(AB96/4&lt;0,AB96/4+180,AB96/4-180)</f>
        <v/>
      </c>
      <c r="AD96">
        <f>DEGREES(ACOS(SIN(RADIANS($B$2))*SIN(RADIANS(T96))+COS(RADIANS($B$2))*COS(RADIANS(T96))*COS(RADIANS(AC96))))</f>
        <v/>
      </c>
      <c r="AE96">
        <f>90-AD96</f>
        <v/>
      </c>
      <c r="AF96">
        <f>IF(AE96&gt;85,0,IF(AE96&gt;5,58.1/TAN(RADIANS(AE96))-0.07/POWER(TAN(RADIANS(AE96)),3)+0.000086/POWER(TAN(RADIANS(AE96)),5),IF(AE96&gt;-0.575,1735+AE96*(-518.2+AE96*(103.4+AE96*(-12.79+AE96*0.711))),-20.772/TAN(RADIANS(AE96)))))/3600</f>
        <v/>
      </c>
      <c r="AG96">
        <f>AE96+AF96</f>
        <v/>
      </c>
      <c r="AH96">
        <f>IF(AC96&gt;0,MOD(DEGREES(ACOS(((SIN(RADIANS($B$2))*COS(RADIANS(AD96)))-SIN(RADIANS(T96)))/(COS(RADIANS($B$2))*SIN(RADIANS(AD96)))))+180,360),MOD(540-DEGREES(ACOS(((SIN(RADIANS($B$2))*COS(RADIANS(AD96)))-SIN(RADIANS(T96)))/(COS(RADIANS($B$2))*SIN(RADIANS(AD96))))),360))</f>
        <v/>
      </c>
    </row>
    <row r="97">
      <c r="D97" s="1">
        <f>D96+1</f>
        <v/>
      </c>
      <c r="E97" s="7">
        <f>$B$5</f>
        <v/>
      </c>
      <c r="F97" s="2">
        <f>D97+2415018.5+E97-$B$4/24</f>
        <v/>
      </c>
      <c r="G97" s="3">
        <f>(F97-2451545)/36525</f>
        <v/>
      </c>
      <c r="I97">
        <f>MOD(280.46646+G97*(36000.76983 + G97*0.0003032),360)</f>
        <v/>
      </c>
      <c r="J97">
        <f>357.52911+G97*(35999.05029 - 0.0001537*G97)</f>
        <v/>
      </c>
      <c r="K97">
        <f>0.016708634-G97*(0.000042037+0.0000001267*G97)</f>
        <v/>
      </c>
      <c r="L97">
        <f>SIN(RADIANS(J97))*(1.914602-G97*(0.004817+0.000014*G97))+SIN(RADIANS(2*J97))*(0.019993-0.000101*G97)+SIN(RADIANS(3*J97))*0.000289</f>
        <v/>
      </c>
      <c r="M97">
        <f>I97+L97</f>
        <v/>
      </c>
      <c r="N97">
        <f>J97+L97</f>
        <v/>
      </c>
      <c r="O97">
        <f>(1.000001018*(1-K97*K97))/(1+K97*COS(RADIANS(N97)))</f>
        <v/>
      </c>
      <c r="P97">
        <f>M97-0.00569-0.00478*SIN(RADIANS(125.04-1934.136*G97))</f>
        <v/>
      </c>
      <c r="Q97">
        <f>23+(26+((21.448-G97*(46.815+G97*(0.00059-G97*0.001813))))/60)/60</f>
        <v/>
      </c>
      <c r="R97">
        <f>Q97+0.00256*COS(RADIANS(125.04-1934.136*G97))</f>
        <v/>
      </c>
      <c r="S97">
        <f>DEGREES(ATAN2(COS(RADIANS(P97)),COS(RADIANS(R97))*SIN(RADIANS(P97))))</f>
        <v/>
      </c>
      <c r="T97">
        <f>DEGREES(ASIN(SIN(RADIANS(R97))*SIN(RADIANS(P97))))</f>
        <v/>
      </c>
      <c r="U97">
        <f>TAN(RADIANS(R97/2))*TAN(RADIANS(R97/2))</f>
        <v/>
      </c>
      <c r="V97">
        <f>4*DEGREES(U97*SIN(2*RADIANS(I97))-2*K97*SIN(RADIANS(J97))+4*K97*U97*SIN(RADIANS(J97))*COS(2*RADIANS(I97))-0.5*U97*U97*SIN(4*RADIANS(I97))-1.25*K97*K97*SIN(2*RADIANS(J97)))</f>
        <v/>
      </c>
      <c r="W97">
        <f>DEGREES(ACOS(COS(RADIANS(90.833))/(COS(RADIANS($B$2))*COS(RADIANS(T97)))-TAN(RADIANS($B$2))*TAN(RADIANS(T97))))</f>
        <v/>
      </c>
      <c r="X97" s="7">
        <f>(720-4*$B$3-V97+$B$4*60)/1440</f>
        <v/>
      </c>
      <c r="Y97" s="7">
        <f>(X97*1440-W97*4)/1440</f>
        <v/>
      </c>
      <c r="Z97" s="7">
        <f>(X97*1440+W97*4)/1440</f>
        <v/>
      </c>
      <c r="AA97">
        <f>8*W97</f>
        <v/>
      </c>
      <c r="AB97">
        <f>MOD(E97*1440+V97+4*$B$3-60*$B$4,1440)</f>
        <v/>
      </c>
      <c r="AC97">
        <f>IF(AB97/4&lt;0,AB97/4+180,AB97/4-180)</f>
        <v/>
      </c>
      <c r="AD97">
        <f>DEGREES(ACOS(SIN(RADIANS($B$2))*SIN(RADIANS(T97))+COS(RADIANS($B$2))*COS(RADIANS(T97))*COS(RADIANS(AC97))))</f>
        <v/>
      </c>
      <c r="AE97">
        <f>90-AD97</f>
        <v/>
      </c>
      <c r="AF97">
        <f>IF(AE97&gt;85,0,IF(AE97&gt;5,58.1/TAN(RADIANS(AE97))-0.07/POWER(TAN(RADIANS(AE97)),3)+0.000086/POWER(TAN(RADIANS(AE97)),5),IF(AE97&gt;-0.575,1735+AE97*(-518.2+AE97*(103.4+AE97*(-12.79+AE97*0.711))),-20.772/TAN(RADIANS(AE97)))))/3600</f>
        <v/>
      </c>
      <c r="AG97">
        <f>AE97+AF97</f>
        <v/>
      </c>
      <c r="AH97">
        <f>IF(AC97&gt;0,MOD(DEGREES(ACOS(((SIN(RADIANS($B$2))*COS(RADIANS(AD97)))-SIN(RADIANS(T97)))/(COS(RADIANS($B$2))*SIN(RADIANS(AD97)))))+180,360),MOD(540-DEGREES(ACOS(((SIN(RADIANS($B$2))*COS(RADIANS(AD97)))-SIN(RADIANS(T97)))/(COS(RADIANS($B$2))*SIN(RADIANS(AD97))))),360))</f>
        <v/>
      </c>
    </row>
    <row r="98">
      <c r="D98" s="1">
        <f>D97+1</f>
        <v/>
      </c>
      <c r="E98" s="7">
        <f>$B$5</f>
        <v/>
      </c>
      <c r="F98" s="2">
        <f>D98+2415018.5+E98-$B$4/24</f>
        <v/>
      </c>
      <c r="G98" s="3">
        <f>(F98-2451545)/36525</f>
        <v/>
      </c>
      <c r="I98">
        <f>MOD(280.46646+G98*(36000.76983 + G98*0.0003032),360)</f>
        <v/>
      </c>
      <c r="J98">
        <f>357.52911+G98*(35999.05029 - 0.0001537*G98)</f>
        <v/>
      </c>
      <c r="K98">
        <f>0.016708634-G98*(0.000042037+0.0000001267*G98)</f>
        <v/>
      </c>
      <c r="L98">
        <f>SIN(RADIANS(J98))*(1.914602-G98*(0.004817+0.000014*G98))+SIN(RADIANS(2*J98))*(0.019993-0.000101*G98)+SIN(RADIANS(3*J98))*0.000289</f>
        <v/>
      </c>
      <c r="M98">
        <f>I98+L98</f>
        <v/>
      </c>
      <c r="N98">
        <f>J98+L98</f>
        <v/>
      </c>
      <c r="O98">
        <f>(1.000001018*(1-K98*K98))/(1+K98*COS(RADIANS(N98)))</f>
        <v/>
      </c>
      <c r="P98">
        <f>M98-0.00569-0.00478*SIN(RADIANS(125.04-1934.136*G98))</f>
        <v/>
      </c>
      <c r="Q98">
        <f>23+(26+((21.448-G98*(46.815+G98*(0.00059-G98*0.001813))))/60)/60</f>
        <v/>
      </c>
      <c r="R98">
        <f>Q98+0.00256*COS(RADIANS(125.04-1934.136*G98))</f>
        <v/>
      </c>
      <c r="S98">
        <f>DEGREES(ATAN2(COS(RADIANS(P98)),COS(RADIANS(R98))*SIN(RADIANS(P98))))</f>
        <v/>
      </c>
      <c r="T98">
        <f>DEGREES(ASIN(SIN(RADIANS(R98))*SIN(RADIANS(P98))))</f>
        <v/>
      </c>
      <c r="U98">
        <f>TAN(RADIANS(R98/2))*TAN(RADIANS(R98/2))</f>
        <v/>
      </c>
      <c r="V98">
        <f>4*DEGREES(U98*SIN(2*RADIANS(I98))-2*K98*SIN(RADIANS(J98))+4*K98*U98*SIN(RADIANS(J98))*COS(2*RADIANS(I98))-0.5*U98*U98*SIN(4*RADIANS(I98))-1.25*K98*K98*SIN(2*RADIANS(J98)))</f>
        <v/>
      </c>
      <c r="W98">
        <f>DEGREES(ACOS(COS(RADIANS(90.833))/(COS(RADIANS($B$2))*COS(RADIANS(T98)))-TAN(RADIANS($B$2))*TAN(RADIANS(T98))))</f>
        <v/>
      </c>
      <c r="X98" s="7">
        <f>(720-4*$B$3-V98+$B$4*60)/1440</f>
        <v/>
      </c>
      <c r="Y98" s="7">
        <f>(X98*1440-W98*4)/1440</f>
        <v/>
      </c>
      <c r="Z98" s="7">
        <f>(X98*1440+W98*4)/1440</f>
        <v/>
      </c>
      <c r="AA98">
        <f>8*W98</f>
        <v/>
      </c>
      <c r="AB98">
        <f>MOD(E98*1440+V98+4*$B$3-60*$B$4,1440)</f>
        <v/>
      </c>
      <c r="AC98">
        <f>IF(AB98/4&lt;0,AB98/4+180,AB98/4-180)</f>
        <v/>
      </c>
      <c r="AD98">
        <f>DEGREES(ACOS(SIN(RADIANS($B$2))*SIN(RADIANS(T98))+COS(RADIANS($B$2))*COS(RADIANS(T98))*COS(RADIANS(AC98))))</f>
        <v/>
      </c>
      <c r="AE98">
        <f>90-AD98</f>
        <v/>
      </c>
      <c r="AF98">
        <f>IF(AE98&gt;85,0,IF(AE98&gt;5,58.1/TAN(RADIANS(AE98))-0.07/POWER(TAN(RADIANS(AE98)),3)+0.000086/POWER(TAN(RADIANS(AE98)),5),IF(AE98&gt;-0.575,1735+AE98*(-518.2+AE98*(103.4+AE98*(-12.79+AE98*0.711))),-20.772/TAN(RADIANS(AE98)))))/3600</f>
        <v/>
      </c>
      <c r="AG98">
        <f>AE98+AF98</f>
        <v/>
      </c>
      <c r="AH98">
        <f>IF(AC98&gt;0,MOD(DEGREES(ACOS(((SIN(RADIANS($B$2))*COS(RADIANS(AD98)))-SIN(RADIANS(T98)))/(COS(RADIANS($B$2))*SIN(RADIANS(AD98)))))+180,360),MOD(540-DEGREES(ACOS(((SIN(RADIANS($B$2))*COS(RADIANS(AD98)))-SIN(RADIANS(T98)))/(COS(RADIANS($B$2))*SIN(RADIANS(AD98))))),360))</f>
        <v/>
      </c>
    </row>
    <row r="99">
      <c r="D99" s="1">
        <f>D98+1</f>
        <v/>
      </c>
      <c r="E99" s="7">
        <f>$B$5</f>
        <v/>
      </c>
      <c r="F99" s="2">
        <f>D99+2415018.5+E99-$B$4/24</f>
        <v/>
      </c>
      <c r="G99" s="3">
        <f>(F99-2451545)/36525</f>
        <v/>
      </c>
      <c r="I99">
        <f>MOD(280.46646+G99*(36000.76983 + G99*0.0003032),360)</f>
        <v/>
      </c>
      <c r="J99">
        <f>357.52911+G99*(35999.05029 - 0.0001537*G99)</f>
        <v/>
      </c>
      <c r="K99">
        <f>0.016708634-G99*(0.000042037+0.0000001267*G99)</f>
        <v/>
      </c>
      <c r="L99">
        <f>SIN(RADIANS(J99))*(1.914602-G99*(0.004817+0.000014*G99))+SIN(RADIANS(2*J99))*(0.019993-0.000101*G99)+SIN(RADIANS(3*J99))*0.000289</f>
        <v/>
      </c>
      <c r="M99">
        <f>I99+L99</f>
        <v/>
      </c>
      <c r="N99">
        <f>J99+L99</f>
        <v/>
      </c>
      <c r="O99">
        <f>(1.000001018*(1-K99*K99))/(1+K99*COS(RADIANS(N99)))</f>
        <v/>
      </c>
      <c r="P99">
        <f>M99-0.00569-0.00478*SIN(RADIANS(125.04-1934.136*G99))</f>
        <v/>
      </c>
      <c r="Q99">
        <f>23+(26+((21.448-G99*(46.815+G99*(0.00059-G99*0.001813))))/60)/60</f>
        <v/>
      </c>
      <c r="R99">
        <f>Q99+0.00256*COS(RADIANS(125.04-1934.136*G99))</f>
        <v/>
      </c>
      <c r="S99">
        <f>DEGREES(ATAN2(COS(RADIANS(P99)),COS(RADIANS(R99))*SIN(RADIANS(P99))))</f>
        <v/>
      </c>
      <c r="T99">
        <f>DEGREES(ASIN(SIN(RADIANS(R99))*SIN(RADIANS(P99))))</f>
        <v/>
      </c>
      <c r="U99">
        <f>TAN(RADIANS(R99/2))*TAN(RADIANS(R99/2))</f>
        <v/>
      </c>
      <c r="V99">
        <f>4*DEGREES(U99*SIN(2*RADIANS(I99))-2*K99*SIN(RADIANS(J99))+4*K99*U99*SIN(RADIANS(J99))*COS(2*RADIANS(I99))-0.5*U99*U99*SIN(4*RADIANS(I99))-1.25*K99*K99*SIN(2*RADIANS(J99)))</f>
        <v/>
      </c>
      <c r="W99">
        <f>DEGREES(ACOS(COS(RADIANS(90.833))/(COS(RADIANS($B$2))*COS(RADIANS(T99)))-TAN(RADIANS($B$2))*TAN(RADIANS(T99))))</f>
        <v/>
      </c>
      <c r="X99" s="7">
        <f>(720-4*$B$3-V99+$B$4*60)/1440</f>
        <v/>
      </c>
      <c r="Y99" s="7">
        <f>(X99*1440-W99*4)/1440</f>
        <v/>
      </c>
      <c r="Z99" s="7">
        <f>(X99*1440+W99*4)/1440</f>
        <v/>
      </c>
      <c r="AA99">
        <f>8*W99</f>
        <v/>
      </c>
      <c r="AB99">
        <f>MOD(E99*1440+V99+4*$B$3-60*$B$4,1440)</f>
        <v/>
      </c>
      <c r="AC99">
        <f>IF(AB99/4&lt;0,AB99/4+180,AB99/4-180)</f>
        <v/>
      </c>
      <c r="AD99">
        <f>DEGREES(ACOS(SIN(RADIANS($B$2))*SIN(RADIANS(T99))+COS(RADIANS($B$2))*COS(RADIANS(T99))*COS(RADIANS(AC99))))</f>
        <v/>
      </c>
      <c r="AE99">
        <f>90-AD99</f>
        <v/>
      </c>
      <c r="AF99">
        <f>IF(AE99&gt;85,0,IF(AE99&gt;5,58.1/TAN(RADIANS(AE99))-0.07/POWER(TAN(RADIANS(AE99)),3)+0.000086/POWER(TAN(RADIANS(AE99)),5),IF(AE99&gt;-0.575,1735+AE99*(-518.2+AE99*(103.4+AE99*(-12.79+AE99*0.711))),-20.772/TAN(RADIANS(AE99)))))/3600</f>
        <v/>
      </c>
      <c r="AG99">
        <f>AE99+AF99</f>
        <v/>
      </c>
      <c r="AH99">
        <f>IF(AC99&gt;0,MOD(DEGREES(ACOS(((SIN(RADIANS($B$2))*COS(RADIANS(AD99)))-SIN(RADIANS(T99)))/(COS(RADIANS($B$2))*SIN(RADIANS(AD99)))))+180,360),MOD(540-DEGREES(ACOS(((SIN(RADIANS($B$2))*COS(RADIANS(AD99)))-SIN(RADIANS(T99)))/(COS(RADIANS($B$2))*SIN(RADIANS(AD99))))),360))</f>
        <v/>
      </c>
    </row>
    <row r="100">
      <c r="D100" s="1">
        <f>D99+1</f>
        <v/>
      </c>
      <c r="E100" s="7">
        <f>$B$5</f>
        <v/>
      </c>
      <c r="F100" s="2">
        <f>D100+2415018.5+E100-$B$4/24</f>
        <v/>
      </c>
      <c r="G100" s="3">
        <f>(F100-2451545)/36525</f>
        <v/>
      </c>
      <c r="I100">
        <f>MOD(280.46646+G100*(36000.76983 + G100*0.0003032),360)</f>
        <v/>
      </c>
      <c r="J100">
        <f>357.52911+G100*(35999.05029 - 0.0001537*G100)</f>
        <v/>
      </c>
      <c r="K100">
        <f>0.016708634-G100*(0.000042037+0.0000001267*G100)</f>
        <v/>
      </c>
      <c r="L100">
        <f>SIN(RADIANS(J100))*(1.914602-G100*(0.004817+0.000014*G100))+SIN(RADIANS(2*J100))*(0.019993-0.000101*G100)+SIN(RADIANS(3*J100))*0.000289</f>
        <v/>
      </c>
      <c r="M100">
        <f>I100+L100</f>
        <v/>
      </c>
      <c r="N100">
        <f>J100+L100</f>
        <v/>
      </c>
      <c r="O100">
        <f>(1.000001018*(1-K100*K100))/(1+K100*COS(RADIANS(N100)))</f>
        <v/>
      </c>
      <c r="P100">
        <f>M100-0.00569-0.00478*SIN(RADIANS(125.04-1934.136*G100))</f>
        <v/>
      </c>
      <c r="Q100">
        <f>23+(26+((21.448-G100*(46.815+G100*(0.00059-G100*0.001813))))/60)/60</f>
        <v/>
      </c>
      <c r="R100">
        <f>Q100+0.00256*COS(RADIANS(125.04-1934.136*G100))</f>
        <v/>
      </c>
      <c r="S100">
        <f>DEGREES(ATAN2(COS(RADIANS(P100)),COS(RADIANS(R100))*SIN(RADIANS(P100))))</f>
        <v/>
      </c>
      <c r="T100">
        <f>DEGREES(ASIN(SIN(RADIANS(R100))*SIN(RADIANS(P100))))</f>
        <v/>
      </c>
      <c r="U100">
        <f>TAN(RADIANS(R100/2))*TAN(RADIANS(R100/2))</f>
        <v/>
      </c>
      <c r="V100">
        <f>4*DEGREES(U100*SIN(2*RADIANS(I100))-2*K100*SIN(RADIANS(J100))+4*K100*U100*SIN(RADIANS(J100))*COS(2*RADIANS(I100))-0.5*U100*U100*SIN(4*RADIANS(I100))-1.25*K100*K100*SIN(2*RADIANS(J100)))</f>
        <v/>
      </c>
      <c r="W100">
        <f>DEGREES(ACOS(COS(RADIANS(90.833))/(COS(RADIANS($B$2))*COS(RADIANS(T100)))-TAN(RADIANS($B$2))*TAN(RADIANS(T100))))</f>
        <v/>
      </c>
      <c r="X100" s="7">
        <f>(720-4*$B$3-V100+$B$4*60)/1440</f>
        <v/>
      </c>
      <c r="Y100" s="7">
        <f>(X100*1440-W100*4)/1440</f>
        <v/>
      </c>
      <c r="Z100" s="7">
        <f>(X100*1440+W100*4)/1440</f>
        <v/>
      </c>
      <c r="AA100">
        <f>8*W100</f>
        <v/>
      </c>
      <c r="AB100">
        <f>MOD(E100*1440+V100+4*$B$3-60*$B$4,1440)</f>
        <v/>
      </c>
      <c r="AC100">
        <f>IF(AB100/4&lt;0,AB100/4+180,AB100/4-180)</f>
        <v/>
      </c>
      <c r="AD100">
        <f>DEGREES(ACOS(SIN(RADIANS($B$2))*SIN(RADIANS(T100))+COS(RADIANS($B$2))*COS(RADIANS(T100))*COS(RADIANS(AC100))))</f>
        <v/>
      </c>
      <c r="AE100">
        <f>90-AD100</f>
        <v/>
      </c>
      <c r="AF100">
        <f>IF(AE100&gt;85,0,IF(AE100&gt;5,58.1/TAN(RADIANS(AE100))-0.07/POWER(TAN(RADIANS(AE100)),3)+0.000086/POWER(TAN(RADIANS(AE100)),5),IF(AE100&gt;-0.575,1735+AE100*(-518.2+AE100*(103.4+AE100*(-12.79+AE100*0.711))),-20.772/TAN(RADIANS(AE100)))))/3600</f>
        <v/>
      </c>
      <c r="AG100">
        <f>AE100+AF100</f>
        <v/>
      </c>
      <c r="AH100">
        <f>IF(AC100&gt;0,MOD(DEGREES(ACOS(((SIN(RADIANS($B$2))*COS(RADIANS(AD100)))-SIN(RADIANS(T100)))/(COS(RADIANS($B$2))*SIN(RADIANS(AD100)))))+180,360),MOD(540-DEGREES(ACOS(((SIN(RADIANS($B$2))*COS(RADIANS(AD100)))-SIN(RADIANS(T100)))/(COS(RADIANS($B$2))*SIN(RADIANS(AD100))))),360))</f>
        <v/>
      </c>
    </row>
    <row r="101">
      <c r="D101" s="1">
        <f>D100+1</f>
        <v/>
      </c>
      <c r="E101" s="7">
        <f>$B$5</f>
        <v/>
      </c>
      <c r="F101" s="2">
        <f>D101+2415018.5+E101-$B$4/24</f>
        <v/>
      </c>
      <c r="G101" s="3">
        <f>(F101-2451545)/36525</f>
        <v/>
      </c>
      <c r="I101">
        <f>MOD(280.46646+G101*(36000.76983 + G101*0.0003032),360)</f>
        <v/>
      </c>
      <c r="J101">
        <f>357.52911+G101*(35999.05029 - 0.0001537*G101)</f>
        <v/>
      </c>
      <c r="K101">
        <f>0.016708634-G101*(0.000042037+0.0000001267*G101)</f>
        <v/>
      </c>
      <c r="L101">
        <f>SIN(RADIANS(J101))*(1.914602-G101*(0.004817+0.000014*G101))+SIN(RADIANS(2*J101))*(0.019993-0.000101*G101)+SIN(RADIANS(3*J101))*0.000289</f>
        <v/>
      </c>
      <c r="M101">
        <f>I101+L101</f>
        <v/>
      </c>
      <c r="N101">
        <f>J101+L101</f>
        <v/>
      </c>
      <c r="O101">
        <f>(1.000001018*(1-K101*K101))/(1+K101*COS(RADIANS(N101)))</f>
        <v/>
      </c>
      <c r="P101">
        <f>M101-0.00569-0.00478*SIN(RADIANS(125.04-1934.136*G101))</f>
        <v/>
      </c>
      <c r="Q101">
        <f>23+(26+((21.448-G101*(46.815+G101*(0.00059-G101*0.001813))))/60)/60</f>
        <v/>
      </c>
      <c r="R101">
        <f>Q101+0.00256*COS(RADIANS(125.04-1934.136*G101))</f>
        <v/>
      </c>
      <c r="S101">
        <f>DEGREES(ATAN2(COS(RADIANS(P101)),COS(RADIANS(R101))*SIN(RADIANS(P101))))</f>
        <v/>
      </c>
      <c r="T101">
        <f>DEGREES(ASIN(SIN(RADIANS(R101))*SIN(RADIANS(P101))))</f>
        <v/>
      </c>
      <c r="U101">
        <f>TAN(RADIANS(R101/2))*TAN(RADIANS(R101/2))</f>
        <v/>
      </c>
      <c r="V101">
        <f>4*DEGREES(U101*SIN(2*RADIANS(I101))-2*K101*SIN(RADIANS(J101))+4*K101*U101*SIN(RADIANS(J101))*COS(2*RADIANS(I101))-0.5*U101*U101*SIN(4*RADIANS(I101))-1.25*K101*K101*SIN(2*RADIANS(J101)))</f>
        <v/>
      </c>
      <c r="W101">
        <f>DEGREES(ACOS(COS(RADIANS(90.833))/(COS(RADIANS($B$2))*COS(RADIANS(T101)))-TAN(RADIANS($B$2))*TAN(RADIANS(T101))))</f>
        <v/>
      </c>
      <c r="X101" s="7">
        <f>(720-4*$B$3-V101+$B$4*60)/1440</f>
        <v/>
      </c>
      <c r="Y101" s="7">
        <f>(X101*1440-W101*4)/1440</f>
        <v/>
      </c>
      <c r="Z101" s="7">
        <f>(X101*1440+W101*4)/1440</f>
        <v/>
      </c>
      <c r="AA101">
        <f>8*W101</f>
        <v/>
      </c>
      <c r="AB101">
        <f>MOD(E101*1440+V101+4*$B$3-60*$B$4,1440)</f>
        <v/>
      </c>
      <c r="AC101">
        <f>IF(AB101/4&lt;0,AB101/4+180,AB101/4-180)</f>
        <v/>
      </c>
      <c r="AD101">
        <f>DEGREES(ACOS(SIN(RADIANS($B$2))*SIN(RADIANS(T101))+COS(RADIANS($B$2))*COS(RADIANS(T101))*COS(RADIANS(AC101))))</f>
        <v/>
      </c>
      <c r="AE101">
        <f>90-AD101</f>
        <v/>
      </c>
      <c r="AF101">
        <f>IF(AE101&gt;85,0,IF(AE101&gt;5,58.1/TAN(RADIANS(AE101))-0.07/POWER(TAN(RADIANS(AE101)),3)+0.000086/POWER(TAN(RADIANS(AE101)),5),IF(AE101&gt;-0.575,1735+AE101*(-518.2+AE101*(103.4+AE101*(-12.79+AE101*0.711))),-20.772/TAN(RADIANS(AE101)))))/3600</f>
        <v/>
      </c>
      <c r="AG101">
        <f>AE101+AF101</f>
        <v/>
      </c>
      <c r="AH101">
        <f>IF(AC101&gt;0,MOD(DEGREES(ACOS(((SIN(RADIANS($B$2))*COS(RADIANS(AD101)))-SIN(RADIANS(T101)))/(COS(RADIANS($B$2))*SIN(RADIANS(AD101)))))+180,360),MOD(540-DEGREES(ACOS(((SIN(RADIANS($B$2))*COS(RADIANS(AD101)))-SIN(RADIANS(T101)))/(COS(RADIANS($B$2))*SIN(RADIANS(AD101))))),360))</f>
        <v/>
      </c>
    </row>
    <row r="102">
      <c r="D102" s="1">
        <f>D101+1</f>
        <v/>
      </c>
      <c r="E102" s="7">
        <f>$B$5</f>
        <v/>
      </c>
      <c r="F102" s="2">
        <f>D102+2415018.5+E102-$B$4/24</f>
        <v/>
      </c>
      <c r="G102" s="3">
        <f>(F102-2451545)/36525</f>
        <v/>
      </c>
      <c r="I102">
        <f>MOD(280.46646+G102*(36000.76983 + G102*0.0003032),360)</f>
        <v/>
      </c>
      <c r="J102">
        <f>357.52911+G102*(35999.05029 - 0.0001537*G102)</f>
        <v/>
      </c>
      <c r="K102">
        <f>0.016708634-G102*(0.000042037+0.0000001267*G102)</f>
        <v/>
      </c>
      <c r="L102">
        <f>SIN(RADIANS(J102))*(1.914602-G102*(0.004817+0.000014*G102))+SIN(RADIANS(2*J102))*(0.019993-0.000101*G102)+SIN(RADIANS(3*J102))*0.000289</f>
        <v/>
      </c>
      <c r="M102">
        <f>I102+L102</f>
        <v/>
      </c>
      <c r="N102">
        <f>J102+L102</f>
        <v/>
      </c>
      <c r="O102">
        <f>(1.000001018*(1-K102*K102))/(1+K102*COS(RADIANS(N102)))</f>
        <v/>
      </c>
      <c r="P102">
        <f>M102-0.00569-0.00478*SIN(RADIANS(125.04-1934.136*G102))</f>
        <v/>
      </c>
      <c r="Q102">
        <f>23+(26+((21.448-G102*(46.815+G102*(0.00059-G102*0.001813))))/60)/60</f>
        <v/>
      </c>
      <c r="R102">
        <f>Q102+0.00256*COS(RADIANS(125.04-1934.136*G102))</f>
        <v/>
      </c>
      <c r="S102">
        <f>DEGREES(ATAN2(COS(RADIANS(P102)),COS(RADIANS(R102))*SIN(RADIANS(P102))))</f>
        <v/>
      </c>
      <c r="T102">
        <f>DEGREES(ASIN(SIN(RADIANS(R102))*SIN(RADIANS(P102))))</f>
        <v/>
      </c>
      <c r="U102">
        <f>TAN(RADIANS(R102/2))*TAN(RADIANS(R102/2))</f>
        <v/>
      </c>
      <c r="V102">
        <f>4*DEGREES(U102*SIN(2*RADIANS(I102))-2*K102*SIN(RADIANS(J102))+4*K102*U102*SIN(RADIANS(J102))*COS(2*RADIANS(I102))-0.5*U102*U102*SIN(4*RADIANS(I102))-1.25*K102*K102*SIN(2*RADIANS(J102)))</f>
        <v/>
      </c>
      <c r="W102">
        <f>DEGREES(ACOS(COS(RADIANS(90.833))/(COS(RADIANS($B$2))*COS(RADIANS(T102)))-TAN(RADIANS($B$2))*TAN(RADIANS(T102))))</f>
        <v/>
      </c>
      <c r="X102" s="7">
        <f>(720-4*$B$3-V102+$B$4*60)/1440</f>
        <v/>
      </c>
      <c r="Y102" s="7">
        <f>(X102*1440-W102*4)/1440</f>
        <v/>
      </c>
      <c r="Z102" s="7">
        <f>(X102*1440+W102*4)/1440</f>
        <v/>
      </c>
      <c r="AA102">
        <f>8*W102</f>
        <v/>
      </c>
      <c r="AB102">
        <f>MOD(E102*1440+V102+4*$B$3-60*$B$4,1440)</f>
        <v/>
      </c>
      <c r="AC102">
        <f>IF(AB102/4&lt;0,AB102/4+180,AB102/4-180)</f>
        <v/>
      </c>
      <c r="AD102">
        <f>DEGREES(ACOS(SIN(RADIANS($B$2))*SIN(RADIANS(T102))+COS(RADIANS($B$2))*COS(RADIANS(T102))*COS(RADIANS(AC102))))</f>
        <v/>
      </c>
      <c r="AE102">
        <f>90-AD102</f>
        <v/>
      </c>
      <c r="AF102">
        <f>IF(AE102&gt;85,0,IF(AE102&gt;5,58.1/TAN(RADIANS(AE102))-0.07/POWER(TAN(RADIANS(AE102)),3)+0.000086/POWER(TAN(RADIANS(AE102)),5),IF(AE102&gt;-0.575,1735+AE102*(-518.2+AE102*(103.4+AE102*(-12.79+AE102*0.711))),-20.772/TAN(RADIANS(AE102)))))/3600</f>
        <v/>
      </c>
      <c r="AG102">
        <f>AE102+AF102</f>
        <v/>
      </c>
      <c r="AH102">
        <f>IF(AC102&gt;0,MOD(DEGREES(ACOS(((SIN(RADIANS($B$2))*COS(RADIANS(AD102)))-SIN(RADIANS(T102)))/(COS(RADIANS($B$2))*SIN(RADIANS(AD102)))))+180,360),MOD(540-DEGREES(ACOS(((SIN(RADIANS($B$2))*COS(RADIANS(AD102)))-SIN(RADIANS(T102)))/(COS(RADIANS($B$2))*SIN(RADIANS(AD102))))),360))</f>
        <v/>
      </c>
    </row>
    <row r="103">
      <c r="D103" s="1">
        <f>D102+1</f>
        <v/>
      </c>
      <c r="E103" s="7">
        <f>$B$5</f>
        <v/>
      </c>
      <c r="F103" s="2">
        <f>D103+2415018.5+E103-$B$4/24</f>
        <v/>
      </c>
      <c r="G103" s="3">
        <f>(F103-2451545)/36525</f>
        <v/>
      </c>
      <c r="I103">
        <f>MOD(280.46646+G103*(36000.76983 + G103*0.0003032),360)</f>
        <v/>
      </c>
      <c r="J103">
        <f>357.52911+G103*(35999.05029 - 0.0001537*G103)</f>
        <v/>
      </c>
      <c r="K103">
        <f>0.016708634-G103*(0.000042037+0.0000001267*G103)</f>
        <v/>
      </c>
      <c r="L103">
        <f>SIN(RADIANS(J103))*(1.914602-G103*(0.004817+0.000014*G103))+SIN(RADIANS(2*J103))*(0.019993-0.000101*G103)+SIN(RADIANS(3*J103))*0.000289</f>
        <v/>
      </c>
      <c r="M103">
        <f>I103+L103</f>
        <v/>
      </c>
      <c r="N103">
        <f>J103+L103</f>
        <v/>
      </c>
      <c r="O103">
        <f>(1.000001018*(1-K103*K103))/(1+K103*COS(RADIANS(N103)))</f>
        <v/>
      </c>
      <c r="P103">
        <f>M103-0.00569-0.00478*SIN(RADIANS(125.04-1934.136*G103))</f>
        <v/>
      </c>
      <c r="Q103">
        <f>23+(26+((21.448-G103*(46.815+G103*(0.00059-G103*0.001813))))/60)/60</f>
        <v/>
      </c>
      <c r="R103">
        <f>Q103+0.00256*COS(RADIANS(125.04-1934.136*G103))</f>
        <v/>
      </c>
      <c r="S103">
        <f>DEGREES(ATAN2(COS(RADIANS(P103)),COS(RADIANS(R103))*SIN(RADIANS(P103))))</f>
        <v/>
      </c>
      <c r="T103">
        <f>DEGREES(ASIN(SIN(RADIANS(R103))*SIN(RADIANS(P103))))</f>
        <v/>
      </c>
      <c r="U103">
        <f>TAN(RADIANS(R103/2))*TAN(RADIANS(R103/2))</f>
        <v/>
      </c>
      <c r="V103">
        <f>4*DEGREES(U103*SIN(2*RADIANS(I103))-2*K103*SIN(RADIANS(J103))+4*K103*U103*SIN(RADIANS(J103))*COS(2*RADIANS(I103))-0.5*U103*U103*SIN(4*RADIANS(I103))-1.25*K103*K103*SIN(2*RADIANS(J103)))</f>
        <v/>
      </c>
      <c r="W103">
        <f>DEGREES(ACOS(COS(RADIANS(90.833))/(COS(RADIANS($B$2))*COS(RADIANS(T103)))-TAN(RADIANS($B$2))*TAN(RADIANS(T103))))</f>
        <v/>
      </c>
      <c r="X103" s="7">
        <f>(720-4*$B$3-V103+$B$4*60)/1440</f>
        <v/>
      </c>
      <c r="Y103" s="7">
        <f>(X103*1440-W103*4)/1440</f>
        <v/>
      </c>
      <c r="Z103" s="7">
        <f>(X103*1440+W103*4)/1440</f>
        <v/>
      </c>
      <c r="AA103">
        <f>8*W103</f>
        <v/>
      </c>
      <c r="AB103">
        <f>MOD(E103*1440+V103+4*$B$3-60*$B$4,1440)</f>
        <v/>
      </c>
      <c r="AC103">
        <f>IF(AB103/4&lt;0,AB103/4+180,AB103/4-180)</f>
        <v/>
      </c>
      <c r="AD103">
        <f>DEGREES(ACOS(SIN(RADIANS($B$2))*SIN(RADIANS(T103))+COS(RADIANS($B$2))*COS(RADIANS(T103))*COS(RADIANS(AC103))))</f>
        <v/>
      </c>
      <c r="AE103">
        <f>90-AD103</f>
        <v/>
      </c>
      <c r="AF103">
        <f>IF(AE103&gt;85,0,IF(AE103&gt;5,58.1/TAN(RADIANS(AE103))-0.07/POWER(TAN(RADIANS(AE103)),3)+0.000086/POWER(TAN(RADIANS(AE103)),5),IF(AE103&gt;-0.575,1735+AE103*(-518.2+AE103*(103.4+AE103*(-12.79+AE103*0.711))),-20.772/TAN(RADIANS(AE103)))))/3600</f>
        <v/>
      </c>
      <c r="AG103">
        <f>AE103+AF103</f>
        <v/>
      </c>
      <c r="AH103">
        <f>IF(AC103&gt;0,MOD(DEGREES(ACOS(((SIN(RADIANS($B$2))*COS(RADIANS(AD103)))-SIN(RADIANS(T103)))/(COS(RADIANS($B$2))*SIN(RADIANS(AD103)))))+180,360),MOD(540-DEGREES(ACOS(((SIN(RADIANS($B$2))*COS(RADIANS(AD103)))-SIN(RADIANS(T103)))/(COS(RADIANS($B$2))*SIN(RADIANS(AD103))))),360))</f>
        <v/>
      </c>
    </row>
    <row r="104">
      <c r="D104" s="1">
        <f>D103+1</f>
        <v/>
      </c>
      <c r="E104" s="7">
        <f>$B$5</f>
        <v/>
      </c>
      <c r="F104" s="2">
        <f>D104+2415018.5+E104-$B$4/24</f>
        <v/>
      </c>
      <c r="G104" s="3">
        <f>(F104-2451545)/36525</f>
        <v/>
      </c>
      <c r="I104">
        <f>MOD(280.46646+G104*(36000.76983 + G104*0.0003032),360)</f>
        <v/>
      </c>
      <c r="J104">
        <f>357.52911+G104*(35999.05029 - 0.0001537*G104)</f>
        <v/>
      </c>
      <c r="K104">
        <f>0.016708634-G104*(0.000042037+0.0000001267*G104)</f>
        <v/>
      </c>
      <c r="L104">
        <f>SIN(RADIANS(J104))*(1.914602-G104*(0.004817+0.000014*G104))+SIN(RADIANS(2*J104))*(0.019993-0.000101*G104)+SIN(RADIANS(3*J104))*0.000289</f>
        <v/>
      </c>
      <c r="M104">
        <f>I104+L104</f>
        <v/>
      </c>
      <c r="N104">
        <f>J104+L104</f>
        <v/>
      </c>
      <c r="O104">
        <f>(1.000001018*(1-K104*K104))/(1+K104*COS(RADIANS(N104)))</f>
        <v/>
      </c>
      <c r="P104">
        <f>M104-0.00569-0.00478*SIN(RADIANS(125.04-1934.136*G104))</f>
        <v/>
      </c>
      <c r="Q104">
        <f>23+(26+((21.448-G104*(46.815+G104*(0.00059-G104*0.001813))))/60)/60</f>
        <v/>
      </c>
      <c r="R104">
        <f>Q104+0.00256*COS(RADIANS(125.04-1934.136*G104))</f>
        <v/>
      </c>
      <c r="S104">
        <f>DEGREES(ATAN2(COS(RADIANS(P104)),COS(RADIANS(R104))*SIN(RADIANS(P104))))</f>
        <v/>
      </c>
      <c r="T104">
        <f>DEGREES(ASIN(SIN(RADIANS(R104))*SIN(RADIANS(P104))))</f>
        <v/>
      </c>
      <c r="U104">
        <f>TAN(RADIANS(R104/2))*TAN(RADIANS(R104/2))</f>
        <v/>
      </c>
      <c r="V104">
        <f>4*DEGREES(U104*SIN(2*RADIANS(I104))-2*K104*SIN(RADIANS(J104))+4*K104*U104*SIN(RADIANS(J104))*COS(2*RADIANS(I104))-0.5*U104*U104*SIN(4*RADIANS(I104))-1.25*K104*K104*SIN(2*RADIANS(J104)))</f>
        <v/>
      </c>
      <c r="W104">
        <f>DEGREES(ACOS(COS(RADIANS(90.833))/(COS(RADIANS($B$2))*COS(RADIANS(T104)))-TAN(RADIANS($B$2))*TAN(RADIANS(T104))))</f>
        <v/>
      </c>
      <c r="X104" s="7">
        <f>(720-4*$B$3-V104+$B$4*60)/1440</f>
        <v/>
      </c>
      <c r="Y104" s="7">
        <f>(X104*1440-W104*4)/1440</f>
        <v/>
      </c>
      <c r="Z104" s="7">
        <f>(X104*1440+W104*4)/1440</f>
        <v/>
      </c>
      <c r="AA104">
        <f>8*W104</f>
        <v/>
      </c>
      <c r="AB104">
        <f>MOD(E104*1440+V104+4*$B$3-60*$B$4,1440)</f>
        <v/>
      </c>
      <c r="AC104">
        <f>IF(AB104/4&lt;0,AB104/4+180,AB104/4-180)</f>
        <v/>
      </c>
      <c r="AD104">
        <f>DEGREES(ACOS(SIN(RADIANS($B$2))*SIN(RADIANS(T104))+COS(RADIANS($B$2))*COS(RADIANS(T104))*COS(RADIANS(AC104))))</f>
        <v/>
      </c>
      <c r="AE104">
        <f>90-AD104</f>
        <v/>
      </c>
      <c r="AF104">
        <f>IF(AE104&gt;85,0,IF(AE104&gt;5,58.1/TAN(RADIANS(AE104))-0.07/POWER(TAN(RADIANS(AE104)),3)+0.000086/POWER(TAN(RADIANS(AE104)),5),IF(AE104&gt;-0.575,1735+AE104*(-518.2+AE104*(103.4+AE104*(-12.79+AE104*0.711))),-20.772/TAN(RADIANS(AE104)))))/3600</f>
        <v/>
      </c>
      <c r="AG104">
        <f>AE104+AF104</f>
        <v/>
      </c>
      <c r="AH104">
        <f>IF(AC104&gt;0,MOD(DEGREES(ACOS(((SIN(RADIANS($B$2))*COS(RADIANS(AD104)))-SIN(RADIANS(T104)))/(COS(RADIANS($B$2))*SIN(RADIANS(AD104)))))+180,360),MOD(540-DEGREES(ACOS(((SIN(RADIANS($B$2))*COS(RADIANS(AD104)))-SIN(RADIANS(T104)))/(COS(RADIANS($B$2))*SIN(RADIANS(AD104))))),360))</f>
        <v/>
      </c>
    </row>
    <row r="105">
      <c r="D105" s="1">
        <f>D104+1</f>
        <v/>
      </c>
      <c r="E105" s="7">
        <f>$B$5</f>
        <v/>
      </c>
      <c r="F105" s="2">
        <f>D105+2415018.5+E105-$B$4/24</f>
        <v/>
      </c>
      <c r="G105" s="3">
        <f>(F105-2451545)/36525</f>
        <v/>
      </c>
      <c r="I105">
        <f>MOD(280.46646+G105*(36000.76983 + G105*0.0003032),360)</f>
        <v/>
      </c>
      <c r="J105">
        <f>357.52911+G105*(35999.05029 - 0.0001537*G105)</f>
        <v/>
      </c>
      <c r="K105">
        <f>0.016708634-G105*(0.000042037+0.0000001267*G105)</f>
        <v/>
      </c>
      <c r="L105">
        <f>SIN(RADIANS(J105))*(1.914602-G105*(0.004817+0.000014*G105))+SIN(RADIANS(2*J105))*(0.019993-0.000101*G105)+SIN(RADIANS(3*J105))*0.000289</f>
        <v/>
      </c>
      <c r="M105">
        <f>I105+L105</f>
        <v/>
      </c>
      <c r="N105">
        <f>J105+L105</f>
        <v/>
      </c>
      <c r="O105">
        <f>(1.000001018*(1-K105*K105))/(1+K105*COS(RADIANS(N105)))</f>
        <v/>
      </c>
      <c r="P105">
        <f>M105-0.00569-0.00478*SIN(RADIANS(125.04-1934.136*G105))</f>
        <v/>
      </c>
      <c r="Q105">
        <f>23+(26+((21.448-G105*(46.815+G105*(0.00059-G105*0.001813))))/60)/60</f>
        <v/>
      </c>
      <c r="R105">
        <f>Q105+0.00256*COS(RADIANS(125.04-1934.136*G105))</f>
        <v/>
      </c>
      <c r="S105">
        <f>DEGREES(ATAN2(COS(RADIANS(P105)),COS(RADIANS(R105))*SIN(RADIANS(P105))))</f>
        <v/>
      </c>
      <c r="T105">
        <f>DEGREES(ASIN(SIN(RADIANS(R105))*SIN(RADIANS(P105))))</f>
        <v/>
      </c>
      <c r="U105">
        <f>TAN(RADIANS(R105/2))*TAN(RADIANS(R105/2))</f>
        <v/>
      </c>
      <c r="V105">
        <f>4*DEGREES(U105*SIN(2*RADIANS(I105))-2*K105*SIN(RADIANS(J105))+4*K105*U105*SIN(RADIANS(J105))*COS(2*RADIANS(I105))-0.5*U105*U105*SIN(4*RADIANS(I105))-1.25*K105*K105*SIN(2*RADIANS(J105)))</f>
        <v/>
      </c>
      <c r="W105">
        <f>DEGREES(ACOS(COS(RADIANS(90.833))/(COS(RADIANS($B$2))*COS(RADIANS(T105)))-TAN(RADIANS($B$2))*TAN(RADIANS(T105))))</f>
        <v/>
      </c>
      <c r="X105" s="7">
        <f>(720-4*$B$3-V105+$B$4*60)/1440</f>
        <v/>
      </c>
      <c r="Y105" s="7">
        <f>(X105*1440-W105*4)/1440</f>
        <v/>
      </c>
      <c r="Z105" s="7">
        <f>(X105*1440+W105*4)/1440</f>
        <v/>
      </c>
      <c r="AA105">
        <f>8*W105</f>
        <v/>
      </c>
      <c r="AB105">
        <f>MOD(E105*1440+V105+4*$B$3-60*$B$4,1440)</f>
        <v/>
      </c>
      <c r="AC105">
        <f>IF(AB105/4&lt;0,AB105/4+180,AB105/4-180)</f>
        <v/>
      </c>
      <c r="AD105">
        <f>DEGREES(ACOS(SIN(RADIANS($B$2))*SIN(RADIANS(T105))+COS(RADIANS($B$2))*COS(RADIANS(T105))*COS(RADIANS(AC105))))</f>
        <v/>
      </c>
      <c r="AE105">
        <f>90-AD105</f>
        <v/>
      </c>
      <c r="AF105">
        <f>IF(AE105&gt;85,0,IF(AE105&gt;5,58.1/TAN(RADIANS(AE105))-0.07/POWER(TAN(RADIANS(AE105)),3)+0.000086/POWER(TAN(RADIANS(AE105)),5),IF(AE105&gt;-0.575,1735+AE105*(-518.2+AE105*(103.4+AE105*(-12.79+AE105*0.711))),-20.772/TAN(RADIANS(AE105)))))/3600</f>
        <v/>
      </c>
      <c r="AG105">
        <f>AE105+AF105</f>
        <v/>
      </c>
      <c r="AH105">
        <f>IF(AC105&gt;0,MOD(DEGREES(ACOS(((SIN(RADIANS($B$2))*COS(RADIANS(AD105)))-SIN(RADIANS(T105)))/(COS(RADIANS($B$2))*SIN(RADIANS(AD105)))))+180,360),MOD(540-DEGREES(ACOS(((SIN(RADIANS($B$2))*COS(RADIANS(AD105)))-SIN(RADIANS(T105)))/(COS(RADIANS($B$2))*SIN(RADIANS(AD105))))),360))</f>
        <v/>
      </c>
    </row>
    <row r="106">
      <c r="D106" s="1">
        <f>D105+1</f>
        <v/>
      </c>
      <c r="E106" s="7">
        <f>$B$5</f>
        <v/>
      </c>
      <c r="F106" s="2">
        <f>D106+2415018.5+E106-$B$4/24</f>
        <v/>
      </c>
      <c r="G106" s="3">
        <f>(F106-2451545)/36525</f>
        <v/>
      </c>
      <c r="I106">
        <f>MOD(280.46646+G106*(36000.76983 + G106*0.0003032),360)</f>
        <v/>
      </c>
      <c r="J106">
        <f>357.52911+G106*(35999.05029 - 0.0001537*G106)</f>
        <v/>
      </c>
      <c r="K106">
        <f>0.016708634-G106*(0.000042037+0.0000001267*G106)</f>
        <v/>
      </c>
      <c r="L106">
        <f>SIN(RADIANS(J106))*(1.914602-G106*(0.004817+0.000014*G106))+SIN(RADIANS(2*J106))*(0.019993-0.000101*G106)+SIN(RADIANS(3*J106))*0.000289</f>
        <v/>
      </c>
      <c r="M106">
        <f>I106+L106</f>
        <v/>
      </c>
      <c r="N106">
        <f>J106+L106</f>
        <v/>
      </c>
      <c r="O106">
        <f>(1.000001018*(1-K106*K106))/(1+K106*COS(RADIANS(N106)))</f>
        <v/>
      </c>
      <c r="P106">
        <f>M106-0.00569-0.00478*SIN(RADIANS(125.04-1934.136*G106))</f>
        <v/>
      </c>
      <c r="Q106">
        <f>23+(26+((21.448-G106*(46.815+G106*(0.00059-G106*0.001813))))/60)/60</f>
        <v/>
      </c>
      <c r="R106">
        <f>Q106+0.00256*COS(RADIANS(125.04-1934.136*G106))</f>
        <v/>
      </c>
      <c r="S106">
        <f>DEGREES(ATAN2(COS(RADIANS(P106)),COS(RADIANS(R106))*SIN(RADIANS(P106))))</f>
        <v/>
      </c>
      <c r="T106">
        <f>DEGREES(ASIN(SIN(RADIANS(R106))*SIN(RADIANS(P106))))</f>
        <v/>
      </c>
      <c r="U106">
        <f>TAN(RADIANS(R106/2))*TAN(RADIANS(R106/2))</f>
        <v/>
      </c>
      <c r="V106">
        <f>4*DEGREES(U106*SIN(2*RADIANS(I106))-2*K106*SIN(RADIANS(J106))+4*K106*U106*SIN(RADIANS(J106))*COS(2*RADIANS(I106))-0.5*U106*U106*SIN(4*RADIANS(I106))-1.25*K106*K106*SIN(2*RADIANS(J106)))</f>
        <v/>
      </c>
      <c r="W106">
        <f>DEGREES(ACOS(COS(RADIANS(90.833))/(COS(RADIANS($B$2))*COS(RADIANS(T106)))-TAN(RADIANS($B$2))*TAN(RADIANS(T106))))</f>
        <v/>
      </c>
      <c r="X106" s="7">
        <f>(720-4*$B$3-V106+$B$4*60)/1440</f>
        <v/>
      </c>
      <c r="Y106" s="7">
        <f>(X106*1440-W106*4)/1440</f>
        <v/>
      </c>
      <c r="Z106" s="7">
        <f>(X106*1440+W106*4)/1440</f>
        <v/>
      </c>
      <c r="AA106">
        <f>8*W106</f>
        <v/>
      </c>
      <c r="AB106">
        <f>MOD(E106*1440+V106+4*$B$3-60*$B$4,1440)</f>
        <v/>
      </c>
      <c r="AC106">
        <f>IF(AB106/4&lt;0,AB106/4+180,AB106/4-180)</f>
        <v/>
      </c>
      <c r="AD106">
        <f>DEGREES(ACOS(SIN(RADIANS($B$2))*SIN(RADIANS(T106))+COS(RADIANS($B$2))*COS(RADIANS(T106))*COS(RADIANS(AC106))))</f>
        <v/>
      </c>
      <c r="AE106">
        <f>90-AD106</f>
        <v/>
      </c>
      <c r="AF106">
        <f>IF(AE106&gt;85,0,IF(AE106&gt;5,58.1/TAN(RADIANS(AE106))-0.07/POWER(TAN(RADIANS(AE106)),3)+0.000086/POWER(TAN(RADIANS(AE106)),5),IF(AE106&gt;-0.575,1735+AE106*(-518.2+AE106*(103.4+AE106*(-12.79+AE106*0.711))),-20.772/TAN(RADIANS(AE106)))))/3600</f>
        <v/>
      </c>
      <c r="AG106">
        <f>AE106+AF106</f>
        <v/>
      </c>
      <c r="AH106">
        <f>IF(AC106&gt;0,MOD(DEGREES(ACOS(((SIN(RADIANS($B$2))*COS(RADIANS(AD106)))-SIN(RADIANS(T106)))/(COS(RADIANS($B$2))*SIN(RADIANS(AD106)))))+180,360),MOD(540-DEGREES(ACOS(((SIN(RADIANS($B$2))*COS(RADIANS(AD106)))-SIN(RADIANS(T106)))/(COS(RADIANS($B$2))*SIN(RADIANS(AD106))))),360))</f>
        <v/>
      </c>
    </row>
    <row r="107">
      <c r="D107" s="1">
        <f>D106+1</f>
        <v/>
      </c>
      <c r="E107" s="7">
        <f>$B$5</f>
        <v/>
      </c>
      <c r="F107" s="2">
        <f>D107+2415018.5+E107-$B$4/24</f>
        <v/>
      </c>
      <c r="G107" s="3">
        <f>(F107-2451545)/36525</f>
        <v/>
      </c>
      <c r="I107">
        <f>MOD(280.46646+G107*(36000.76983 + G107*0.0003032),360)</f>
        <v/>
      </c>
      <c r="J107">
        <f>357.52911+G107*(35999.05029 - 0.0001537*G107)</f>
        <v/>
      </c>
      <c r="K107">
        <f>0.016708634-G107*(0.000042037+0.0000001267*G107)</f>
        <v/>
      </c>
      <c r="L107">
        <f>SIN(RADIANS(J107))*(1.914602-G107*(0.004817+0.000014*G107))+SIN(RADIANS(2*J107))*(0.019993-0.000101*G107)+SIN(RADIANS(3*J107))*0.000289</f>
        <v/>
      </c>
      <c r="M107">
        <f>I107+L107</f>
        <v/>
      </c>
      <c r="N107">
        <f>J107+L107</f>
        <v/>
      </c>
      <c r="O107">
        <f>(1.000001018*(1-K107*K107))/(1+K107*COS(RADIANS(N107)))</f>
        <v/>
      </c>
      <c r="P107">
        <f>M107-0.00569-0.00478*SIN(RADIANS(125.04-1934.136*G107))</f>
        <v/>
      </c>
      <c r="Q107">
        <f>23+(26+((21.448-G107*(46.815+G107*(0.00059-G107*0.001813))))/60)/60</f>
        <v/>
      </c>
      <c r="R107">
        <f>Q107+0.00256*COS(RADIANS(125.04-1934.136*G107))</f>
        <v/>
      </c>
      <c r="S107">
        <f>DEGREES(ATAN2(COS(RADIANS(P107)),COS(RADIANS(R107))*SIN(RADIANS(P107))))</f>
        <v/>
      </c>
      <c r="T107">
        <f>DEGREES(ASIN(SIN(RADIANS(R107))*SIN(RADIANS(P107))))</f>
        <v/>
      </c>
      <c r="U107">
        <f>TAN(RADIANS(R107/2))*TAN(RADIANS(R107/2))</f>
        <v/>
      </c>
      <c r="V107">
        <f>4*DEGREES(U107*SIN(2*RADIANS(I107))-2*K107*SIN(RADIANS(J107))+4*K107*U107*SIN(RADIANS(J107))*COS(2*RADIANS(I107))-0.5*U107*U107*SIN(4*RADIANS(I107))-1.25*K107*K107*SIN(2*RADIANS(J107)))</f>
        <v/>
      </c>
      <c r="W107">
        <f>DEGREES(ACOS(COS(RADIANS(90.833))/(COS(RADIANS($B$2))*COS(RADIANS(T107)))-TAN(RADIANS($B$2))*TAN(RADIANS(T107))))</f>
        <v/>
      </c>
      <c r="X107" s="7">
        <f>(720-4*$B$3-V107+$B$4*60)/1440</f>
        <v/>
      </c>
      <c r="Y107" s="7">
        <f>(X107*1440-W107*4)/1440</f>
        <v/>
      </c>
      <c r="Z107" s="7">
        <f>(X107*1440+W107*4)/1440</f>
        <v/>
      </c>
      <c r="AA107">
        <f>8*W107</f>
        <v/>
      </c>
      <c r="AB107">
        <f>MOD(E107*1440+V107+4*$B$3-60*$B$4,1440)</f>
        <v/>
      </c>
      <c r="AC107">
        <f>IF(AB107/4&lt;0,AB107/4+180,AB107/4-180)</f>
        <v/>
      </c>
      <c r="AD107">
        <f>DEGREES(ACOS(SIN(RADIANS($B$2))*SIN(RADIANS(T107))+COS(RADIANS($B$2))*COS(RADIANS(T107))*COS(RADIANS(AC107))))</f>
        <v/>
      </c>
      <c r="AE107">
        <f>90-AD107</f>
        <v/>
      </c>
      <c r="AF107">
        <f>IF(AE107&gt;85,0,IF(AE107&gt;5,58.1/TAN(RADIANS(AE107))-0.07/POWER(TAN(RADIANS(AE107)),3)+0.000086/POWER(TAN(RADIANS(AE107)),5),IF(AE107&gt;-0.575,1735+AE107*(-518.2+AE107*(103.4+AE107*(-12.79+AE107*0.711))),-20.772/TAN(RADIANS(AE107)))))/3600</f>
        <v/>
      </c>
      <c r="AG107">
        <f>AE107+AF107</f>
        <v/>
      </c>
      <c r="AH107">
        <f>IF(AC107&gt;0,MOD(DEGREES(ACOS(((SIN(RADIANS($B$2))*COS(RADIANS(AD107)))-SIN(RADIANS(T107)))/(COS(RADIANS($B$2))*SIN(RADIANS(AD107)))))+180,360),MOD(540-DEGREES(ACOS(((SIN(RADIANS($B$2))*COS(RADIANS(AD107)))-SIN(RADIANS(T107)))/(COS(RADIANS($B$2))*SIN(RADIANS(AD107))))),360))</f>
        <v/>
      </c>
    </row>
    <row r="108">
      <c r="D108" s="1">
        <f>D107+1</f>
        <v/>
      </c>
      <c r="E108" s="7">
        <f>$B$5</f>
        <v/>
      </c>
      <c r="F108" s="2">
        <f>D108+2415018.5+E108-$B$4/24</f>
        <v/>
      </c>
      <c r="G108" s="3">
        <f>(F108-2451545)/36525</f>
        <v/>
      </c>
      <c r="I108">
        <f>MOD(280.46646+G108*(36000.76983 + G108*0.0003032),360)</f>
        <v/>
      </c>
      <c r="J108">
        <f>357.52911+G108*(35999.05029 - 0.0001537*G108)</f>
        <v/>
      </c>
      <c r="K108">
        <f>0.016708634-G108*(0.000042037+0.0000001267*G108)</f>
        <v/>
      </c>
      <c r="L108">
        <f>SIN(RADIANS(J108))*(1.914602-G108*(0.004817+0.000014*G108))+SIN(RADIANS(2*J108))*(0.019993-0.000101*G108)+SIN(RADIANS(3*J108))*0.000289</f>
        <v/>
      </c>
      <c r="M108">
        <f>I108+L108</f>
        <v/>
      </c>
      <c r="N108">
        <f>J108+L108</f>
        <v/>
      </c>
      <c r="O108">
        <f>(1.000001018*(1-K108*K108))/(1+K108*COS(RADIANS(N108)))</f>
        <v/>
      </c>
      <c r="P108">
        <f>M108-0.00569-0.00478*SIN(RADIANS(125.04-1934.136*G108))</f>
        <v/>
      </c>
      <c r="Q108">
        <f>23+(26+((21.448-G108*(46.815+G108*(0.00059-G108*0.001813))))/60)/60</f>
        <v/>
      </c>
      <c r="R108">
        <f>Q108+0.00256*COS(RADIANS(125.04-1934.136*G108))</f>
        <v/>
      </c>
      <c r="S108">
        <f>DEGREES(ATAN2(COS(RADIANS(P108)),COS(RADIANS(R108))*SIN(RADIANS(P108))))</f>
        <v/>
      </c>
      <c r="T108">
        <f>DEGREES(ASIN(SIN(RADIANS(R108))*SIN(RADIANS(P108))))</f>
        <v/>
      </c>
      <c r="U108">
        <f>TAN(RADIANS(R108/2))*TAN(RADIANS(R108/2))</f>
        <v/>
      </c>
      <c r="V108">
        <f>4*DEGREES(U108*SIN(2*RADIANS(I108))-2*K108*SIN(RADIANS(J108))+4*K108*U108*SIN(RADIANS(J108))*COS(2*RADIANS(I108))-0.5*U108*U108*SIN(4*RADIANS(I108))-1.25*K108*K108*SIN(2*RADIANS(J108)))</f>
        <v/>
      </c>
      <c r="W108">
        <f>DEGREES(ACOS(COS(RADIANS(90.833))/(COS(RADIANS($B$2))*COS(RADIANS(T108)))-TAN(RADIANS($B$2))*TAN(RADIANS(T108))))</f>
        <v/>
      </c>
      <c r="X108" s="7">
        <f>(720-4*$B$3-V108+$B$4*60)/1440</f>
        <v/>
      </c>
      <c r="Y108" s="7">
        <f>(X108*1440-W108*4)/1440</f>
        <v/>
      </c>
      <c r="Z108" s="7">
        <f>(X108*1440+W108*4)/1440</f>
        <v/>
      </c>
      <c r="AA108">
        <f>8*W108</f>
        <v/>
      </c>
      <c r="AB108">
        <f>MOD(E108*1440+V108+4*$B$3-60*$B$4,1440)</f>
        <v/>
      </c>
      <c r="AC108">
        <f>IF(AB108/4&lt;0,AB108/4+180,AB108/4-180)</f>
        <v/>
      </c>
      <c r="AD108">
        <f>DEGREES(ACOS(SIN(RADIANS($B$2))*SIN(RADIANS(T108))+COS(RADIANS($B$2))*COS(RADIANS(T108))*COS(RADIANS(AC108))))</f>
        <v/>
      </c>
      <c r="AE108">
        <f>90-AD108</f>
        <v/>
      </c>
      <c r="AF108">
        <f>IF(AE108&gt;85,0,IF(AE108&gt;5,58.1/TAN(RADIANS(AE108))-0.07/POWER(TAN(RADIANS(AE108)),3)+0.000086/POWER(TAN(RADIANS(AE108)),5),IF(AE108&gt;-0.575,1735+AE108*(-518.2+AE108*(103.4+AE108*(-12.79+AE108*0.711))),-20.772/TAN(RADIANS(AE108)))))/3600</f>
        <v/>
      </c>
      <c r="AG108">
        <f>AE108+AF108</f>
        <v/>
      </c>
      <c r="AH108">
        <f>IF(AC108&gt;0,MOD(DEGREES(ACOS(((SIN(RADIANS($B$2))*COS(RADIANS(AD108)))-SIN(RADIANS(T108)))/(COS(RADIANS($B$2))*SIN(RADIANS(AD108)))))+180,360),MOD(540-DEGREES(ACOS(((SIN(RADIANS($B$2))*COS(RADIANS(AD108)))-SIN(RADIANS(T108)))/(COS(RADIANS($B$2))*SIN(RADIANS(AD108))))),360))</f>
        <v/>
      </c>
    </row>
    <row r="109">
      <c r="D109" s="1">
        <f>D108+1</f>
        <v/>
      </c>
      <c r="E109" s="7">
        <f>$B$5</f>
        <v/>
      </c>
      <c r="F109" s="2">
        <f>D109+2415018.5+E109-$B$4/24</f>
        <v/>
      </c>
      <c r="G109" s="3">
        <f>(F109-2451545)/36525</f>
        <v/>
      </c>
      <c r="I109">
        <f>MOD(280.46646+G109*(36000.76983 + G109*0.0003032),360)</f>
        <v/>
      </c>
      <c r="J109">
        <f>357.52911+G109*(35999.05029 - 0.0001537*G109)</f>
        <v/>
      </c>
      <c r="K109">
        <f>0.016708634-G109*(0.000042037+0.0000001267*G109)</f>
        <v/>
      </c>
      <c r="L109">
        <f>SIN(RADIANS(J109))*(1.914602-G109*(0.004817+0.000014*G109))+SIN(RADIANS(2*J109))*(0.019993-0.000101*G109)+SIN(RADIANS(3*J109))*0.000289</f>
        <v/>
      </c>
      <c r="M109">
        <f>I109+L109</f>
        <v/>
      </c>
      <c r="N109">
        <f>J109+L109</f>
        <v/>
      </c>
      <c r="O109">
        <f>(1.000001018*(1-K109*K109))/(1+K109*COS(RADIANS(N109)))</f>
        <v/>
      </c>
      <c r="P109">
        <f>M109-0.00569-0.00478*SIN(RADIANS(125.04-1934.136*G109))</f>
        <v/>
      </c>
      <c r="Q109">
        <f>23+(26+((21.448-G109*(46.815+G109*(0.00059-G109*0.001813))))/60)/60</f>
        <v/>
      </c>
      <c r="R109">
        <f>Q109+0.00256*COS(RADIANS(125.04-1934.136*G109))</f>
        <v/>
      </c>
      <c r="S109">
        <f>DEGREES(ATAN2(COS(RADIANS(P109)),COS(RADIANS(R109))*SIN(RADIANS(P109))))</f>
        <v/>
      </c>
      <c r="T109">
        <f>DEGREES(ASIN(SIN(RADIANS(R109))*SIN(RADIANS(P109))))</f>
        <v/>
      </c>
      <c r="U109">
        <f>TAN(RADIANS(R109/2))*TAN(RADIANS(R109/2))</f>
        <v/>
      </c>
      <c r="V109">
        <f>4*DEGREES(U109*SIN(2*RADIANS(I109))-2*K109*SIN(RADIANS(J109))+4*K109*U109*SIN(RADIANS(J109))*COS(2*RADIANS(I109))-0.5*U109*U109*SIN(4*RADIANS(I109))-1.25*K109*K109*SIN(2*RADIANS(J109)))</f>
        <v/>
      </c>
      <c r="W109">
        <f>DEGREES(ACOS(COS(RADIANS(90.833))/(COS(RADIANS($B$2))*COS(RADIANS(T109)))-TAN(RADIANS($B$2))*TAN(RADIANS(T109))))</f>
        <v/>
      </c>
      <c r="X109" s="7">
        <f>(720-4*$B$3-V109+$B$4*60)/1440</f>
        <v/>
      </c>
      <c r="Y109" s="7">
        <f>(X109*1440-W109*4)/1440</f>
        <v/>
      </c>
      <c r="Z109" s="7">
        <f>(X109*1440+W109*4)/1440</f>
        <v/>
      </c>
      <c r="AA109">
        <f>8*W109</f>
        <v/>
      </c>
      <c r="AB109">
        <f>MOD(E109*1440+V109+4*$B$3-60*$B$4,1440)</f>
        <v/>
      </c>
      <c r="AC109">
        <f>IF(AB109/4&lt;0,AB109/4+180,AB109/4-180)</f>
        <v/>
      </c>
      <c r="AD109">
        <f>DEGREES(ACOS(SIN(RADIANS($B$2))*SIN(RADIANS(T109))+COS(RADIANS($B$2))*COS(RADIANS(T109))*COS(RADIANS(AC109))))</f>
        <v/>
      </c>
      <c r="AE109">
        <f>90-AD109</f>
        <v/>
      </c>
      <c r="AF109">
        <f>IF(AE109&gt;85,0,IF(AE109&gt;5,58.1/TAN(RADIANS(AE109))-0.07/POWER(TAN(RADIANS(AE109)),3)+0.000086/POWER(TAN(RADIANS(AE109)),5),IF(AE109&gt;-0.575,1735+AE109*(-518.2+AE109*(103.4+AE109*(-12.79+AE109*0.711))),-20.772/TAN(RADIANS(AE109)))))/3600</f>
        <v/>
      </c>
      <c r="AG109">
        <f>AE109+AF109</f>
        <v/>
      </c>
      <c r="AH109">
        <f>IF(AC109&gt;0,MOD(DEGREES(ACOS(((SIN(RADIANS($B$2))*COS(RADIANS(AD109)))-SIN(RADIANS(T109)))/(COS(RADIANS($B$2))*SIN(RADIANS(AD109)))))+180,360),MOD(540-DEGREES(ACOS(((SIN(RADIANS($B$2))*COS(RADIANS(AD109)))-SIN(RADIANS(T109)))/(COS(RADIANS($B$2))*SIN(RADIANS(AD109))))),360))</f>
        <v/>
      </c>
    </row>
    <row r="110">
      <c r="D110" s="1">
        <f>D109+1</f>
        <v/>
      </c>
      <c r="E110" s="7">
        <f>$B$5</f>
        <v/>
      </c>
      <c r="F110" s="2">
        <f>D110+2415018.5+E110-$B$4/24</f>
        <v/>
      </c>
      <c r="G110" s="3">
        <f>(F110-2451545)/36525</f>
        <v/>
      </c>
      <c r="I110">
        <f>MOD(280.46646+G110*(36000.76983 + G110*0.0003032),360)</f>
        <v/>
      </c>
      <c r="J110">
        <f>357.52911+G110*(35999.05029 - 0.0001537*G110)</f>
        <v/>
      </c>
      <c r="K110">
        <f>0.016708634-G110*(0.000042037+0.0000001267*G110)</f>
        <v/>
      </c>
      <c r="L110">
        <f>SIN(RADIANS(J110))*(1.914602-G110*(0.004817+0.000014*G110))+SIN(RADIANS(2*J110))*(0.019993-0.000101*G110)+SIN(RADIANS(3*J110))*0.000289</f>
        <v/>
      </c>
      <c r="M110">
        <f>I110+L110</f>
        <v/>
      </c>
      <c r="N110">
        <f>J110+L110</f>
        <v/>
      </c>
      <c r="O110">
        <f>(1.000001018*(1-K110*K110))/(1+K110*COS(RADIANS(N110)))</f>
        <v/>
      </c>
      <c r="P110">
        <f>M110-0.00569-0.00478*SIN(RADIANS(125.04-1934.136*G110))</f>
        <v/>
      </c>
      <c r="Q110">
        <f>23+(26+((21.448-G110*(46.815+G110*(0.00059-G110*0.001813))))/60)/60</f>
        <v/>
      </c>
      <c r="R110">
        <f>Q110+0.00256*COS(RADIANS(125.04-1934.136*G110))</f>
        <v/>
      </c>
      <c r="S110">
        <f>DEGREES(ATAN2(COS(RADIANS(P110)),COS(RADIANS(R110))*SIN(RADIANS(P110))))</f>
        <v/>
      </c>
      <c r="T110">
        <f>DEGREES(ASIN(SIN(RADIANS(R110))*SIN(RADIANS(P110))))</f>
        <v/>
      </c>
      <c r="U110">
        <f>TAN(RADIANS(R110/2))*TAN(RADIANS(R110/2))</f>
        <v/>
      </c>
      <c r="V110">
        <f>4*DEGREES(U110*SIN(2*RADIANS(I110))-2*K110*SIN(RADIANS(J110))+4*K110*U110*SIN(RADIANS(J110))*COS(2*RADIANS(I110))-0.5*U110*U110*SIN(4*RADIANS(I110))-1.25*K110*K110*SIN(2*RADIANS(J110)))</f>
        <v/>
      </c>
      <c r="W110">
        <f>DEGREES(ACOS(COS(RADIANS(90.833))/(COS(RADIANS($B$2))*COS(RADIANS(T110)))-TAN(RADIANS($B$2))*TAN(RADIANS(T110))))</f>
        <v/>
      </c>
      <c r="X110" s="7">
        <f>(720-4*$B$3-V110+$B$4*60)/1440</f>
        <v/>
      </c>
      <c r="Y110" s="7">
        <f>(X110*1440-W110*4)/1440</f>
        <v/>
      </c>
      <c r="Z110" s="7">
        <f>(X110*1440+W110*4)/1440</f>
        <v/>
      </c>
      <c r="AA110">
        <f>8*W110</f>
        <v/>
      </c>
      <c r="AB110">
        <f>MOD(E110*1440+V110+4*$B$3-60*$B$4,1440)</f>
        <v/>
      </c>
      <c r="AC110">
        <f>IF(AB110/4&lt;0,AB110/4+180,AB110/4-180)</f>
        <v/>
      </c>
      <c r="AD110">
        <f>DEGREES(ACOS(SIN(RADIANS($B$2))*SIN(RADIANS(T110))+COS(RADIANS($B$2))*COS(RADIANS(T110))*COS(RADIANS(AC110))))</f>
        <v/>
      </c>
      <c r="AE110">
        <f>90-AD110</f>
        <v/>
      </c>
      <c r="AF110">
        <f>IF(AE110&gt;85,0,IF(AE110&gt;5,58.1/TAN(RADIANS(AE110))-0.07/POWER(TAN(RADIANS(AE110)),3)+0.000086/POWER(TAN(RADIANS(AE110)),5),IF(AE110&gt;-0.575,1735+AE110*(-518.2+AE110*(103.4+AE110*(-12.79+AE110*0.711))),-20.772/TAN(RADIANS(AE110)))))/3600</f>
        <v/>
      </c>
      <c r="AG110">
        <f>AE110+AF110</f>
        <v/>
      </c>
      <c r="AH110">
        <f>IF(AC110&gt;0,MOD(DEGREES(ACOS(((SIN(RADIANS($B$2))*COS(RADIANS(AD110)))-SIN(RADIANS(T110)))/(COS(RADIANS($B$2))*SIN(RADIANS(AD110)))))+180,360),MOD(540-DEGREES(ACOS(((SIN(RADIANS($B$2))*COS(RADIANS(AD110)))-SIN(RADIANS(T110)))/(COS(RADIANS($B$2))*SIN(RADIANS(AD110))))),360))</f>
        <v/>
      </c>
    </row>
    <row r="111">
      <c r="D111" s="1">
        <f>D110+1</f>
        <v/>
      </c>
      <c r="E111" s="7">
        <f>$B$5</f>
        <v/>
      </c>
      <c r="F111" s="2">
        <f>D111+2415018.5+E111-$B$4/24</f>
        <v/>
      </c>
      <c r="G111" s="3">
        <f>(F111-2451545)/36525</f>
        <v/>
      </c>
      <c r="I111">
        <f>MOD(280.46646+G111*(36000.76983 + G111*0.0003032),360)</f>
        <v/>
      </c>
      <c r="J111">
        <f>357.52911+G111*(35999.05029 - 0.0001537*G111)</f>
        <v/>
      </c>
      <c r="K111">
        <f>0.016708634-G111*(0.000042037+0.0000001267*G111)</f>
        <v/>
      </c>
      <c r="L111">
        <f>SIN(RADIANS(J111))*(1.914602-G111*(0.004817+0.000014*G111))+SIN(RADIANS(2*J111))*(0.019993-0.000101*G111)+SIN(RADIANS(3*J111))*0.000289</f>
        <v/>
      </c>
      <c r="M111">
        <f>I111+L111</f>
        <v/>
      </c>
      <c r="N111">
        <f>J111+L111</f>
        <v/>
      </c>
      <c r="O111">
        <f>(1.000001018*(1-K111*K111))/(1+K111*COS(RADIANS(N111)))</f>
        <v/>
      </c>
      <c r="P111">
        <f>M111-0.00569-0.00478*SIN(RADIANS(125.04-1934.136*G111))</f>
        <v/>
      </c>
      <c r="Q111">
        <f>23+(26+((21.448-G111*(46.815+G111*(0.00059-G111*0.001813))))/60)/60</f>
        <v/>
      </c>
      <c r="R111">
        <f>Q111+0.00256*COS(RADIANS(125.04-1934.136*G111))</f>
        <v/>
      </c>
      <c r="S111">
        <f>DEGREES(ATAN2(COS(RADIANS(P111)),COS(RADIANS(R111))*SIN(RADIANS(P111))))</f>
        <v/>
      </c>
      <c r="T111">
        <f>DEGREES(ASIN(SIN(RADIANS(R111))*SIN(RADIANS(P111))))</f>
        <v/>
      </c>
      <c r="U111">
        <f>TAN(RADIANS(R111/2))*TAN(RADIANS(R111/2))</f>
        <v/>
      </c>
      <c r="V111">
        <f>4*DEGREES(U111*SIN(2*RADIANS(I111))-2*K111*SIN(RADIANS(J111))+4*K111*U111*SIN(RADIANS(J111))*COS(2*RADIANS(I111))-0.5*U111*U111*SIN(4*RADIANS(I111))-1.25*K111*K111*SIN(2*RADIANS(J111)))</f>
        <v/>
      </c>
      <c r="W111">
        <f>DEGREES(ACOS(COS(RADIANS(90.833))/(COS(RADIANS($B$2))*COS(RADIANS(T111)))-TAN(RADIANS($B$2))*TAN(RADIANS(T111))))</f>
        <v/>
      </c>
      <c r="X111" s="7">
        <f>(720-4*$B$3-V111+$B$4*60)/1440</f>
        <v/>
      </c>
      <c r="Y111" s="7">
        <f>(X111*1440-W111*4)/1440</f>
        <v/>
      </c>
      <c r="Z111" s="7">
        <f>(X111*1440+W111*4)/1440</f>
        <v/>
      </c>
      <c r="AA111">
        <f>8*W111</f>
        <v/>
      </c>
      <c r="AB111">
        <f>MOD(E111*1440+V111+4*$B$3-60*$B$4,1440)</f>
        <v/>
      </c>
      <c r="AC111">
        <f>IF(AB111/4&lt;0,AB111/4+180,AB111/4-180)</f>
        <v/>
      </c>
      <c r="AD111">
        <f>DEGREES(ACOS(SIN(RADIANS($B$2))*SIN(RADIANS(T111))+COS(RADIANS($B$2))*COS(RADIANS(T111))*COS(RADIANS(AC111))))</f>
        <v/>
      </c>
      <c r="AE111">
        <f>90-AD111</f>
        <v/>
      </c>
      <c r="AF111">
        <f>IF(AE111&gt;85,0,IF(AE111&gt;5,58.1/TAN(RADIANS(AE111))-0.07/POWER(TAN(RADIANS(AE111)),3)+0.000086/POWER(TAN(RADIANS(AE111)),5),IF(AE111&gt;-0.575,1735+AE111*(-518.2+AE111*(103.4+AE111*(-12.79+AE111*0.711))),-20.772/TAN(RADIANS(AE111)))))/3600</f>
        <v/>
      </c>
      <c r="AG111">
        <f>AE111+AF111</f>
        <v/>
      </c>
      <c r="AH111">
        <f>IF(AC111&gt;0,MOD(DEGREES(ACOS(((SIN(RADIANS($B$2))*COS(RADIANS(AD111)))-SIN(RADIANS(T111)))/(COS(RADIANS($B$2))*SIN(RADIANS(AD111)))))+180,360),MOD(540-DEGREES(ACOS(((SIN(RADIANS($B$2))*COS(RADIANS(AD111)))-SIN(RADIANS(T111)))/(COS(RADIANS($B$2))*SIN(RADIANS(AD111))))),360))</f>
        <v/>
      </c>
    </row>
    <row r="112">
      <c r="D112" s="1">
        <f>D111+1</f>
        <v/>
      </c>
      <c r="E112" s="7">
        <f>$B$5</f>
        <v/>
      </c>
      <c r="F112" s="2">
        <f>D112+2415018.5+E112-$B$4/24</f>
        <v/>
      </c>
      <c r="G112" s="3">
        <f>(F112-2451545)/36525</f>
        <v/>
      </c>
      <c r="I112">
        <f>MOD(280.46646+G112*(36000.76983 + G112*0.0003032),360)</f>
        <v/>
      </c>
      <c r="J112">
        <f>357.52911+G112*(35999.05029 - 0.0001537*G112)</f>
        <v/>
      </c>
      <c r="K112">
        <f>0.016708634-G112*(0.000042037+0.0000001267*G112)</f>
        <v/>
      </c>
      <c r="L112">
        <f>SIN(RADIANS(J112))*(1.914602-G112*(0.004817+0.000014*G112))+SIN(RADIANS(2*J112))*(0.019993-0.000101*G112)+SIN(RADIANS(3*J112))*0.000289</f>
        <v/>
      </c>
      <c r="M112">
        <f>I112+L112</f>
        <v/>
      </c>
      <c r="N112">
        <f>J112+L112</f>
        <v/>
      </c>
      <c r="O112">
        <f>(1.000001018*(1-K112*K112))/(1+K112*COS(RADIANS(N112)))</f>
        <v/>
      </c>
      <c r="P112">
        <f>M112-0.00569-0.00478*SIN(RADIANS(125.04-1934.136*G112))</f>
        <v/>
      </c>
      <c r="Q112">
        <f>23+(26+((21.448-G112*(46.815+G112*(0.00059-G112*0.001813))))/60)/60</f>
        <v/>
      </c>
      <c r="R112">
        <f>Q112+0.00256*COS(RADIANS(125.04-1934.136*G112))</f>
        <v/>
      </c>
      <c r="S112">
        <f>DEGREES(ATAN2(COS(RADIANS(P112)),COS(RADIANS(R112))*SIN(RADIANS(P112))))</f>
        <v/>
      </c>
      <c r="T112">
        <f>DEGREES(ASIN(SIN(RADIANS(R112))*SIN(RADIANS(P112))))</f>
        <v/>
      </c>
      <c r="U112">
        <f>TAN(RADIANS(R112/2))*TAN(RADIANS(R112/2))</f>
        <v/>
      </c>
      <c r="V112">
        <f>4*DEGREES(U112*SIN(2*RADIANS(I112))-2*K112*SIN(RADIANS(J112))+4*K112*U112*SIN(RADIANS(J112))*COS(2*RADIANS(I112))-0.5*U112*U112*SIN(4*RADIANS(I112))-1.25*K112*K112*SIN(2*RADIANS(J112)))</f>
        <v/>
      </c>
      <c r="W112">
        <f>DEGREES(ACOS(COS(RADIANS(90.833))/(COS(RADIANS($B$2))*COS(RADIANS(T112)))-TAN(RADIANS($B$2))*TAN(RADIANS(T112))))</f>
        <v/>
      </c>
      <c r="X112" s="7">
        <f>(720-4*$B$3-V112+$B$4*60)/1440</f>
        <v/>
      </c>
      <c r="Y112" s="7">
        <f>(X112*1440-W112*4)/1440</f>
        <v/>
      </c>
      <c r="Z112" s="7">
        <f>(X112*1440+W112*4)/1440</f>
        <v/>
      </c>
      <c r="AA112">
        <f>8*W112</f>
        <v/>
      </c>
      <c r="AB112">
        <f>MOD(E112*1440+V112+4*$B$3-60*$B$4,1440)</f>
        <v/>
      </c>
      <c r="AC112">
        <f>IF(AB112/4&lt;0,AB112/4+180,AB112/4-180)</f>
        <v/>
      </c>
      <c r="AD112">
        <f>DEGREES(ACOS(SIN(RADIANS($B$2))*SIN(RADIANS(T112))+COS(RADIANS($B$2))*COS(RADIANS(T112))*COS(RADIANS(AC112))))</f>
        <v/>
      </c>
      <c r="AE112">
        <f>90-AD112</f>
        <v/>
      </c>
      <c r="AF112">
        <f>IF(AE112&gt;85,0,IF(AE112&gt;5,58.1/TAN(RADIANS(AE112))-0.07/POWER(TAN(RADIANS(AE112)),3)+0.000086/POWER(TAN(RADIANS(AE112)),5),IF(AE112&gt;-0.575,1735+AE112*(-518.2+AE112*(103.4+AE112*(-12.79+AE112*0.711))),-20.772/TAN(RADIANS(AE112)))))/3600</f>
        <v/>
      </c>
      <c r="AG112">
        <f>AE112+AF112</f>
        <v/>
      </c>
      <c r="AH112">
        <f>IF(AC112&gt;0,MOD(DEGREES(ACOS(((SIN(RADIANS($B$2))*COS(RADIANS(AD112)))-SIN(RADIANS(T112)))/(COS(RADIANS($B$2))*SIN(RADIANS(AD112)))))+180,360),MOD(540-DEGREES(ACOS(((SIN(RADIANS($B$2))*COS(RADIANS(AD112)))-SIN(RADIANS(T112)))/(COS(RADIANS($B$2))*SIN(RADIANS(AD112))))),360))</f>
        <v/>
      </c>
    </row>
    <row r="113">
      <c r="D113" s="1">
        <f>D112+1</f>
        <v/>
      </c>
      <c r="E113" s="7">
        <f>$B$5</f>
        <v/>
      </c>
      <c r="F113" s="2">
        <f>D113+2415018.5+E113-$B$4/24</f>
        <v/>
      </c>
      <c r="G113" s="3">
        <f>(F113-2451545)/36525</f>
        <v/>
      </c>
      <c r="I113">
        <f>MOD(280.46646+G113*(36000.76983 + G113*0.0003032),360)</f>
        <v/>
      </c>
      <c r="J113">
        <f>357.52911+G113*(35999.05029 - 0.0001537*G113)</f>
        <v/>
      </c>
      <c r="K113">
        <f>0.016708634-G113*(0.000042037+0.0000001267*G113)</f>
        <v/>
      </c>
      <c r="L113">
        <f>SIN(RADIANS(J113))*(1.914602-G113*(0.004817+0.000014*G113))+SIN(RADIANS(2*J113))*(0.019993-0.000101*G113)+SIN(RADIANS(3*J113))*0.000289</f>
        <v/>
      </c>
      <c r="M113">
        <f>I113+L113</f>
        <v/>
      </c>
      <c r="N113">
        <f>J113+L113</f>
        <v/>
      </c>
      <c r="O113">
        <f>(1.000001018*(1-K113*K113))/(1+K113*COS(RADIANS(N113)))</f>
        <v/>
      </c>
      <c r="P113">
        <f>M113-0.00569-0.00478*SIN(RADIANS(125.04-1934.136*G113))</f>
        <v/>
      </c>
      <c r="Q113">
        <f>23+(26+((21.448-G113*(46.815+G113*(0.00059-G113*0.001813))))/60)/60</f>
        <v/>
      </c>
      <c r="R113">
        <f>Q113+0.00256*COS(RADIANS(125.04-1934.136*G113))</f>
        <v/>
      </c>
      <c r="S113">
        <f>DEGREES(ATAN2(COS(RADIANS(P113)),COS(RADIANS(R113))*SIN(RADIANS(P113))))</f>
        <v/>
      </c>
      <c r="T113">
        <f>DEGREES(ASIN(SIN(RADIANS(R113))*SIN(RADIANS(P113))))</f>
        <v/>
      </c>
      <c r="U113">
        <f>TAN(RADIANS(R113/2))*TAN(RADIANS(R113/2))</f>
        <v/>
      </c>
      <c r="V113">
        <f>4*DEGREES(U113*SIN(2*RADIANS(I113))-2*K113*SIN(RADIANS(J113))+4*K113*U113*SIN(RADIANS(J113))*COS(2*RADIANS(I113))-0.5*U113*U113*SIN(4*RADIANS(I113))-1.25*K113*K113*SIN(2*RADIANS(J113)))</f>
        <v/>
      </c>
      <c r="W113">
        <f>DEGREES(ACOS(COS(RADIANS(90.833))/(COS(RADIANS($B$2))*COS(RADIANS(T113)))-TAN(RADIANS($B$2))*TAN(RADIANS(T113))))</f>
        <v/>
      </c>
      <c r="X113" s="7">
        <f>(720-4*$B$3-V113+$B$4*60)/1440</f>
        <v/>
      </c>
      <c r="Y113" s="7">
        <f>(X113*1440-W113*4)/1440</f>
        <v/>
      </c>
      <c r="Z113" s="7">
        <f>(X113*1440+W113*4)/1440</f>
        <v/>
      </c>
      <c r="AA113">
        <f>8*W113</f>
        <v/>
      </c>
      <c r="AB113">
        <f>MOD(E113*1440+V113+4*$B$3-60*$B$4,1440)</f>
        <v/>
      </c>
      <c r="AC113">
        <f>IF(AB113/4&lt;0,AB113/4+180,AB113/4-180)</f>
        <v/>
      </c>
      <c r="AD113">
        <f>DEGREES(ACOS(SIN(RADIANS($B$2))*SIN(RADIANS(T113))+COS(RADIANS($B$2))*COS(RADIANS(T113))*COS(RADIANS(AC113))))</f>
        <v/>
      </c>
      <c r="AE113">
        <f>90-AD113</f>
        <v/>
      </c>
      <c r="AF113">
        <f>IF(AE113&gt;85,0,IF(AE113&gt;5,58.1/TAN(RADIANS(AE113))-0.07/POWER(TAN(RADIANS(AE113)),3)+0.000086/POWER(TAN(RADIANS(AE113)),5),IF(AE113&gt;-0.575,1735+AE113*(-518.2+AE113*(103.4+AE113*(-12.79+AE113*0.711))),-20.772/TAN(RADIANS(AE113)))))/3600</f>
        <v/>
      </c>
      <c r="AG113">
        <f>AE113+AF113</f>
        <v/>
      </c>
      <c r="AH113">
        <f>IF(AC113&gt;0,MOD(DEGREES(ACOS(((SIN(RADIANS($B$2))*COS(RADIANS(AD113)))-SIN(RADIANS(T113)))/(COS(RADIANS($B$2))*SIN(RADIANS(AD113)))))+180,360),MOD(540-DEGREES(ACOS(((SIN(RADIANS($B$2))*COS(RADIANS(AD113)))-SIN(RADIANS(T113)))/(COS(RADIANS($B$2))*SIN(RADIANS(AD113))))),360))</f>
        <v/>
      </c>
    </row>
    <row r="114">
      <c r="D114" s="1">
        <f>D113+1</f>
        <v/>
      </c>
      <c r="E114" s="7">
        <f>$B$5</f>
        <v/>
      </c>
      <c r="F114" s="2">
        <f>D114+2415018.5+E114-$B$4/24</f>
        <v/>
      </c>
      <c r="G114" s="3">
        <f>(F114-2451545)/36525</f>
        <v/>
      </c>
      <c r="I114">
        <f>MOD(280.46646+G114*(36000.76983 + G114*0.0003032),360)</f>
        <v/>
      </c>
      <c r="J114">
        <f>357.52911+G114*(35999.05029 - 0.0001537*G114)</f>
        <v/>
      </c>
      <c r="K114">
        <f>0.016708634-G114*(0.000042037+0.0000001267*G114)</f>
        <v/>
      </c>
      <c r="L114">
        <f>SIN(RADIANS(J114))*(1.914602-G114*(0.004817+0.000014*G114))+SIN(RADIANS(2*J114))*(0.019993-0.000101*G114)+SIN(RADIANS(3*J114))*0.000289</f>
        <v/>
      </c>
      <c r="M114">
        <f>I114+L114</f>
        <v/>
      </c>
      <c r="N114">
        <f>J114+L114</f>
        <v/>
      </c>
      <c r="O114">
        <f>(1.000001018*(1-K114*K114))/(1+K114*COS(RADIANS(N114)))</f>
        <v/>
      </c>
      <c r="P114">
        <f>M114-0.00569-0.00478*SIN(RADIANS(125.04-1934.136*G114))</f>
        <v/>
      </c>
      <c r="Q114">
        <f>23+(26+((21.448-G114*(46.815+G114*(0.00059-G114*0.001813))))/60)/60</f>
        <v/>
      </c>
      <c r="R114">
        <f>Q114+0.00256*COS(RADIANS(125.04-1934.136*G114))</f>
        <v/>
      </c>
      <c r="S114">
        <f>DEGREES(ATAN2(COS(RADIANS(P114)),COS(RADIANS(R114))*SIN(RADIANS(P114))))</f>
        <v/>
      </c>
      <c r="T114">
        <f>DEGREES(ASIN(SIN(RADIANS(R114))*SIN(RADIANS(P114))))</f>
        <v/>
      </c>
      <c r="U114">
        <f>TAN(RADIANS(R114/2))*TAN(RADIANS(R114/2))</f>
        <v/>
      </c>
      <c r="V114">
        <f>4*DEGREES(U114*SIN(2*RADIANS(I114))-2*K114*SIN(RADIANS(J114))+4*K114*U114*SIN(RADIANS(J114))*COS(2*RADIANS(I114))-0.5*U114*U114*SIN(4*RADIANS(I114))-1.25*K114*K114*SIN(2*RADIANS(J114)))</f>
        <v/>
      </c>
      <c r="W114">
        <f>DEGREES(ACOS(COS(RADIANS(90.833))/(COS(RADIANS($B$2))*COS(RADIANS(T114)))-TAN(RADIANS($B$2))*TAN(RADIANS(T114))))</f>
        <v/>
      </c>
      <c r="X114" s="7">
        <f>(720-4*$B$3-V114+$B$4*60)/1440</f>
        <v/>
      </c>
      <c r="Y114" s="7">
        <f>(X114*1440-W114*4)/1440</f>
        <v/>
      </c>
      <c r="Z114" s="7">
        <f>(X114*1440+W114*4)/1440</f>
        <v/>
      </c>
      <c r="AA114">
        <f>8*W114</f>
        <v/>
      </c>
      <c r="AB114">
        <f>MOD(E114*1440+V114+4*$B$3-60*$B$4,1440)</f>
        <v/>
      </c>
      <c r="AC114">
        <f>IF(AB114/4&lt;0,AB114/4+180,AB114/4-180)</f>
        <v/>
      </c>
      <c r="AD114">
        <f>DEGREES(ACOS(SIN(RADIANS($B$2))*SIN(RADIANS(T114))+COS(RADIANS($B$2))*COS(RADIANS(T114))*COS(RADIANS(AC114))))</f>
        <v/>
      </c>
      <c r="AE114">
        <f>90-AD114</f>
        <v/>
      </c>
      <c r="AF114">
        <f>IF(AE114&gt;85,0,IF(AE114&gt;5,58.1/TAN(RADIANS(AE114))-0.07/POWER(TAN(RADIANS(AE114)),3)+0.000086/POWER(TAN(RADIANS(AE114)),5),IF(AE114&gt;-0.575,1735+AE114*(-518.2+AE114*(103.4+AE114*(-12.79+AE114*0.711))),-20.772/TAN(RADIANS(AE114)))))/3600</f>
        <v/>
      </c>
      <c r="AG114">
        <f>AE114+AF114</f>
        <v/>
      </c>
      <c r="AH114">
        <f>IF(AC114&gt;0,MOD(DEGREES(ACOS(((SIN(RADIANS($B$2))*COS(RADIANS(AD114)))-SIN(RADIANS(T114)))/(COS(RADIANS($B$2))*SIN(RADIANS(AD114)))))+180,360),MOD(540-DEGREES(ACOS(((SIN(RADIANS($B$2))*COS(RADIANS(AD114)))-SIN(RADIANS(T114)))/(COS(RADIANS($B$2))*SIN(RADIANS(AD114))))),360))</f>
        <v/>
      </c>
    </row>
    <row r="115">
      <c r="D115" s="1">
        <f>D114+1</f>
        <v/>
      </c>
      <c r="E115" s="7">
        <f>$B$5</f>
        <v/>
      </c>
      <c r="F115" s="2">
        <f>D115+2415018.5+E115-$B$4/24</f>
        <v/>
      </c>
      <c r="G115" s="3">
        <f>(F115-2451545)/36525</f>
        <v/>
      </c>
      <c r="I115">
        <f>MOD(280.46646+G115*(36000.76983 + G115*0.0003032),360)</f>
        <v/>
      </c>
      <c r="J115">
        <f>357.52911+G115*(35999.05029 - 0.0001537*G115)</f>
        <v/>
      </c>
      <c r="K115">
        <f>0.016708634-G115*(0.000042037+0.0000001267*G115)</f>
        <v/>
      </c>
      <c r="L115">
        <f>SIN(RADIANS(J115))*(1.914602-G115*(0.004817+0.000014*G115))+SIN(RADIANS(2*J115))*(0.019993-0.000101*G115)+SIN(RADIANS(3*J115))*0.000289</f>
        <v/>
      </c>
      <c r="M115">
        <f>I115+L115</f>
        <v/>
      </c>
      <c r="N115">
        <f>J115+L115</f>
        <v/>
      </c>
      <c r="O115">
        <f>(1.000001018*(1-K115*K115))/(1+K115*COS(RADIANS(N115)))</f>
        <v/>
      </c>
      <c r="P115">
        <f>M115-0.00569-0.00478*SIN(RADIANS(125.04-1934.136*G115))</f>
        <v/>
      </c>
      <c r="Q115">
        <f>23+(26+((21.448-G115*(46.815+G115*(0.00059-G115*0.001813))))/60)/60</f>
        <v/>
      </c>
      <c r="R115">
        <f>Q115+0.00256*COS(RADIANS(125.04-1934.136*G115))</f>
        <v/>
      </c>
      <c r="S115">
        <f>DEGREES(ATAN2(COS(RADIANS(P115)),COS(RADIANS(R115))*SIN(RADIANS(P115))))</f>
        <v/>
      </c>
      <c r="T115">
        <f>DEGREES(ASIN(SIN(RADIANS(R115))*SIN(RADIANS(P115))))</f>
        <v/>
      </c>
      <c r="U115">
        <f>TAN(RADIANS(R115/2))*TAN(RADIANS(R115/2))</f>
        <v/>
      </c>
      <c r="V115">
        <f>4*DEGREES(U115*SIN(2*RADIANS(I115))-2*K115*SIN(RADIANS(J115))+4*K115*U115*SIN(RADIANS(J115))*COS(2*RADIANS(I115))-0.5*U115*U115*SIN(4*RADIANS(I115))-1.25*K115*K115*SIN(2*RADIANS(J115)))</f>
        <v/>
      </c>
      <c r="W115">
        <f>DEGREES(ACOS(COS(RADIANS(90.833))/(COS(RADIANS($B$2))*COS(RADIANS(T115)))-TAN(RADIANS($B$2))*TAN(RADIANS(T115))))</f>
        <v/>
      </c>
      <c r="X115" s="7">
        <f>(720-4*$B$3-V115+$B$4*60)/1440</f>
        <v/>
      </c>
      <c r="Y115" s="7">
        <f>(X115*1440-W115*4)/1440</f>
        <v/>
      </c>
      <c r="Z115" s="7">
        <f>(X115*1440+W115*4)/1440</f>
        <v/>
      </c>
      <c r="AA115">
        <f>8*W115</f>
        <v/>
      </c>
      <c r="AB115">
        <f>MOD(E115*1440+V115+4*$B$3-60*$B$4,1440)</f>
        <v/>
      </c>
      <c r="AC115">
        <f>IF(AB115/4&lt;0,AB115/4+180,AB115/4-180)</f>
        <v/>
      </c>
      <c r="AD115">
        <f>DEGREES(ACOS(SIN(RADIANS($B$2))*SIN(RADIANS(T115))+COS(RADIANS($B$2))*COS(RADIANS(T115))*COS(RADIANS(AC115))))</f>
        <v/>
      </c>
      <c r="AE115">
        <f>90-AD115</f>
        <v/>
      </c>
      <c r="AF115">
        <f>IF(AE115&gt;85,0,IF(AE115&gt;5,58.1/TAN(RADIANS(AE115))-0.07/POWER(TAN(RADIANS(AE115)),3)+0.000086/POWER(TAN(RADIANS(AE115)),5),IF(AE115&gt;-0.575,1735+AE115*(-518.2+AE115*(103.4+AE115*(-12.79+AE115*0.711))),-20.772/TAN(RADIANS(AE115)))))/3600</f>
        <v/>
      </c>
      <c r="AG115">
        <f>AE115+AF115</f>
        <v/>
      </c>
      <c r="AH115">
        <f>IF(AC115&gt;0,MOD(DEGREES(ACOS(((SIN(RADIANS($B$2))*COS(RADIANS(AD115)))-SIN(RADIANS(T115)))/(COS(RADIANS($B$2))*SIN(RADIANS(AD115)))))+180,360),MOD(540-DEGREES(ACOS(((SIN(RADIANS($B$2))*COS(RADIANS(AD115)))-SIN(RADIANS(T115)))/(COS(RADIANS($B$2))*SIN(RADIANS(AD115))))),360))</f>
        <v/>
      </c>
    </row>
    <row r="116">
      <c r="D116" s="1">
        <f>D115+1</f>
        <v/>
      </c>
      <c r="E116" s="7">
        <f>$B$5</f>
        <v/>
      </c>
      <c r="F116" s="2">
        <f>D116+2415018.5+E116-$B$4/24</f>
        <v/>
      </c>
      <c r="G116" s="3">
        <f>(F116-2451545)/36525</f>
        <v/>
      </c>
      <c r="I116">
        <f>MOD(280.46646+G116*(36000.76983 + G116*0.0003032),360)</f>
        <v/>
      </c>
      <c r="J116">
        <f>357.52911+G116*(35999.05029 - 0.0001537*G116)</f>
        <v/>
      </c>
      <c r="K116">
        <f>0.016708634-G116*(0.000042037+0.0000001267*G116)</f>
        <v/>
      </c>
      <c r="L116">
        <f>SIN(RADIANS(J116))*(1.914602-G116*(0.004817+0.000014*G116))+SIN(RADIANS(2*J116))*(0.019993-0.000101*G116)+SIN(RADIANS(3*J116))*0.000289</f>
        <v/>
      </c>
      <c r="M116">
        <f>I116+L116</f>
        <v/>
      </c>
      <c r="N116">
        <f>J116+L116</f>
        <v/>
      </c>
      <c r="O116">
        <f>(1.000001018*(1-K116*K116))/(1+K116*COS(RADIANS(N116)))</f>
        <v/>
      </c>
      <c r="P116">
        <f>M116-0.00569-0.00478*SIN(RADIANS(125.04-1934.136*G116))</f>
        <v/>
      </c>
      <c r="Q116">
        <f>23+(26+((21.448-G116*(46.815+G116*(0.00059-G116*0.001813))))/60)/60</f>
        <v/>
      </c>
      <c r="R116">
        <f>Q116+0.00256*COS(RADIANS(125.04-1934.136*G116))</f>
        <v/>
      </c>
      <c r="S116">
        <f>DEGREES(ATAN2(COS(RADIANS(P116)),COS(RADIANS(R116))*SIN(RADIANS(P116))))</f>
        <v/>
      </c>
      <c r="T116">
        <f>DEGREES(ASIN(SIN(RADIANS(R116))*SIN(RADIANS(P116))))</f>
        <v/>
      </c>
      <c r="U116">
        <f>TAN(RADIANS(R116/2))*TAN(RADIANS(R116/2))</f>
        <v/>
      </c>
      <c r="V116">
        <f>4*DEGREES(U116*SIN(2*RADIANS(I116))-2*K116*SIN(RADIANS(J116))+4*K116*U116*SIN(RADIANS(J116))*COS(2*RADIANS(I116))-0.5*U116*U116*SIN(4*RADIANS(I116))-1.25*K116*K116*SIN(2*RADIANS(J116)))</f>
        <v/>
      </c>
      <c r="W116">
        <f>DEGREES(ACOS(COS(RADIANS(90.833))/(COS(RADIANS($B$2))*COS(RADIANS(T116)))-TAN(RADIANS($B$2))*TAN(RADIANS(T116))))</f>
        <v/>
      </c>
      <c r="X116" s="7">
        <f>(720-4*$B$3-V116+$B$4*60)/1440</f>
        <v/>
      </c>
      <c r="Y116" s="7">
        <f>(X116*1440-W116*4)/1440</f>
        <v/>
      </c>
      <c r="Z116" s="7">
        <f>(X116*1440+W116*4)/1440</f>
        <v/>
      </c>
      <c r="AA116">
        <f>8*W116</f>
        <v/>
      </c>
      <c r="AB116">
        <f>MOD(E116*1440+V116+4*$B$3-60*$B$4,1440)</f>
        <v/>
      </c>
      <c r="AC116">
        <f>IF(AB116/4&lt;0,AB116/4+180,AB116/4-180)</f>
        <v/>
      </c>
      <c r="AD116">
        <f>DEGREES(ACOS(SIN(RADIANS($B$2))*SIN(RADIANS(T116))+COS(RADIANS($B$2))*COS(RADIANS(T116))*COS(RADIANS(AC116))))</f>
        <v/>
      </c>
      <c r="AE116">
        <f>90-AD116</f>
        <v/>
      </c>
      <c r="AF116">
        <f>IF(AE116&gt;85,0,IF(AE116&gt;5,58.1/TAN(RADIANS(AE116))-0.07/POWER(TAN(RADIANS(AE116)),3)+0.000086/POWER(TAN(RADIANS(AE116)),5),IF(AE116&gt;-0.575,1735+AE116*(-518.2+AE116*(103.4+AE116*(-12.79+AE116*0.711))),-20.772/TAN(RADIANS(AE116)))))/3600</f>
        <v/>
      </c>
      <c r="AG116">
        <f>AE116+AF116</f>
        <v/>
      </c>
      <c r="AH116">
        <f>IF(AC116&gt;0,MOD(DEGREES(ACOS(((SIN(RADIANS($B$2))*COS(RADIANS(AD116)))-SIN(RADIANS(T116)))/(COS(RADIANS($B$2))*SIN(RADIANS(AD116)))))+180,360),MOD(540-DEGREES(ACOS(((SIN(RADIANS($B$2))*COS(RADIANS(AD116)))-SIN(RADIANS(T116)))/(COS(RADIANS($B$2))*SIN(RADIANS(AD116))))),360))</f>
        <v/>
      </c>
    </row>
    <row r="117">
      <c r="D117" s="1">
        <f>D116+1</f>
        <v/>
      </c>
      <c r="E117" s="7">
        <f>$B$5</f>
        <v/>
      </c>
      <c r="F117" s="2">
        <f>D117+2415018.5+E117-$B$4/24</f>
        <v/>
      </c>
      <c r="G117" s="3">
        <f>(F117-2451545)/36525</f>
        <v/>
      </c>
      <c r="I117">
        <f>MOD(280.46646+G117*(36000.76983 + G117*0.0003032),360)</f>
        <v/>
      </c>
      <c r="J117">
        <f>357.52911+G117*(35999.05029 - 0.0001537*G117)</f>
        <v/>
      </c>
      <c r="K117">
        <f>0.016708634-G117*(0.000042037+0.0000001267*G117)</f>
        <v/>
      </c>
      <c r="L117">
        <f>SIN(RADIANS(J117))*(1.914602-G117*(0.004817+0.000014*G117))+SIN(RADIANS(2*J117))*(0.019993-0.000101*G117)+SIN(RADIANS(3*J117))*0.000289</f>
        <v/>
      </c>
      <c r="M117">
        <f>I117+L117</f>
        <v/>
      </c>
      <c r="N117">
        <f>J117+L117</f>
        <v/>
      </c>
      <c r="O117">
        <f>(1.000001018*(1-K117*K117))/(1+K117*COS(RADIANS(N117)))</f>
        <v/>
      </c>
      <c r="P117">
        <f>M117-0.00569-0.00478*SIN(RADIANS(125.04-1934.136*G117))</f>
        <v/>
      </c>
      <c r="Q117">
        <f>23+(26+((21.448-G117*(46.815+G117*(0.00059-G117*0.001813))))/60)/60</f>
        <v/>
      </c>
      <c r="R117">
        <f>Q117+0.00256*COS(RADIANS(125.04-1934.136*G117))</f>
        <v/>
      </c>
      <c r="S117">
        <f>DEGREES(ATAN2(COS(RADIANS(P117)),COS(RADIANS(R117))*SIN(RADIANS(P117))))</f>
        <v/>
      </c>
      <c r="T117">
        <f>DEGREES(ASIN(SIN(RADIANS(R117))*SIN(RADIANS(P117))))</f>
        <v/>
      </c>
      <c r="U117">
        <f>TAN(RADIANS(R117/2))*TAN(RADIANS(R117/2))</f>
        <v/>
      </c>
      <c r="V117">
        <f>4*DEGREES(U117*SIN(2*RADIANS(I117))-2*K117*SIN(RADIANS(J117))+4*K117*U117*SIN(RADIANS(J117))*COS(2*RADIANS(I117))-0.5*U117*U117*SIN(4*RADIANS(I117))-1.25*K117*K117*SIN(2*RADIANS(J117)))</f>
        <v/>
      </c>
      <c r="W117">
        <f>DEGREES(ACOS(COS(RADIANS(90.833))/(COS(RADIANS($B$2))*COS(RADIANS(T117)))-TAN(RADIANS($B$2))*TAN(RADIANS(T117))))</f>
        <v/>
      </c>
      <c r="X117" s="7">
        <f>(720-4*$B$3-V117+$B$4*60)/1440</f>
        <v/>
      </c>
      <c r="Y117" s="7">
        <f>(X117*1440-W117*4)/1440</f>
        <v/>
      </c>
      <c r="Z117" s="7">
        <f>(X117*1440+W117*4)/1440</f>
        <v/>
      </c>
      <c r="AA117">
        <f>8*W117</f>
        <v/>
      </c>
      <c r="AB117">
        <f>MOD(E117*1440+V117+4*$B$3-60*$B$4,1440)</f>
        <v/>
      </c>
      <c r="AC117">
        <f>IF(AB117/4&lt;0,AB117/4+180,AB117/4-180)</f>
        <v/>
      </c>
      <c r="AD117">
        <f>DEGREES(ACOS(SIN(RADIANS($B$2))*SIN(RADIANS(T117))+COS(RADIANS($B$2))*COS(RADIANS(T117))*COS(RADIANS(AC117))))</f>
        <v/>
      </c>
      <c r="AE117">
        <f>90-AD117</f>
        <v/>
      </c>
      <c r="AF117">
        <f>IF(AE117&gt;85,0,IF(AE117&gt;5,58.1/TAN(RADIANS(AE117))-0.07/POWER(TAN(RADIANS(AE117)),3)+0.000086/POWER(TAN(RADIANS(AE117)),5),IF(AE117&gt;-0.575,1735+AE117*(-518.2+AE117*(103.4+AE117*(-12.79+AE117*0.711))),-20.772/TAN(RADIANS(AE117)))))/3600</f>
        <v/>
      </c>
      <c r="AG117">
        <f>AE117+AF117</f>
        <v/>
      </c>
      <c r="AH117">
        <f>IF(AC117&gt;0,MOD(DEGREES(ACOS(((SIN(RADIANS($B$2))*COS(RADIANS(AD117)))-SIN(RADIANS(T117)))/(COS(RADIANS($B$2))*SIN(RADIANS(AD117)))))+180,360),MOD(540-DEGREES(ACOS(((SIN(RADIANS($B$2))*COS(RADIANS(AD117)))-SIN(RADIANS(T117)))/(COS(RADIANS($B$2))*SIN(RADIANS(AD117))))),360))</f>
        <v/>
      </c>
    </row>
    <row r="118">
      <c r="D118" s="1">
        <f>D117+1</f>
        <v/>
      </c>
      <c r="E118" s="7">
        <f>$B$5</f>
        <v/>
      </c>
      <c r="F118" s="2">
        <f>D118+2415018.5+E118-$B$4/24</f>
        <v/>
      </c>
      <c r="G118" s="3">
        <f>(F118-2451545)/36525</f>
        <v/>
      </c>
      <c r="I118">
        <f>MOD(280.46646+G118*(36000.76983 + G118*0.0003032),360)</f>
        <v/>
      </c>
      <c r="J118">
        <f>357.52911+G118*(35999.05029 - 0.0001537*G118)</f>
        <v/>
      </c>
      <c r="K118">
        <f>0.016708634-G118*(0.000042037+0.0000001267*G118)</f>
        <v/>
      </c>
      <c r="L118">
        <f>SIN(RADIANS(J118))*(1.914602-G118*(0.004817+0.000014*G118))+SIN(RADIANS(2*J118))*(0.019993-0.000101*G118)+SIN(RADIANS(3*J118))*0.000289</f>
        <v/>
      </c>
      <c r="M118">
        <f>I118+L118</f>
        <v/>
      </c>
      <c r="N118">
        <f>J118+L118</f>
        <v/>
      </c>
      <c r="O118">
        <f>(1.000001018*(1-K118*K118))/(1+K118*COS(RADIANS(N118)))</f>
        <v/>
      </c>
      <c r="P118">
        <f>M118-0.00569-0.00478*SIN(RADIANS(125.04-1934.136*G118))</f>
        <v/>
      </c>
      <c r="Q118">
        <f>23+(26+((21.448-G118*(46.815+G118*(0.00059-G118*0.001813))))/60)/60</f>
        <v/>
      </c>
      <c r="R118">
        <f>Q118+0.00256*COS(RADIANS(125.04-1934.136*G118))</f>
        <v/>
      </c>
      <c r="S118">
        <f>DEGREES(ATAN2(COS(RADIANS(P118)),COS(RADIANS(R118))*SIN(RADIANS(P118))))</f>
        <v/>
      </c>
      <c r="T118">
        <f>DEGREES(ASIN(SIN(RADIANS(R118))*SIN(RADIANS(P118))))</f>
        <v/>
      </c>
      <c r="U118">
        <f>TAN(RADIANS(R118/2))*TAN(RADIANS(R118/2))</f>
        <v/>
      </c>
      <c r="V118">
        <f>4*DEGREES(U118*SIN(2*RADIANS(I118))-2*K118*SIN(RADIANS(J118))+4*K118*U118*SIN(RADIANS(J118))*COS(2*RADIANS(I118))-0.5*U118*U118*SIN(4*RADIANS(I118))-1.25*K118*K118*SIN(2*RADIANS(J118)))</f>
        <v/>
      </c>
      <c r="W118">
        <f>DEGREES(ACOS(COS(RADIANS(90.833))/(COS(RADIANS($B$2))*COS(RADIANS(T118)))-TAN(RADIANS($B$2))*TAN(RADIANS(T118))))</f>
        <v/>
      </c>
      <c r="X118" s="7">
        <f>(720-4*$B$3-V118+$B$4*60)/1440</f>
        <v/>
      </c>
      <c r="Y118" s="7">
        <f>(X118*1440-W118*4)/1440</f>
        <v/>
      </c>
      <c r="Z118" s="7">
        <f>(X118*1440+W118*4)/1440</f>
        <v/>
      </c>
      <c r="AA118">
        <f>8*W118</f>
        <v/>
      </c>
      <c r="AB118">
        <f>MOD(E118*1440+V118+4*$B$3-60*$B$4,1440)</f>
        <v/>
      </c>
      <c r="AC118">
        <f>IF(AB118/4&lt;0,AB118/4+180,AB118/4-180)</f>
        <v/>
      </c>
      <c r="AD118">
        <f>DEGREES(ACOS(SIN(RADIANS($B$2))*SIN(RADIANS(T118))+COS(RADIANS($B$2))*COS(RADIANS(T118))*COS(RADIANS(AC118))))</f>
        <v/>
      </c>
      <c r="AE118">
        <f>90-AD118</f>
        <v/>
      </c>
      <c r="AF118">
        <f>IF(AE118&gt;85,0,IF(AE118&gt;5,58.1/TAN(RADIANS(AE118))-0.07/POWER(TAN(RADIANS(AE118)),3)+0.000086/POWER(TAN(RADIANS(AE118)),5),IF(AE118&gt;-0.575,1735+AE118*(-518.2+AE118*(103.4+AE118*(-12.79+AE118*0.711))),-20.772/TAN(RADIANS(AE118)))))/3600</f>
        <v/>
      </c>
      <c r="AG118">
        <f>AE118+AF118</f>
        <v/>
      </c>
      <c r="AH118">
        <f>IF(AC118&gt;0,MOD(DEGREES(ACOS(((SIN(RADIANS($B$2))*COS(RADIANS(AD118)))-SIN(RADIANS(T118)))/(COS(RADIANS($B$2))*SIN(RADIANS(AD118)))))+180,360),MOD(540-DEGREES(ACOS(((SIN(RADIANS($B$2))*COS(RADIANS(AD118)))-SIN(RADIANS(T118)))/(COS(RADIANS($B$2))*SIN(RADIANS(AD118))))),360))</f>
        <v/>
      </c>
    </row>
    <row r="119">
      <c r="D119" s="1">
        <f>D118+1</f>
        <v/>
      </c>
      <c r="E119" s="7">
        <f>$B$5</f>
        <v/>
      </c>
      <c r="F119" s="2">
        <f>D119+2415018.5+E119-$B$4/24</f>
        <v/>
      </c>
      <c r="G119" s="3">
        <f>(F119-2451545)/36525</f>
        <v/>
      </c>
      <c r="I119">
        <f>MOD(280.46646+G119*(36000.76983 + G119*0.0003032),360)</f>
        <v/>
      </c>
      <c r="J119">
        <f>357.52911+G119*(35999.05029 - 0.0001537*G119)</f>
        <v/>
      </c>
      <c r="K119">
        <f>0.016708634-G119*(0.000042037+0.0000001267*G119)</f>
        <v/>
      </c>
      <c r="L119">
        <f>SIN(RADIANS(J119))*(1.914602-G119*(0.004817+0.000014*G119))+SIN(RADIANS(2*J119))*(0.019993-0.000101*G119)+SIN(RADIANS(3*J119))*0.000289</f>
        <v/>
      </c>
      <c r="M119">
        <f>I119+L119</f>
        <v/>
      </c>
      <c r="N119">
        <f>J119+L119</f>
        <v/>
      </c>
      <c r="O119">
        <f>(1.000001018*(1-K119*K119))/(1+K119*COS(RADIANS(N119)))</f>
        <v/>
      </c>
      <c r="P119">
        <f>M119-0.00569-0.00478*SIN(RADIANS(125.04-1934.136*G119))</f>
        <v/>
      </c>
      <c r="Q119">
        <f>23+(26+((21.448-G119*(46.815+G119*(0.00059-G119*0.001813))))/60)/60</f>
        <v/>
      </c>
      <c r="R119">
        <f>Q119+0.00256*COS(RADIANS(125.04-1934.136*G119))</f>
        <v/>
      </c>
      <c r="S119">
        <f>DEGREES(ATAN2(COS(RADIANS(P119)),COS(RADIANS(R119))*SIN(RADIANS(P119))))</f>
        <v/>
      </c>
      <c r="T119">
        <f>DEGREES(ASIN(SIN(RADIANS(R119))*SIN(RADIANS(P119))))</f>
        <v/>
      </c>
      <c r="U119">
        <f>TAN(RADIANS(R119/2))*TAN(RADIANS(R119/2))</f>
        <v/>
      </c>
      <c r="V119">
        <f>4*DEGREES(U119*SIN(2*RADIANS(I119))-2*K119*SIN(RADIANS(J119))+4*K119*U119*SIN(RADIANS(J119))*COS(2*RADIANS(I119))-0.5*U119*U119*SIN(4*RADIANS(I119))-1.25*K119*K119*SIN(2*RADIANS(J119)))</f>
        <v/>
      </c>
      <c r="W119">
        <f>DEGREES(ACOS(COS(RADIANS(90.833))/(COS(RADIANS($B$2))*COS(RADIANS(T119)))-TAN(RADIANS($B$2))*TAN(RADIANS(T119))))</f>
        <v/>
      </c>
      <c r="X119" s="7">
        <f>(720-4*$B$3-V119+$B$4*60)/1440</f>
        <v/>
      </c>
      <c r="Y119" s="7">
        <f>(X119*1440-W119*4)/1440</f>
        <v/>
      </c>
      <c r="Z119" s="7">
        <f>(X119*1440+W119*4)/1440</f>
        <v/>
      </c>
      <c r="AA119">
        <f>8*W119</f>
        <v/>
      </c>
      <c r="AB119">
        <f>MOD(E119*1440+V119+4*$B$3-60*$B$4,1440)</f>
        <v/>
      </c>
      <c r="AC119">
        <f>IF(AB119/4&lt;0,AB119/4+180,AB119/4-180)</f>
        <v/>
      </c>
      <c r="AD119">
        <f>DEGREES(ACOS(SIN(RADIANS($B$2))*SIN(RADIANS(T119))+COS(RADIANS($B$2))*COS(RADIANS(T119))*COS(RADIANS(AC119))))</f>
        <v/>
      </c>
      <c r="AE119">
        <f>90-AD119</f>
        <v/>
      </c>
      <c r="AF119">
        <f>IF(AE119&gt;85,0,IF(AE119&gt;5,58.1/TAN(RADIANS(AE119))-0.07/POWER(TAN(RADIANS(AE119)),3)+0.000086/POWER(TAN(RADIANS(AE119)),5),IF(AE119&gt;-0.575,1735+AE119*(-518.2+AE119*(103.4+AE119*(-12.79+AE119*0.711))),-20.772/TAN(RADIANS(AE119)))))/3600</f>
        <v/>
      </c>
      <c r="AG119">
        <f>AE119+AF119</f>
        <v/>
      </c>
      <c r="AH119">
        <f>IF(AC119&gt;0,MOD(DEGREES(ACOS(((SIN(RADIANS($B$2))*COS(RADIANS(AD119)))-SIN(RADIANS(T119)))/(COS(RADIANS($B$2))*SIN(RADIANS(AD119)))))+180,360),MOD(540-DEGREES(ACOS(((SIN(RADIANS($B$2))*COS(RADIANS(AD119)))-SIN(RADIANS(T119)))/(COS(RADIANS($B$2))*SIN(RADIANS(AD119))))),360))</f>
        <v/>
      </c>
    </row>
    <row r="120">
      <c r="D120" s="1">
        <f>D119+1</f>
        <v/>
      </c>
      <c r="E120" s="7">
        <f>$B$5</f>
        <v/>
      </c>
      <c r="F120" s="2">
        <f>D120+2415018.5+E120-$B$4/24</f>
        <v/>
      </c>
      <c r="G120" s="3">
        <f>(F120-2451545)/36525</f>
        <v/>
      </c>
      <c r="I120">
        <f>MOD(280.46646+G120*(36000.76983 + G120*0.0003032),360)</f>
        <v/>
      </c>
      <c r="J120">
        <f>357.52911+G120*(35999.05029 - 0.0001537*G120)</f>
        <v/>
      </c>
      <c r="K120">
        <f>0.016708634-G120*(0.000042037+0.0000001267*G120)</f>
        <v/>
      </c>
      <c r="L120">
        <f>SIN(RADIANS(J120))*(1.914602-G120*(0.004817+0.000014*G120))+SIN(RADIANS(2*J120))*(0.019993-0.000101*G120)+SIN(RADIANS(3*J120))*0.000289</f>
        <v/>
      </c>
      <c r="M120">
        <f>I120+L120</f>
        <v/>
      </c>
      <c r="N120">
        <f>J120+L120</f>
        <v/>
      </c>
      <c r="O120">
        <f>(1.000001018*(1-K120*K120))/(1+K120*COS(RADIANS(N120)))</f>
        <v/>
      </c>
      <c r="P120">
        <f>M120-0.00569-0.00478*SIN(RADIANS(125.04-1934.136*G120))</f>
        <v/>
      </c>
      <c r="Q120">
        <f>23+(26+((21.448-G120*(46.815+G120*(0.00059-G120*0.001813))))/60)/60</f>
        <v/>
      </c>
      <c r="R120">
        <f>Q120+0.00256*COS(RADIANS(125.04-1934.136*G120))</f>
        <v/>
      </c>
      <c r="S120">
        <f>DEGREES(ATAN2(COS(RADIANS(P120)),COS(RADIANS(R120))*SIN(RADIANS(P120))))</f>
        <v/>
      </c>
      <c r="T120">
        <f>DEGREES(ASIN(SIN(RADIANS(R120))*SIN(RADIANS(P120))))</f>
        <v/>
      </c>
      <c r="U120">
        <f>TAN(RADIANS(R120/2))*TAN(RADIANS(R120/2))</f>
        <v/>
      </c>
      <c r="V120">
        <f>4*DEGREES(U120*SIN(2*RADIANS(I120))-2*K120*SIN(RADIANS(J120))+4*K120*U120*SIN(RADIANS(J120))*COS(2*RADIANS(I120))-0.5*U120*U120*SIN(4*RADIANS(I120))-1.25*K120*K120*SIN(2*RADIANS(J120)))</f>
        <v/>
      </c>
      <c r="W120">
        <f>DEGREES(ACOS(COS(RADIANS(90.833))/(COS(RADIANS($B$2))*COS(RADIANS(T120)))-TAN(RADIANS($B$2))*TAN(RADIANS(T120))))</f>
        <v/>
      </c>
      <c r="X120" s="7">
        <f>(720-4*$B$3-V120+$B$4*60)/1440</f>
        <v/>
      </c>
      <c r="Y120" s="7">
        <f>(X120*1440-W120*4)/1440</f>
        <v/>
      </c>
      <c r="Z120" s="7">
        <f>(X120*1440+W120*4)/1440</f>
        <v/>
      </c>
      <c r="AA120">
        <f>8*W120</f>
        <v/>
      </c>
      <c r="AB120">
        <f>MOD(E120*1440+V120+4*$B$3-60*$B$4,1440)</f>
        <v/>
      </c>
      <c r="AC120">
        <f>IF(AB120/4&lt;0,AB120/4+180,AB120/4-180)</f>
        <v/>
      </c>
      <c r="AD120">
        <f>DEGREES(ACOS(SIN(RADIANS($B$2))*SIN(RADIANS(T120))+COS(RADIANS($B$2))*COS(RADIANS(T120))*COS(RADIANS(AC120))))</f>
        <v/>
      </c>
      <c r="AE120">
        <f>90-AD120</f>
        <v/>
      </c>
      <c r="AF120">
        <f>IF(AE120&gt;85,0,IF(AE120&gt;5,58.1/TAN(RADIANS(AE120))-0.07/POWER(TAN(RADIANS(AE120)),3)+0.000086/POWER(TAN(RADIANS(AE120)),5),IF(AE120&gt;-0.575,1735+AE120*(-518.2+AE120*(103.4+AE120*(-12.79+AE120*0.711))),-20.772/TAN(RADIANS(AE120)))))/3600</f>
        <v/>
      </c>
      <c r="AG120">
        <f>AE120+AF120</f>
        <v/>
      </c>
      <c r="AH120">
        <f>IF(AC120&gt;0,MOD(DEGREES(ACOS(((SIN(RADIANS($B$2))*COS(RADIANS(AD120)))-SIN(RADIANS(T120)))/(COS(RADIANS($B$2))*SIN(RADIANS(AD120)))))+180,360),MOD(540-DEGREES(ACOS(((SIN(RADIANS($B$2))*COS(RADIANS(AD120)))-SIN(RADIANS(T120)))/(COS(RADIANS($B$2))*SIN(RADIANS(AD120))))),360))</f>
        <v/>
      </c>
    </row>
    <row r="121">
      <c r="D121" s="1">
        <f>D120+1</f>
        <v/>
      </c>
      <c r="E121" s="7">
        <f>$B$5</f>
        <v/>
      </c>
      <c r="F121" s="2">
        <f>D121+2415018.5+E121-$B$4/24</f>
        <v/>
      </c>
      <c r="G121" s="3">
        <f>(F121-2451545)/36525</f>
        <v/>
      </c>
      <c r="I121">
        <f>MOD(280.46646+G121*(36000.76983 + G121*0.0003032),360)</f>
        <v/>
      </c>
      <c r="J121">
        <f>357.52911+G121*(35999.05029 - 0.0001537*G121)</f>
        <v/>
      </c>
      <c r="K121">
        <f>0.016708634-G121*(0.000042037+0.0000001267*G121)</f>
        <v/>
      </c>
      <c r="L121">
        <f>SIN(RADIANS(J121))*(1.914602-G121*(0.004817+0.000014*G121))+SIN(RADIANS(2*J121))*(0.019993-0.000101*G121)+SIN(RADIANS(3*J121))*0.000289</f>
        <v/>
      </c>
      <c r="M121">
        <f>I121+L121</f>
        <v/>
      </c>
      <c r="N121">
        <f>J121+L121</f>
        <v/>
      </c>
      <c r="O121">
        <f>(1.000001018*(1-K121*K121))/(1+K121*COS(RADIANS(N121)))</f>
        <v/>
      </c>
      <c r="P121">
        <f>M121-0.00569-0.00478*SIN(RADIANS(125.04-1934.136*G121))</f>
        <v/>
      </c>
      <c r="Q121">
        <f>23+(26+((21.448-G121*(46.815+G121*(0.00059-G121*0.001813))))/60)/60</f>
        <v/>
      </c>
      <c r="R121">
        <f>Q121+0.00256*COS(RADIANS(125.04-1934.136*G121))</f>
        <v/>
      </c>
      <c r="S121">
        <f>DEGREES(ATAN2(COS(RADIANS(P121)),COS(RADIANS(R121))*SIN(RADIANS(P121))))</f>
        <v/>
      </c>
      <c r="T121">
        <f>DEGREES(ASIN(SIN(RADIANS(R121))*SIN(RADIANS(P121))))</f>
        <v/>
      </c>
      <c r="U121">
        <f>TAN(RADIANS(R121/2))*TAN(RADIANS(R121/2))</f>
        <v/>
      </c>
      <c r="V121">
        <f>4*DEGREES(U121*SIN(2*RADIANS(I121))-2*K121*SIN(RADIANS(J121))+4*K121*U121*SIN(RADIANS(J121))*COS(2*RADIANS(I121))-0.5*U121*U121*SIN(4*RADIANS(I121))-1.25*K121*K121*SIN(2*RADIANS(J121)))</f>
        <v/>
      </c>
      <c r="W121">
        <f>DEGREES(ACOS(COS(RADIANS(90.833))/(COS(RADIANS($B$2))*COS(RADIANS(T121)))-TAN(RADIANS($B$2))*TAN(RADIANS(T121))))</f>
        <v/>
      </c>
      <c r="X121" s="7">
        <f>(720-4*$B$3-V121+$B$4*60)/1440</f>
        <v/>
      </c>
      <c r="Y121" s="7">
        <f>(X121*1440-W121*4)/1440</f>
        <v/>
      </c>
      <c r="Z121" s="7">
        <f>(X121*1440+W121*4)/1440</f>
        <v/>
      </c>
      <c r="AA121">
        <f>8*W121</f>
        <v/>
      </c>
      <c r="AB121">
        <f>MOD(E121*1440+V121+4*$B$3-60*$B$4,1440)</f>
        <v/>
      </c>
      <c r="AC121">
        <f>IF(AB121/4&lt;0,AB121/4+180,AB121/4-180)</f>
        <v/>
      </c>
      <c r="AD121">
        <f>DEGREES(ACOS(SIN(RADIANS($B$2))*SIN(RADIANS(T121))+COS(RADIANS($B$2))*COS(RADIANS(T121))*COS(RADIANS(AC121))))</f>
        <v/>
      </c>
      <c r="AE121">
        <f>90-AD121</f>
        <v/>
      </c>
      <c r="AF121">
        <f>IF(AE121&gt;85,0,IF(AE121&gt;5,58.1/TAN(RADIANS(AE121))-0.07/POWER(TAN(RADIANS(AE121)),3)+0.000086/POWER(TAN(RADIANS(AE121)),5),IF(AE121&gt;-0.575,1735+AE121*(-518.2+AE121*(103.4+AE121*(-12.79+AE121*0.711))),-20.772/TAN(RADIANS(AE121)))))/3600</f>
        <v/>
      </c>
      <c r="AG121">
        <f>AE121+AF121</f>
        <v/>
      </c>
      <c r="AH121">
        <f>IF(AC121&gt;0,MOD(DEGREES(ACOS(((SIN(RADIANS($B$2))*COS(RADIANS(AD121)))-SIN(RADIANS(T121)))/(COS(RADIANS($B$2))*SIN(RADIANS(AD121)))))+180,360),MOD(540-DEGREES(ACOS(((SIN(RADIANS($B$2))*COS(RADIANS(AD121)))-SIN(RADIANS(T121)))/(COS(RADIANS($B$2))*SIN(RADIANS(AD121))))),360))</f>
        <v/>
      </c>
    </row>
    <row r="122">
      <c r="D122" s="1">
        <f>D121+1</f>
        <v/>
      </c>
      <c r="E122" s="7">
        <f>$B$5</f>
        <v/>
      </c>
      <c r="F122" s="2">
        <f>D122+2415018.5+E122-$B$4/24</f>
        <v/>
      </c>
      <c r="G122" s="3">
        <f>(F122-2451545)/36525</f>
        <v/>
      </c>
      <c r="I122">
        <f>MOD(280.46646+G122*(36000.76983 + G122*0.0003032),360)</f>
        <v/>
      </c>
      <c r="J122">
        <f>357.52911+G122*(35999.05029 - 0.0001537*G122)</f>
        <v/>
      </c>
      <c r="K122">
        <f>0.016708634-G122*(0.000042037+0.0000001267*G122)</f>
        <v/>
      </c>
      <c r="L122">
        <f>SIN(RADIANS(J122))*(1.914602-G122*(0.004817+0.000014*G122))+SIN(RADIANS(2*J122))*(0.019993-0.000101*G122)+SIN(RADIANS(3*J122))*0.000289</f>
        <v/>
      </c>
      <c r="M122">
        <f>I122+L122</f>
        <v/>
      </c>
      <c r="N122">
        <f>J122+L122</f>
        <v/>
      </c>
      <c r="O122">
        <f>(1.000001018*(1-K122*K122))/(1+K122*COS(RADIANS(N122)))</f>
        <v/>
      </c>
      <c r="P122">
        <f>M122-0.00569-0.00478*SIN(RADIANS(125.04-1934.136*G122))</f>
        <v/>
      </c>
      <c r="Q122">
        <f>23+(26+((21.448-G122*(46.815+G122*(0.00059-G122*0.001813))))/60)/60</f>
        <v/>
      </c>
      <c r="R122">
        <f>Q122+0.00256*COS(RADIANS(125.04-1934.136*G122))</f>
        <v/>
      </c>
      <c r="S122">
        <f>DEGREES(ATAN2(COS(RADIANS(P122)),COS(RADIANS(R122))*SIN(RADIANS(P122))))</f>
        <v/>
      </c>
      <c r="T122">
        <f>DEGREES(ASIN(SIN(RADIANS(R122))*SIN(RADIANS(P122))))</f>
        <v/>
      </c>
      <c r="U122">
        <f>TAN(RADIANS(R122/2))*TAN(RADIANS(R122/2))</f>
        <v/>
      </c>
      <c r="V122">
        <f>4*DEGREES(U122*SIN(2*RADIANS(I122))-2*K122*SIN(RADIANS(J122))+4*K122*U122*SIN(RADIANS(J122))*COS(2*RADIANS(I122))-0.5*U122*U122*SIN(4*RADIANS(I122))-1.25*K122*K122*SIN(2*RADIANS(J122)))</f>
        <v/>
      </c>
      <c r="W122">
        <f>DEGREES(ACOS(COS(RADIANS(90.833))/(COS(RADIANS($B$2))*COS(RADIANS(T122)))-TAN(RADIANS($B$2))*TAN(RADIANS(T122))))</f>
        <v/>
      </c>
      <c r="X122" s="7">
        <f>(720-4*$B$3-V122+$B$4*60)/1440</f>
        <v/>
      </c>
      <c r="Y122" s="7">
        <f>(X122*1440-W122*4)/1440</f>
        <v/>
      </c>
      <c r="Z122" s="7">
        <f>(X122*1440+W122*4)/1440</f>
        <v/>
      </c>
      <c r="AA122">
        <f>8*W122</f>
        <v/>
      </c>
      <c r="AB122">
        <f>MOD(E122*1440+V122+4*$B$3-60*$B$4,1440)</f>
        <v/>
      </c>
      <c r="AC122">
        <f>IF(AB122/4&lt;0,AB122/4+180,AB122/4-180)</f>
        <v/>
      </c>
      <c r="AD122">
        <f>DEGREES(ACOS(SIN(RADIANS($B$2))*SIN(RADIANS(T122))+COS(RADIANS($B$2))*COS(RADIANS(T122))*COS(RADIANS(AC122))))</f>
        <v/>
      </c>
      <c r="AE122">
        <f>90-AD122</f>
        <v/>
      </c>
      <c r="AF122">
        <f>IF(AE122&gt;85,0,IF(AE122&gt;5,58.1/TAN(RADIANS(AE122))-0.07/POWER(TAN(RADIANS(AE122)),3)+0.000086/POWER(TAN(RADIANS(AE122)),5),IF(AE122&gt;-0.575,1735+AE122*(-518.2+AE122*(103.4+AE122*(-12.79+AE122*0.711))),-20.772/TAN(RADIANS(AE122)))))/3600</f>
        <v/>
      </c>
      <c r="AG122">
        <f>AE122+AF122</f>
        <v/>
      </c>
      <c r="AH122">
        <f>IF(AC122&gt;0,MOD(DEGREES(ACOS(((SIN(RADIANS($B$2))*COS(RADIANS(AD122)))-SIN(RADIANS(T122)))/(COS(RADIANS($B$2))*SIN(RADIANS(AD122)))))+180,360),MOD(540-DEGREES(ACOS(((SIN(RADIANS($B$2))*COS(RADIANS(AD122)))-SIN(RADIANS(T122)))/(COS(RADIANS($B$2))*SIN(RADIANS(AD122))))),360))</f>
        <v/>
      </c>
    </row>
    <row r="123">
      <c r="D123" s="1">
        <f>D122+1</f>
        <v/>
      </c>
      <c r="E123" s="7">
        <f>$B$5</f>
        <v/>
      </c>
      <c r="F123" s="2">
        <f>D123+2415018.5+E123-$B$4/24</f>
        <v/>
      </c>
      <c r="G123" s="3">
        <f>(F123-2451545)/36525</f>
        <v/>
      </c>
      <c r="I123">
        <f>MOD(280.46646+G123*(36000.76983 + G123*0.0003032),360)</f>
        <v/>
      </c>
      <c r="J123">
        <f>357.52911+G123*(35999.05029 - 0.0001537*G123)</f>
        <v/>
      </c>
      <c r="K123">
        <f>0.016708634-G123*(0.000042037+0.0000001267*G123)</f>
        <v/>
      </c>
      <c r="L123">
        <f>SIN(RADIANS(J123))*(1.914602-G123*(0.004817+0.000014*G123))+SIN(RADIANS(2*J123))*(0.019993-0.000101*G123)+SIN(RADIANS(3*J123))*0.000289</f>
        <v/>
      </c>
      <c r="M123">
        <f>I123+L123</f>
        <v/>
      </c>
      <c r="N123">
        <f>J123+L123</f>
        <v/>
      </c>
      <c r="O123">
        <f>(1.000001018*(1-K123*K123))/(1+K123*COS(RADIANS(N123)))</f>
        <v/>
      </c>
      <c r="P123">
        <f>M123-0.00569-0.00478*SIN(RADIANS(125.04-1934.136*G123))</f>
        <v/>
      </c>
      <c r="Q123">
        <f>23+(26+((21.448-G123*(46.815+G123*(0.00059-G123*0.001813))))/60)/60</f>
        <v/>
      </c>
      <c r="R123">
        <f>Q123+0.00256*COS(RADIANS(125.04-1934.136*G123))</f>
        <v/>
      </c>
      <c r="S123">
        <f>DEGREES(ATAN2(COS(RADIANS(P123)),COS(RADIANS(R123))*SIN(RADIANS(P123))))</f>
        <v/>
      </c>
      <c r="T123">
        <f>DEGREES(ASIN(SIN(RADIANS(R123))*SIN(RADIANS(P123))))</f>
        <v/>
      </c>
      <c r="U123">
        <f>TAN(RADIANS(R123/2))*TAN(RADIANS(R123/2))</f>
        <v/>
      </c>
      <c r="V123">
        <f>4*DEGREES(U123*SIN(2*RADIANS(I123))-2*K123*SIN(RADIANS(J123))+4*K123*U123*SIN(RADIANS(J123))*COS(2*RADIANS(I123))-0.5*U123*U123*SIN(4*RADIANS(I123))-1.25*K123*K123*SIN(2*RADIANS(J123)))</f>
        <v/>
      </c>
      <c r="W123">
        <f>DEGREES(ACOS(COS(RADIANS(90.833))/(COS(RADIANS($B$2))*COS(RADIANS(T123)))-TAN(RADIANS($B$2))*TAN(RADIANS(T123))))</f>
        <v/>
      </c>
      <c r="X123" s="7">
        <f>(720-4*$B$3-V123+$B$4*60)/1440</f>
        <v/>
      </c>
      <c r="Y123" s="7">
        <f>(X123*1440-W123*4)/1440</f>
        <v/>
      </c>
      <c r="Z123" s="7">
        <f>(X123*1440+W123*4)/1440</f>
        <v/>
      </c>
      <c r="AA123">
        <f>8*W123</f>
        <v/>
      </c>
      <c r="AB123">
        <f>MOD(E123*1440+V123+4*$B$3-60*$B$4,1440)</f>
        <v/>
      </c>
      <c r="AC123">
        <f>IF(AB123/4&lt;0,AB123/4+180,AB123/4-180)</f>
        <v/>
      </c>
      <c r="AD123">
        <f>DEGREES(ACOS(SIN(RADIANS($B$2))*SIN(RADIANS(T123))+COS(RADIANS($B$2))*COS(RADIANS(T123))*COS(RADIANS(AC123))))</f>
        <v/>
      </c>
      <c r="AE123">
        <f>90-AD123</f>
        <v/>
      </c>
      <c r="AF123">
        <f>IF(AE123&gt;85,0,IF(AE123&gt;5,58.1/TAN(RADIANS(AE123))-0.07/POWER(TAN(RADIANS(AE123)),3)+0.000086/POWER(TAN(RADIANS(AE123)),5),IF(AE123&gt;-0.575,1735+AE123*(-518.2+AE123*(103.4+AE123*(-12.79+AE123*0.711))),-20.772/TAN(RADIANS(AE123)))))/3600</f>
        <v/>
      </c>
      <c r="AG123">
        <f>AE123+AF123</f>
        <v/>
      </c>
      <c r="AH123">
        <f>IF(AC123&gt;0,MOD(DEGREES(ACOS(((SIN(RADIANS($B$2))*COS(RADIANS(AD123)))-SIN(RADIANS(T123)))/(COS(RADIANS($B$2))*SIN(RADIANS(AD123)))))+180,360),MOD(540-DEGREES(ACOS(((SIN(RADIANS($B$2))*COS(RADIANS(AD123)))-SIN(RADIANS(T123)))/(COS(RADIANS($B$2))*SIN(RADIANS(AD123))))),360))</f>
        <v/>
      </c>
    </row>
    <row r="124">
      <c r="D124" s="1">
        <f>D123+1</f>
        <v/>
      </c>
      <c r="E124" s="7">
        <f>$B$5</f>
        <v/>
      </c>
      <c r="F124" s="2">
        <f>D124+2415018.5+E124-$B$4/24</f>
        <v/>
      </c>
      <c r="G124" s="3">
        <f>(F124-2451545)/36525</f>
        <v/>
      </c>
      <c r="I124">
        <f>MOD(280.46646+G124*(36000.76983 + G124*0.0003032),360)</f>
        <v/>
      </c>
      <c r="J124">
        <f>357.52911+G124*(35999.05029 - 0.0001537*G124)</f>
        <v/>
      </c>
      <c r="K124">
        <f>0.016708634-G124*(0.000042037+0.0000001267*G124)</f>
        <v/>
      </c>
      <c r="L124">
        <f>SIN(RADIANS(J124))*(1.914602-G124*(0.004817+0.000014*G124))+SIN(RADIANS(2*J124))*(0.019993-0.000101*G124)+SIN(RADIANS(3*J124))*0.000289</f>
        <v/>
      </c>
      <c r="M124">
        <f>I124+L124</f>
        <v/>
      </c>
      <c r="N124">
        <f>J124+L124</f>
        <v/>
      </c>
      <c r="O124">
        <f>(1.000001018*(1-K124*K124))/(1+K124*COS(RADIANS(N124)))</f>
        <v/>
      </c>
      <c r="P124">
        <f>M124-0.00569-0.00478*SIN(RADIANS(125.04-1934.136*G124))</f>
        <v/>
      </c>
      <c r="Q124">
        <f>23+(26+((21.448-G124*(46.815+G124*(0.00059-G124*0.001813))))/60)/60</f>
        <v/>
      </c>
      <c r="R124">
        <f>Q124+0.00256*COS(RADIANS(125.04-1934.136*G124))</f>
        <v/>
      </c>
      <c r="S124">
        <f>DEGREES(ATAN2(COS(RADIANS(P124)),COS(RADIANS(R124))*SIN(RADIANS(P124))))</f>
        <v/>
      </c>
      <c r="T124">
        <f>DEGREES(ASIN(SIN(RADIANS(R124))*SIN(RADIANS(P124))))</f>
        <v/>
      </c>
      <c r="U124">
        <f>TAN(RADIANS(R124/2))*TAN(RADIANS(R124/2))</f>
        <v/>
      </c>
      <c r="V124">
        <f>4*DEGREES(U124*SIN(2*RADIANS(I124))-2*K124*SIN(RADIANS(J124))+4*K124*U124*SIN(RADIANS(J124))*COS(2*RADIANS(I124))-0.5*U124*U124*SIN(4*RADIANS(I124))-1.25*K124*K124*SIN(2*RADIANS(J124)))</f>
        <v/>
      </c>
      <c r="W124">
        <f>DEGREES(ACOS(COS(RADIANS(90.833))/(COS(RADIANS($B$2))*COS(RADIANS(T124)))-TAN(RADIANS($B$2))*TAN(RADIANS(T124))))</f>
        <v/>
      </c>
      <c r="X124" s="7">
        <f>(720-4*$B$3-V124+$B$4*60)/1440</f>
        <v/>
      </c>
      <c r="Y124" s="7">
        <f>(X124*1440-W124*4)/1440</f>
        <v/>
      </c>
      <c r="Z124" s="7">
        <f>(X124*1440+W124*4)/1440</f>
        <v/>
      </c>
      <c r="AA124">
        <f>8*W124</f>
        <v/>
      </c>
      <c r="AB124">
        <f>MOD(E124*1440+V124+4*$B$3-60*$B$4,1440)</f>
        <v/>
      </c>
      <c r="AC124">
        <f>IF(AB124/4&lt;0,AB124/4+180,AB124/4-180)</f>
        <v/>
      </c>
      <c r="AD124">
        <f>DEGREES(ACOS(SIN(RADIANS($B$2))*SIN(RADIANS(T124))+COS(RADIANS($B$2))*COS(RADIANS(T124))*COS(RADIANS(AC124))))</f>
        <v/>
      </c>
      <c r="AE124">
        <f>90-AD124</f>
        <v/>
      </c>
      <c r="AF124">
        <f>IF(AE124&gt;85,0,IF(AE124&gt;5,58.1/TAN(RADIANS(AE124))-0.07/POWER(TAN(RADIANS(AE124)),3)+0.000086/POWER(TAN(RADIANS(AE124)),5),IF(AE124&gt;-0.575,1735+AE124*(-518.2+AE124*(103.4+AE124*(-12.79+AE124*0.711))),-20.772/TAN(RADIANS(AE124)))))/3600</f>
        <v/>
      </c>
      <c r="AG124">
        <f>AE124+AF124</f>
        <v/>
      </c>
      <c r="AH124">
        <f>IF(AC124&gt;0,MOD(DEGREES(ACOS(((SIN(RADIANS($B$2))*COS(RADIANS(AD124)))-SIN(RADIANS(T124)))/(COS(RADIANS($B$2))*SIN(RADIANS(AD124)))))+180,360),MOD(540-DEGREES(ACOS(((SIN(RADIANS($B$2))*COS(RADIANS(AD124)))-SIN(RADIANS(T124)))/(COS(RADIANS($B$2))*SIN(RADIANS(AD124))))),360))</f>
        <v/>
      </c>
    </row>
    <row r="125">
      <c r="D125" s="1">
        <f>D124+1</f>
        <v/>
      </c>
      <c r="E125" s="7">
        <f>$B$5</f>
        <v/>
      </c>
      <c r="F125" s="2">
        <f>D125+2415018.5+E125-$B$4/24</f>
        <v/>
      </c>
      <c r="G125" s="3">
        <f>(F125-2451545)/36525</f>
        <v/>
      </c>
      <c r="I125">
        <f>MOD(280.46646+G125*(36000.76983 + G125*0.0003032),360)</f>
        <v/>
      </c>
      <c r="J125">
        <f>357.52911+G125*(35999.05029 - 0.0001537*G125)</f>
        <v/>
      </c>
      <c r="K125">
        <f>0.016708634-G125*(0.000042037+0.0000001267*G125)</f>
        <v/>
      </c>
      <c r="L125">
        <f>SIN(RADIANS(J125))*(1.914602-G125*(0.004817+0.000014*G125))+SIN(RADIANS(2*J125))*(0.019993-0.000101*G125)+SIN(RADIANS(3*J125))*0.000289</f>
        <v/>
      </c>
      <c r="M125">
        <f>I125+L125</f>
        <v/>
      </c>
      <c r="N125">
        <f>J125+L125</f>
        <v/>
      </c>
      <c r="O125">
        <f>(1.000001018*(1-K125*K125))/(1+K125*COS(RADIANS(N125)))</f>
        <v/>
      </c>
      <c r="P125">
        <f>M125-0.00569-0.00478*SIN(RADIANS(125.04-1934.136*G125))</f>
        <v/>
      </c>
      <c r="Q125">
        <f>23+(26+((21.448-G125*(46.815+G125*(0.00059-G125*0.001813))))/60)/60</f>
        <v/>
      </c>
      <c r="R125">
        <f>Q125+0.00256*COS(RADIANS(125.04-1934.136*G125))</f>
        <v/>
      </c>
      <c r="S125">
        <f>DEGREES(ATAN2(COS(RADIANS(P125)),COS(RADIANS(R125))*SIN(RADIANS(P125))))</f>
        <v/>
      </c>
      <c r="T125">
        <f>DEGREES(ASIN(SIN(RADIANS(R125))*SIN(RADIANS(P125))))</f>
        <v/>
      </c>
      <c r="U125">
        <f>TAN(RADIANS(R125/2))*TAN(RADIANS(R125/2))</f>
        <v/>
      </c>
      <c r="V125">
        <f>4*DEGREES(U125*SIN(2*RADIANS(I125))-2*K125*SIN(RADIANS(J125))+4*K125*U125*SIN(RADIANS(J125))*COS(2*RADIANS(I125))-0.5*U125*U125*SIN(4*RADIANS(I125))-1.25*K125*K125*SIN(2*RADIANS(J125)))</f>
        <v/>
      </c>
      <c r="W125">
        <f>DEGREES(ACOS(COS(RADIANS(90.833))/(COS(RADIANS($B$2))*COS(RADIANS(T125)))-TAN(RADIANS($B$2))*TAN(RADIANS(T125))))</f>
        <v/>
      </c>
      <c r="X125" s="7">
        <f>(720-4*$B$3-V125+$B$4*60)/1440</f>
        <v/>
      </c>
      <c r="Y125" s="7">
        <f>(X125*1440-W125*4)/1440</f>
        <v/>
      </c>
      <c r="Z125" s="7">
        <f>(X125*1440+W125*4)/1440</f>
        <v/>
      </c>
      <c r="AA125">
        <f>8*W125</f>
        <v/>
      </c>
      <c r="AB125">
        <f>MOD(E125*1440+V125+4*$B$3-60*$B$4,1440)</f>
        <v/>
      </c>
      <c r="AC125">
        <f>IF(AB125/4&lt;0,AB125/4+180,AB125/4-180)</f>
        <v/>
      </c>
      <c r="AD125">
        <f>DEGREES(ACOS(SIN(RADIANS($B$2))*SIN(RADIANS(T125))+COS(RADIANS($B$2))*COS(RADIANS(T125))*COS(RADIANS(AC125))))</f>
        <v/>
      </c>
      <c r="AE125">
        <f>90-AD125</f>
        <v/>
      </c>
      <c r="AF125">
        <f>IF(AE125&gt;85,0,IF(AE125&gt;5,58.1/TAN(RADIANS(AE125))-0.07/POWER(TAN(RADIANS(AE125)),3)+0.000086/POWER(TAN(RADIANS(AE125)),5),IF(AE125&gt;-0.575,1735+AE125*(-518.2+AE125*(103.4+AE125*(-12.79+AE125*0.711))),-20.772/TAN(RADIANS(AE125)))))/3600</f>
        <v/>
      </c>
      <c r="AG125">
        <f>AE125+AF125</f>
        <v/>
      </c>
      <c r="AH125">
        <f>IF(AC125&gt;0,MOD(DEGREES(ACOS(((SIN(RADIANS($B$2))*COS(RADIANS(AD125)))-SIN(RADIANS(T125)))/(COS(RADIANS($B$2))*SIN(RADIANS(AD125)))))+180,360),MOD(540-DEGREES(ACOS(((SIN(RADIANS($B$2))*COS(RADIANS(AD125)))-SIN(RADIANS(T125)))/(COS(RADIANS($B$2))*SIN(RADIANS(AD125))))),360))</f>
        <v/>
      </c>
    </row>
    <row r="126">
      <c r="D126" s="1">
        <f>D125+1</f>
        <v/>
      </c>
      <c r="E126" s="7">
        <f>$B$5</f>
        <v/>
      </c>
      <c r="F126" s="2">
        <f>D126+2415018.5+E126-$B$4/24</f>
        <v/>
      </c>
      <c r="G126" s="3">
        <f>(F126-2451545)/36525</f>
        <v/>
      </c>
      <c r="I126">
        <f>MOD(280.46646+G126*(36000.76983 + G126*0.0003032),360)</f>
        <v/>
      </c>
      <c r="J126">
        <f>357.52911+G126*(35999.05029 - 0.0001537*G126)</f>
        <v/>
      </c>
      <c r="K126">
        <f>0.016708634-G126*(0.000042037+0.0000001267*G126)</f>
        <v/>
      </c>
      <c r="L126">
        <f>SIN(RADIANS(J126))*(1.914602-G126*(0.004817+0.000014*G126))+SIN(RADIANS(2*J126))*(0.019993-0.000101*G126)+SIN(RADIANS(3*J126))*0.000289</f>
        <v/>
      </c>
      <c r="M126">
        <f>I126+L126</f>
        <v/>
      </c>
      <c r="N126">
        <f>J126+L126</f>
        <v/>
      </c>
      <c r="O126">
        <f>(1.000001018*(1-K126*K126))/(1+K126*COS(RADIANS(N126)))</f>
        <v/>
      </c>
      <c r="P126">
        <f>M126-0.00569-0.00478*SIN(RADIANS(125.04-1934.136*G126))</f>
        <v/>
      </c>
      <c r="Q126">
        <f>23+(26+((21.448-G126*(46.815+G126*(0.00059-G126*0.001813))))/60)/60</f>
        <v/>
      </c>
      <c r="R126">
        <f>Q126+0.00256*COS(RADIANS(125.04-1934.136*G126))</f>
        <v/>
      </c>
      <c r="S126">
        <f>DEGREES(ATAN2(COS(RADIANS(P126)),COS(RADIANS(R126))*SIN(RADIANS(P126))))</f>
        <v/>
      </c>
      <c r="T126">
        <f>DEGREES(ASIN(SIN(RADIANS(R126))*SIN(RADIANS(P126))))</f>
        <v/>
      </c>
      <c r="U126">
        <f>TAN(RADIANS(R126/2))*TAN(RADIANS(R126/2))</f>
        <v/>
      </c>
      <c r="V126">
        <f>4*DEGREES(U126*SIN(2*RADIANS(I126))-2*K126*SIN(RADIANS(J126))+4*K126*U126*SIN(RADIANS(J126))*COS(2*RADIANS(I126))-0.5*U126*U126*SIN(4*RADIANS(I126))-1.25*K126*K126*SIN(2*RADIANS(J126)))</f>
        <v/>
      </c>
      <c r="W126">
        <f>DEGREES(ACOS(COS(RADIANS(90.833))/(COS(RADIANS($B$2))*COS(RADIANS(T126)))-TAN(RADIANS($B$2))*TAN(RADIANS(T126))))</f>
        <v/>
      </c>
      <c r="X126" s="7">
        <f>(720-4*$B$3-V126+$B$4*60)/1440</f>
        <v/>
      </c>
      <c r="Y126" s="7">
        <f>(X126*1440-W126*4)/1440</f>
        <v/>
      </c>
      <c r="Z126" s="7">
        <f>(X126*1440+W126*4)/1440</f>
        <v/>
      </c>
      <c r="AA126">
        <f>8*W126</f>
        <v/>
      </c>
      <c r="AB126">
        <f>MOD(E126*1440+V126+4*$B$3-60*$B$4,1440)</f>
        <v/>
      </c>
      <c r="AC126">
        <f>IF(AB126/4&lt;0,AB126/4+180,AB126/4-180)</f>
        <v/>
      </c>
      <c r="AD126">
        <f>DEGREES(ACOS(SIN(RADIANS($B$2))*SIN(RADIANS(T126))+COS(RADIANS($B$2))*COS(RADIANS(T126))*COS(RADIANS(AC126))))</f>
        <v/>
      </c>
      <c r="AE126">
        <f>90-AD126</f>
        <v/>
      </c>
      <c r="AF126">
        <f>IF(AE126&gt;85,0,IF(AE126&gt;5,58.1/TAN(RADIANS(AE126))-0.07/POWER(TAN(RADIANS(AE126)),3)+0.000086/POWER(TAN(RADIANS(AE126)),5),IF(AE126&gt;-0.575,1735+AE126*(-518.2+AE126*(103.4+AE126*(-12.79+AE126*0.711))),-20.772/TAN(RADIANS(AE126)))))/3600</f>
        <v/>
      </c>
      <c r="AG126">
        <f>AE126+AF126</f>
        <v/>
      </c>
      <c r="AH126">
        <f>IF(AC126&gt;0,MOD(DEGREES(ACOS(((SIN(RADIANS($B$2))*COS(RADIANS(AD126)))-SIN(RADIANS(T126)))/(COS(RADIANS($B$2))*SIN(RADIANS(AD126)))))+180,360),MOD(540-DEGREES(ACOS(((SIN(RADIANS($B$2))*COS(RADIANS(AD126)))-SIN(RADIANS(T126)))/(COS(RADIANS($B$2))*SIN(RADIANS(AD126))))),360))</f>
        <v/>
      </c>
    </row>
    <row r="127">
      <c r="D127" s="1">
        <f>D126+1</f>
        <v/>
      </c>
      <c r="E127" s="7">
        <f>$B$5</f>
        <v/>
      </c>
      <c r="F127" s="2">
        <f>D127+2415018.5+E127-$B$4/24</f>
        <v/>
      </c>
      <c r="G127" s="3">
        <f>(F127-2451545)/36525</f>
        <v/>
      </c>
      <c r="I127">
        <f>MOD(280.46646+G127*(36000.76983 + G127*0.0003032),360)</f>
        <v/>
      </c>
      <c r="J127">
        <f>357.52911+G127*(35999.05029 - 0.0001537*G127)</f>
        <v/>
      </c>
      <c r="K127">
        <f>0.016708634-G127*(0.000042037+0.0000001267*G127)</f>
        <v/>
      </c>
      <c r="L127">
        <f>SIN(RADIANS(J127))*(1.914602-G127*(0.004817+0.000014*G127))+SIN(RADIANS(2*J127))*(0.019993-0.000101*G127)+SIN(RADIANS(3*J127))*0.000289</f>
        <v/>
      </c>
      <c r="M127">
        <f>I127+L127</f>
        <v/>
      </c>
      <c r="N127">
        <f>J127+L127</f>
        <v/>
      </c>
      <c r="O127">
        <f>(1.000001018*(1-K127*K127))/(1+K127*COS(RADIANS(N127)))</f>
        <v/>
      </c>
      <c r="P127">
        <f>M127-0.00569-0.00478*SIN(RADIANS(125.04-1934.136*G127))</f>
        <v/>
      </c>
      <c r="Q127">
        <f>23+(26+((21.448-G127*(46.815+G127*(0.00059-G127*0.001813))))/60)/60</f>
        <v/>
      </c>
      <c r="R127">
        <f>Q127+0.00256*COS(RADIANS(125.04-1934.136*G127))</f>
        <v/>
      </c>
      <c r="S127">
        <f>DEGREES(ATAN2(COS(RADIANS(P127)),COS(RADIANS(R127))*SIN(RADIANS(P127))))</f>
        <v/>
      </c>
      <c r="T127">
        <f>DEGREES(ASIN(SIN(RADIANS(R127))*SIN(RADIANS(P127))))</f>
        <v/>
      </c>
      <c r="U127">
        <f>TAN(RADIANS(R127/2))*TAN(RADIANS(R127/2))</f>
        <v/>
      </c>
      <c r="V127">
        <f>4*DEGREES(U127*SIN(2*RADIANS(I127))-2*K127*SIN(RADIANS(J127))+4*K127*U127*SIN(RADIANS(J127))*COS(2*RADIANS(I127))-0.5*U127*U127*SIN(4*RADIANS(I127))-1.25*K127*K127*SIN(2*RADIANS(J127)))</f>
        <v/>
      </c>
      <c r="W127">
        <f>DEGREES(ACOS(COS(RADIANS(90.833))/(COS(RADIANS($B$2))*COS(RADIANS(T127)))-TAN(RADIANS($B$2))*TAN(RADIANS(T127))))</f>
        <v/>
      </c>
      <c r="X127" s="7">
        <f>(720-4*$B$3-V127+$B$4*60)/1440</f>
        <v/>
      </c>
      <c r="Y127" s="7">
        <f>(X127*1440-W127*4)/1440</f>
        <v/>
      </c>
      <c r="Z127" s="7">
        <f>(X127*1440+W127*4)/1440</f>
        <v/>
      </c>
      <c r="AA127">
        <f>8*W127</f>
        <v/>
      </c>
      <c r="AB127">
        <f>MOD(E127*1440+V127+4*$B$3-60*$B$4,1440)</f>
        <v/>
      </c>
      <c r="AC127">
        <f>IF(AB127/4&lt;0,AB127/4+180,AB127/4-180)</f>
        <v/>
      </c>
      <c r="AD127">
        <f>DEGREES(ACOS(SIN(RADIANS($B$2))*SIN(RADIANS(T127))+COS(RADIANS($B$2))*COS(RADIANS(T127))*COS(RADIANS(AC127))))</f>
        <v/>
      </c>
      <c r="AE127">
        <f>90-AD127</f>
        <v/>
      </c>
      <c r="AF127">
        <f>IF(AE127&gt;85,0,IF(AE127&gt;5,58.1/TAN(RADIANS(AE127))-0.07/POWER(TAN(RADIANS(AE127)),3)+0.000086/POWER(TAN(RADIANS(AE127)),5),IF(AE127&gt;-0.575,1735+AE127*(-518.2+AE127*(103.4+AE127*(-12.79+AE127*0.711))),-20.772/TAN(RADIANS(AE127)))))/3600</f>
        <v/>
      </c>
      <c r="AG127">
        <f>AE127+AF127</f>
        <v/>
      </c>
      <c r="AH127">
        <f>IF(AC127&gt;0,MOD(DEGREES(ACOS(((SIN(RADIANS($B$2))*COS(RADIANS(AD127)))-SIN(RADIANS(T127)))/(COS(RADIANS($B$2))*SIN(RADIANS(AD127)))))+180,360),MOD(540-DEGREES(ACOS(((SIN(RADIANS($B$2))*COS(RADIANS(AD127)))-SIN(RADIANS(T127)))/(COS(RADIANS($B$2))*SIN(RADIANS(AD127))))),360))</f>
        <v/>
      </c>
    </row>
    <row r="128">
      <c r="D128" s="1">
        <f>D127+1</f>
        <v/>
      </c>
      <c r="E128" s="7">
        <f>$B$5</f>
        <v/>
      </c>
      <c r="F128" s="2">
        <f>D128+2415018.5+E128-$B$4/24</f>
        <v/>
      </c>
      <c r="G128" s="3">
        <f>(F128-2451545)/36525</f>
        <v/>
      </c>
      <c r="I128">
        <f>MOD(280.46646+G128*(36000.76983 + G128*0.0003032),360)</f>
        <v/>
      </c>
      <c r="J128">
        <f>357.52911+G128*(35999.05029 - 0.0001537*G128)</f>
        <v/>
      </c>
      <c r="K128">
        <f>0.016708634-G128*(0.000042037+0.0000001267*G128)</f>
        <v/>
      </c>
      <c r="L128">
        <f>SIN(RADIANS(J128))*(1.914602-G128*(0.004817+0.000014*G128))+SIN(RADIANS(2*J128))*(0.019993-0.000101*G128)+SIN(RADIANS(3*J128))*0.000289</f>
        <v/>
      </c>
      <c r="M128">
        <f>I128+L128</f>
        <v/>
      </c>
      <c r="N128">
        <f>J128+L128</f>
        <v/>
      </c>
      <c r="O128">
        <f>(1.000001018*(1-K128*K128))/(1+K128*COS(RADIANS(N128)))</f>
        <v/>
      </c>
      <c r="P128">
        <f>M128-0.00569-0.00478*SIN(RADIANS(125.04-1934.136*G128))</f>
        <v/>
      </c>
      <c r="Q128">
        <f>23+(26+((21.448-G128*(46.815+G128*(0.00059-G128*0.001813))))/60)/60</f>
        <v/>
      </c>
      <c r="R128">
        <f>Q128+0.00256*COS(RADIANS(125.04-1934.136*G128))</f>
        <v/>
      </c>
      <c r="S128">
        <f>DEGREES(ATAN2(COS(RADIANS(P128)),COS(RADIANS(R128))*SIN(RADIANS(P128))))</f>
        <v/>
      </c>
      <c r="T128">
        <f>DEGREES(ASIN(SIN(RADIANS(R128))*SIN(RADIANS(P128))))</f>
        <v/>
      </c>
      <c r="U128">
        <f>TAN(RADIANS(R128/2))*TAN(RADIANS(R128/2))</f>
        <v/>
      </c>
      <c r="V128">
        <f>4*DEGREES(U128*SIN(2*RADIANS(I128))-2*K128*SIN(RADIANS(J128))+4*K128*U128*SIN(RADIANS(J128))*COS(2*RADIANS(I128))-0.5*U128*U128*SIN(4*RADIANS(I128))-1.25*K128*K128*SIN(2*RADIANS(J128)))</f>
        <v/>
      </c>
      <c r="W128">
        <f>DEGREES(ACOS(COS(RADIANS(90.833))/(COS(RADIANS($B$2))*COS(RADIANS(T128)))-TAN(RADIANS($B$2))*TAN(RADIANS(T128))))</f>
        <v/>
      </c>
      <c r="X128" s="7">
        <f>(720-4*$B$3-V128+$B$4*60)/1440</f>
        <v/>
      </c>
      <c r="Y128" s="7">
        <f>(X128*1440-W128*4)/1440</f>
        <v/>
      </c>
      <c r="Z128" s="7">
        <f>(X128*1440+W128*4)/1440</f>
        <v/>
      </c>
      <c r="AA128">
        <f>8*W128</f>
        <v/>
      </c>
      <c r="AB128">
        <f>MOD(E128*1440+V128+4*$B$3-60*$B$4,1440)</f>
        <v/>
      </c>
      <c r="AC128">
        <f>IF(AB128/4&lt;0,AB128/4+180,AB128/4-180)</f>
        <v/>
      </c>
      <c r="AD128">
        <f>DEGREES(ACOS(SIN(RADIANS($B$2))*SIN(RADIANS(T128))+COS(RADIANS($B$2))*COS(RADIANS(T128))*COS(RADIANS(AC128))))</f>
        <v/>
      </c>
      <c r="AE128">
        <f>90-AD128</f>
        <v/>
      </c>
      <c r="AF128">
        <f>IF(AE128&gt;85,0,IF(AE128&gt;5,58.1/TAN(RADIANS(AE128))-0.07/POWER(TAN(RADIANS(AE128)),3)+0.000086/POWER(TAN(RADIANS(AE128)),5),IF(AE128&gt;-0.575,1735+AE128*(-518.2+AE128*(103.4+AE128*(-12.79+AE128*0.711))),-20.772/TAN(RADIANS(AE128)))))/3600</f>
        <v/>
      </c>
      <c r="AG128">
        <f>AE128+AF128</f>
        <v/>
      </c>
      <c r="AH128">
        <f>IF(AC128&gt;0,MOD(DEGREES(ACOS(((SIN(RADIANS($B$2))*COS(RADIANS(AD128)))-SIN(RADIANS(T128)))/(COS(RADIANS($B$2))*SIN(RADIANS(AD128)))))+180,360),MOD(540-DEGREES(ACOS(((SIN(RADIANS($B$2))*COS(RADIANS(AD128)))-SIN(RADIANS(T128)))/(COS(RADIANS($B$2))*SIN(RADIANS(AD128))))),360))</f>
        <v/>
      </c>
    </row>
    <row r="129">
      <c r="D129" s="1">
        <f>D128+1</f>
        <v/>
      </c>
      <c r="E129" s="7">
        <f>$B$5</f>
        <v/>
      </c>
      <c r="F129" s="2">
        <f>D129+2415018.5+E129-$B$4/24</f>
        <v/>
      </c>
      <c r="G129" s="3">
        <f>(F129-2451545)/36525</f>
        <v/>
      </c>
      <c r="I129">
        <f>MOD(280.46646+G129*(36000.76983 + G129*0.0003032),360)</f>
        <v/>
      </c>
      <c r="J129">
        <f>357.52911+G129*(35999.05029 - 0.0001537*G129)</f>
        <v/>
      </c>
      <c r="K129">
        <f>0.016708634-G129*(0.000042037+0.0000001267*G129)</f>
        <v/>
      </c>
      <c r="L129">
        <f>SIN(RADIANS(J129))*(1.914602-G129*(0.004817+0.000014*G129))+SIN(RADIANS(2*J129))*(0.019993-0.000101*G129)+SIN(RADIANS(3*J129))*0.000289</f>
        <v/>
      </c>
      <c r="M129">
        <f>I129+L129</f>
        <v/>
      </c>
      <c r="N129">
        <f>J129+L129</f>
        <v/>
      </c>
      <c r="O129">
        <f>(1.000001018*(1-K129*K129))/(1+K129*COS(RADIANS(N129)))</f>
        <v/>
      </c>
      <c r="P129">
        <f>M129-0.00569-0.00478*SIN(RADIANS(125.04-1934.136*G129))</f>
        <v/>
      </c>
      <c r="Q129">
        <f>23+(26+((21.448-G129*(46.815+G129*(0.00059-G129*0.001813))))/60)/60</f>
        <v/>
      </c>
      <c r="R129">
        <f>Q129+0.00256*COS(RADIANS(125.04-1934.136*G129))</f>
        <v/>
      </c>
      <c r="S129">
        <f>DEGREES(ATAN2(COS(RADIANS(P129)),COS(RADIANS(R129))*SIN(RADIANS(P129))))</f>
        <v/>
      </c>
      <c r="T129">
        <f>DEGREES(ASIN(SIN(RADIANS(R129))*SIN(RADIANS(P129))))</f>
        <v/>
      </c>
      <c r="U129">
        <f>TAN(RADIANS(R129/2))*TAN(RADIANS(R129/2))</f>
        <v/>
      </c>
      <c r="V129">
        <f>4*DEGREES(U129*SIN(2*RADIANS(I129))-2*K129*SIN(RADIANS(J129))+4*K129*U129*SIN(RADIANS(J129))*COS(2*RADIANS(I129))-0.5*U129*U129*SIN(4*RADIANS(I129))-1.25*K129*K129*SIN(2*RADIANS(J129)))</f>
        <v/>
      </c>
      <c r="W129">
        <f>DEGREES(ACOS(COS(RADIANS(90.833))/(COS(RADIANS($B$2))*COS(RADIANS(T129)))-TAN(RADIANS($B$2))*TAN(RADIANS(T129))))</f>
        <v/>
      </c>
      <c r="X129" s="7">
        <f>(720-4*$B$3-V129+$B$4*60)/1440</f>
        <v/>
      </c>
      <c r="Y129" s="7">
        <f>(X129*1440-W129*4)/1440</f>
        <v/>
      </c>
      <c r="Z129" s="7">
        <f>(X129*1440+W129*4)/1440</f>
        <v/>
      </c>
      <c r="AA129">
        <f>8*W129</f>
        <v/>
      </c>
      <c r="AB129">
        <f>MOD(E129*1440+V129+4*$B$3-60*$B$4,1440)</f>
        <v/>
      </c>
      <c r="AC129">
        <f>IF(AB129/4&lt;0,AB129/4+180,AB129/4-180)</f>
        <v/>
      </c>
      <c r="AD129">
        <f>DEGREES(ACOS(SIN(RADIANS($B$2))*SIN(RADIANS(T129))+COS(RADIANS($B$2))*COS(RADIANS(T129))*COS(RADIANS(AC129))))</f>
        <v/>
      </c>
      <c r="AE129">
        <f>90-AD129</f>
        <v/>
      </c>
      <c r="AF129">
        <f>IF(AE129&gt;85,0,IF(AE129&gt;5,58.1/TAN(RADIANS(AE129))-0.07/POWER(TAN(RADIANS(AE129)),3)+0.000086/POWER(TAN(RADIANS(AE129)),5),IF(AE129&gt;-0.575,1735+AE129*(-518.2+AE129*(103.4+AE129*(-12.79+AE129*0.711))),-20.772/TAN(RADIANS(AE129)))))/3600</f>
        <v/>
      </c>
      <c r="AG129">
        <f>AE129+AF129</f>
        <v/>
      </c>
      <c r="AH129">
        <f>IF(AC129&gt;0,MOD(DEGREES(ACOS(((SIN(RADIANS($B$2))*COS(RADIANS(AD129)))-SIN(RADIANS(T129)))/(COS(RADIANS($B$2))*SIN(RADIANS(AD129)))))+180,360),MOD(540-DEGREES(ACOS(((SIN(RADIANS($B$2))*COS(RADIANS(AD129)))-SIN(RADIANS(T129)))/(COS(RADIANS($B$2))*SIN(RADIANS(AD129))))),360))</f>
        <v/>
      </c>
    </row>
    <row r="130">
      <c r="D130" s="1">
        <f>D129+1</f>
        <v/>
      </c>
      <c r="E130" s="7">
        <f>$B$5</f>
        <v/>
      </c>
      <c r="F130" s="2">
        <f>D130+2415018.5+E130-$B$4/24</f>
        <v/>
      </c>
      <c r="G130" s="3">
        <f>(F130-2451545)/36525</f>
        <v/>
      </c>
      <c r="I130">
        <f>MOD(280.46646+G130*(36000.76983 + G130*0.0003032),360)</f>
        <v/>
      </c>
      <c r="J130">
        <f>357.52911+G130*(35999.05029 - 0.0001537*G130)</f>
        <v/>
      </c>
      <c r="K130">
        <f>0.016708634-G130*(0.000042037+0.0000001267*G130)</f>
        <v/>
      </c>
      <c r="L130">
        <f>SIN(RADIANS(J130))*(1.914602-G130*(0.004817+0.000014*G130))+SIN(RADIANS(2*J130))*(0.019993-0.000101*G130)+SIN(RADIANS(3*J130))*0.000289</f>
        <v/>
      </c>
      <c r="M130">
        <f>I130+L130</f>
        <v/>
      </c>
      <c r="N130">
        <f>J130+L130</f>
        <v/>
      </c>
      <c r="O130">
        <f>(1.000001018*(1-K130*K130))/(1+K130*COS(RADIANS(N130)))</f>
        <v/>
      </c>
      <c r="P130">
        <f>M130-0.00569-0.00478*SIN(RADIANS(125.04-1934.136*G130))</f>
        <v/>
      </c>
      <c r="Q130">
        <f>23+(26+((21.448-G130*(46.815+G130*(0.00059-G130*0.001813))))/60)/60</f>
        <v/>
      </c>
      <c r="R130">
        <f>Q130+0.00256*COS(RADIANS(125.04-1934.136*G130))</f>
        <v/>
      </c>
      <c r="S130">
        <f>DEGREES(ATAN2(COS(RADIANS(P130)),COS(RADIANS(R130))*SIN(RADIANS(P130))))</f>
        <v/>
      </c>
      <c r="T130">
        <f>DEGREES(ASIN(SIN(RADIANS(R130))*SIN(RADIANS(P130))))</f>
        <v/>
      </c>
      <c r="U130">
        <f>TAN(RADIANS(R130/2))*TAN(RADIANS(R130/2))</f>
        <v/>
      </c>
      <c r="V130">
        <f>4*DEGREES(U130*SIN(2*RADIANS(I130))-2*K130*SIN(RADIANS(J130))+4*K130*U130*SIN(RADIANS(J130))*COS(2*RADIANS(I130))-0.5*U130*U130*SIN(4*RADIANS(I130))-1.25*K130*K130*SIN(2*RADIANS(J130)))</f>
        <v/>
      </c>
      <c r="W130">
        <f>DEGREES(ACOS(COS(RADIANS(90.833))/(COS(RADIANS($B$2))*COS(RADIANS(T130)))-TAN(RADIANS($B$2))*TAN(RADIANS(T130))))</f>
        <v/>
      </c>
      <c r="X130" s="7">
        <f>(720-4*$B$3-V130+$B$4*60)/1440</f>
        <v/>
      </c>
      <c r="Y130" s="7">
        <f>(X130*1440-W130*4)/1440</f>
        <v/>
      </c>
      <c r="Z130" s="7">
        <f>(X130*1440+W130*4)/1440</f>
        <v/>
      </c>
      <c r="AA130">
        <f>8*W130</f>
        <v/>
      </c>
      <c r="AB130">
        <f>MOD(E130*1440+V130+4*$B$3-60*$B$4,1440)</f>
        <v/>
      </c>
      <c r="AC130">
        <f>IF(AB130/4&lt;0,AB130/4+180,AB130/4-180)</f>
        <v/>
      </c>
      <c r="AD130">
        <f>DEGREES(ACOS(SIN(RADIANS($B$2))*SIN(RADIANS(T130))+COS(RADIANS($B$2))*COS(RADIANS(T130))*COS(RADIANS(AC130))))</f>
        <v/>
      </c>
      <c r="AE130">
        <f>90-AD130</f>
        <v/>
      </c>
      <c r="AF130">
        <f>IF(AE130&gt;85,0,IF(AE130&gt;5,58.1/TAN(RADIANS(AE130))-0.07/POWER(TAN(RADIANS(AE130)),3)+0.000086/POWER(TAN(RADIANS(AE130)),5),IF(AE130&gt;-0.575,1735+AE130*(-518.2+AE130*(103.4+AE130*(-12.79+AE130*0.711))),-20.772/TAN(RADIANS(AE130)))))/3600</f>
        <v/>
      </c>
      <c r="AG130">
        <f>AE130+AF130</f>
        <v/>
      </c>
      <c r="AH130">
        <f>IF(AC130&gt;0,MOD(DEGREES(ACOS(((SIN(RADIANS($B$2))*COS(RADIANS(AD130)))-SIN(RADIANS(T130)))/(COS(RADIANS($B$2))*SIN(RADIANS(AD130)))))+180,360),MOD(540-DEGREES(ACOS(((SIN(RADIANS($B$2))*COS(RADIANS(AD130)))-SIN(RADIANS(T130)))/(COS(RADIANS($B$2))*SIN(RADIANS(AD130))))),360))</f>
        <v/>
      </c>
    </row>
    <row r="131">
      <c r="D131" s="1">
        <f>D130+1</f>
        <v/>
      </c>
      <c r="E131" s="7">
        <f>$B$5</f>
        <v/>
      </c>
      <c r="F131" s="2">
        <f>D131+2415018.5+E131-$B$4/24</f>
        <v/>
      </c>
      <c r="G131" s="3">
        <f>(F131-2451545)/36525</f>
        <v/>
      </c>
      <c r="I131">
        <f>MOD(280.46646+G131*(36000.76983 + G131*0.0003032),360)</f>
        <v/>
      </c>
      <c r="J131">
        <f>357.52911+G131*(35999.05029 - 0.0001537*G131)</f>
        <v/>
      </c>
      <c r="K131">
        <f>0.016708634-G131*(0.000042037+0.0000001267*G131)</f>
        <v/>
      </c>
      <c r="L131">
        <f>SIN(RADIANS(J131))*(1.914602-G131*(0.004817+0.000014*G131))+SIN(RADIANS(2*J131))*(0.019993-0.000101*G131)+SIN(RADIANS(3*J131))*0.000289</f>
        <v/>
      </c>
      <c r="M131">
        <f>I131+L131</f>
        <v/>
      </c>
      <c r="N131">
        <f>J131+L131</f>
        <v/>
      </c>
      <c r="O131">
        <f>(1.000001018*(1-K131*K131))/(1+K131*COS(RADIANS(N131)))</f>
        <v/>
      </c>
      <c r="P131">
        <f>M131-0.00569-0.00478*SIN(RADIANS(125.04-1934.136*G131))</f>
        <v/>
      </c>
      <c r="Q131">
        <f>23+(26+((21.448-G131*(46.815+G131*(0.00059-G131*0.001813))))/60)/60</f>
        <v/>
      </c>
      <c r="R131">
        <f>Q131+0.00256*COS(RADIANS(125.04-1934.136*G131))</f>
        <v/>
      </c>
      <c r="S131">
        <f>DEGREES(ATAN2(COS(RADIANS(P131)),COS(RADIANS(R131))*SIN(RADIANS(P131))))</f>
        <v/>
      </c>
      <c r="T131">
        <f>DEGREES(ASIN(SIN(RADIANS(R131))*SIN(RADIANS(P131))))</f>
        <v/>
      </c>
      <c r="U131">
        <f>TAN(RADIANS(R131/2))*TAN(RADIANS(R131/2))</f>
        <v/>
      </c>
      <c r="V131">
        <f>4*DEGREES(U131*SIN(2*RADIANS(I131))-2*K131*SIN(RADIANS(J131))+4*K131*U131*SIN(RADIANS(J131))*COS(2*RADIANS(I131))-0.5*U131*U131*SIN(4*RADIANS(I131))-1.25*K131*K131*SIN(2*RADIANS(J131)))</f>
        <v/>
      </c>
      <c r="W131">
        <f>DEGREES(ACOS(COS(RADIANS(90.833))/(COS(RADIANS($B$2))*COS(RADIANS(T131)))-TAN(RADIANS($B$2))*TAN(RADIANS(T131))))</f>
        <v/>
      </c>
      <c r="X131" s="7">
        <f>(720-4*$B$3-V131+$B$4*60)/1440</f>
        <v/>
      </c>
      <c r="Y131" s="7">
        <f>(X131*1440-W131*4)/1440</f>
        <v/>
      </c>
      <c r="Z131" s="7">
        <f>(X131*1440+W131*4)/1440</f>
        <v/>
      </c>
      <c r="AA131">
        <f>8*W131</f>
        <v/>
      </c>
      <c r="AB131">
        <f>MOD(E131*1440+V131+4*$B$3-60*$B$4,1440)</f>
        <v/>
      </c>
      <c r="AC131">
        <f>IF(AB131/4&lt;0,AB131/4+180,AB131/4-180)</f>
        <v/>
      </c>
      <c r="AD131">
        <f>DEGREES(ACOS(SIN(RADIANS($B$2))*SIN(RADIANS(T131))+COS(RADIANS($B$2))*COS(RADIANS(T131))*COS(RADIANS(AC131))))</f>
        <v/>
      </c>
      <c r="AE131">
        <f>90-AD131</f>
        <v/>
      </c>
      <c r="AF131">
        <f>IF(AE131&gt;85,0,IF(AE131&gt;5,58.1/TAN(RADIANS(AE131))-0.07/POWER(TAN(RADIANS(AE131)),3)+0.000086/POWER(TAN(RADIANS(AE131)),5),IF(AE131&gt;-0.575,1735+AE131*(-518.2+AE131*(103.4+AE131*(-12.79+AE131*0.711))),-20.772/TAN(RADIANS(AE131)))))/3600</f>
        <v/>
      </c>
      <c r="AG131">
        <f>AE131+AF131</f>
        <v/>
      </c>
      <c r="AH131">
        <f>IF(AC131&gt;0,MOD(DEGREES(ACOS(((SIN(RADIANS($B$2))*COS(RADIANS(AD131)))-SIN(RADIANS(T131)))/(COS(RADIANS($B$2))*SIN(RADIANS(AD131)))))+180,360),MOD(540-DEGREES(ACOS(((SIN(RADIANS($B$2))*COS(RADIANS(AD131)))-SIN(RADIANS(T131)))/(COS(RADIANS($B$2))*SIN(RADIANS(AD131))))),360))</f>
        <v/>
      </c>
    </row>
    <row r="132">
      <c r="D132" s="1">
        <f>D131+1</f>
        <v/>
      </c>
      <c r="E132" s="7">
        <f>$B$5</f>
        <v/>
      </c>
      <c r="F132" s="2">
        <f>D132+2415018.5+E132-$B$4/24</f>
        <v/>
      </c>
      <c r="G132" s="3">
        <f>(F132-2451545)/36525</f>
        <v/>
      </c>
      <c r="I132">
        <f>MOD(280.46646+G132*(36000.76983 + G132*0.0003032),360)</f>
        <v/>
      </c>
      <c r="J132">
        <f>357.52911+G132*(35999.05029 - 0.0001537*G132)</f>
        <v/>
      </c>
      <c r="K132">
        <f>0.016708634-G132*(0.000042037+0.0000001267*G132)</f>
        <v/>
      </c>
      <c r="L132">
        <f>SIN(RADIANS(J132))*(1.914602-G132*(0.004817+0.000014*G132))+SIN(RADIANS(2*J132))*(0.019993-0.000101*G132)+SIN(RADIANS(3*J132))*0.000289</f>
        <v/>
      </c>
      <c r="M132">
        <f>I132+L132</f>
        <v/>
      </c>
      <c r="N132">
        <f>J132+L132</f>
        <v/>
      </c>
      <c r="O132">
        <f>(1.000001018*(1-K132*K132))/(1+K132*COS(RADIANS(N132)))</f>
        <v/>
      </c>
      <c r="P132">
        <f>M132-0.00569-0.00478*SIN(RADIANS(125.04-1934.136*G132))</f>
        <v/>
      </c>
      <c r="Q132">
        <f>23+(26+((21.448-G132*(46.815+G132*(0.00059-G132*0.001813))))/60)/60</f>
        <v/>
      </c>
      <c r="R132">
        <f>Q132+0.00256*COS(RADIANS(125.04-1934.136*G132))</f>
        <v/>
      </c>
      <c r="S132">
        <f>DEGREES(ATAN2(COS(RADIANS(P132)),COS(RADIANS(R132))*SIN(RADIANS(P132))))</f>
        <v/>
      </c>
      <c r="T132">
        <f>DEGREES(ASIN(SIN(RADIANS(R132))*SIN(RADIANS(P132))))</f>
        <v/>
      </c>
      <c r="U132">
        <f>TAN(RADIANS(R132/2))*TAN(RADIANS(R132/2))</f>
        <v/>
      </c>
      <c r="V132">
        <f>4*DEGREES(U132*SIN(2*RADIANS(I132))-2*K132*SIN(RADIANS(J132))+4*K132*U132*SIN(RADIANS(J132))*COS(2*RADIANS(I132))-0.5*U132*U132*SIN(4*RADIANS(I132))-1.25*K132*K132*SIN(2*RADIANS(J132)))</f>
        <v/>
      </c>
      <c r="W132">
        <f>DEGREES(ACOS(COS(RADIANS(90.833))/(COS(RADIANS($B$2))*COS(RADIANS(T132)))-TAN(RADIANS($B$2))*TAN(RADIANS(T132))))</f>
        <v/>
      </c>
      <c r="X132" s="7">
        <f>(720-4*$B$3-V132+$B$4*60)/1440</f>
        <v/>
      </c>
      <c r="Y132" s="7">
        <f>(X132*1440-W132*4)/1440</f>
        <v/>
      </c>
      <c r="Z132" s="7">
        <f>(X132*1440+W132*4)/1440</f>
        <v/>
      </c>
      <c r="AA132">
        <f>8*W132</f>
        <v/>
      </c>
      <c r="AB132">
        <f>MOD(E132*1440+V132+4*$B$3-60*$B$4,1440)</f>
        <v/>
      </c>
      <c r="AC132">
        <f>IF(AB132/4&lt;0,AB132/4+180,AB132/4-180)</f>
        <v/>
      </c>
      <c r="AD132">
        <f>DEGREES(ACOS(SIN(RADIANS($B$2))*SIN(RADIANS(T132))+COS(RADIANS($B$2))*COS(RADIANS(T132))*COS(RADIANS(AC132))))</f>
        <v/>
      </c>
      <c r="AE132">
        <f>90-AD132</f>
        <v/>
      </c>
      <c r="AF132">
        <f>IF(AE132&gt;85,0,IF(AE132&gt;5,58.1/TAN(RADIANS(AE132))-0.07/POWER(TAN(RADIANS(AE132)),3)+0.000086/POWER(TAN(RADIANS(AE132)),5),IF(AE132&gt;-0.575,1735+AE132*(-518.2+AE132*(103.4+AE132*(-12.79+AE132*0.711))),-20.772/TAN(RADIANS(AE132)))))/3600</f>
        <v/>
      </c>
      <c r="AG132">
        <f>AE132+AF132</f>
        <v/>
      </c>
      <c r="AH132">
        <f>IF(AC132&gt;0,MOD(DEGREES(ACOS(((SIN(RADIANS($B$2))*COS(RADIANS(AD132)))-SIN(RADIANS(T132)))/(COS(RADIANS($B$2))*SIN(RADIANS(AD132)))))+180,360),MOD(540-DEGREES(ACOS(((SIN(RADIANS($B$2))*COS(RADIANS(AD132)))-SIN(RADIANS(T132)))/(COS(RADIANS($B$2))*SIN(RADIANS(AD132))))),360))</f>
        <v/>
      </c>
    </row>
    <row r="133">
      <c r="D133" s="1">
        <f>D132+1</f>
        <v/>
      </c>
      <c r="E133" s="7">
        <f>$B$5</f>
        <v/>
      </c>
      <c r="F133" s="2">
        <f>D133+2415018.5+E133-$B$4/24</f>
        <v/>
      </c>
      <c r="G133" s="3">
        <f>(F133-2451545)/36525</f>
        <v/>
      </c>
      <c r="I133">
        <f>MOD(280.46646+G133*(36000.76983 + G133*0.0003032),360)</f>
        <v/>
      </c>
      <c r="J133">
        <f>357.52911+G133*(35999.05029 - 0.0001537*G133)</f>
        <v/>
      </c>
      <c r="K133">
        <f>0.016708634-G133*(0.000042037+0.0000001267*G133)</f>
        <v/>
      </c>
      <c r="L133">
        <f>SIN(RADIANS(J133))*(1.914602-G133*(0.004817+0.000014*G133))+SIN(RADIANS(2*J133))*(0.019993-0.000101*G133)+SIN(RADIANS(3*J133))*0.000289</f>
        <v/>
      </c>
      <c r="M133">
        <f>I133+L133</f>
        <v/>
      </c>
      <c r="N133">
        <f>J133+L133</f>
        <v/>
      </c>
      <c r="O133">
        <f>(1.000001018*(1-K133*K133))/(1+K133*COS(RADIANS(N133)))</f>
        <v/>
      </c>
      <c r="P133">
        <f>M133-0.00569-0.00478*SIN(RADIANS(125.04-1934.136*G133))</f>
        <v/>
      </c>
      <c r="Q133">
        <f>23+(26+((21.448-G133*(46.815+G133*(0.00059-G133*0.001813))))/60)/60</f>
        <v/>
      </c>
      <c r="R133">
        <f>Q133+0.00256*COS(RADIANS(125.04-1934.136*G133))</f>
        <v/>
      </c>
      <c r="S133">
        <f>DEGREES(ATAN2(COS(RADIANS(P133)),COS(RADIANS(R133))*SIN(RADIANS(P133))))</f>
        <v/>
      </c>
      <c r="T133">
        <f>DEGREES(ASIN(SIN(RADIANS(R133))*SIN(RADIANS(P133))))</f>
        <v/>
      </c>
      <c r="U133">
        <f>TAN(RADIANS(R133/2))*TAN(RADIANS(R133/2))</f>
        <v/>
      </c>
      <c r="V133">
        <f>4*DEGREES(U133*SIN(2*RADIANS(I133))-2*K133*SIN(RADIANS(J133))+4*K133*U133*SIN(RADIANS(J133))*COS(2*RADIANS(I133))-0.5*U133*U133*SIN(4*RADIANS(I133))-1.25*K133*K133*SIN(2*RADIANS(J133)))</f>
        <v/>
      </c>
      <c r="W133">
        <f>DEGREES(ACOS(COS(RADIANS(90.833))/(COS(RADIANS($B$2))*COS(RADIANS(T133)))-TAN(RADIANS($B$2))*TAN(RADIANS(T133))))</f>
        <v/>
      </c>
      <c r="X133" s="7">
        <f>(720-4*$B$3-V133+$B$4*60)/1440</f>
        <v/>
      </c>
      <c r="Y133" s="7">
        <f>(X133*1440-W133*4)/1440</f>
        <v/>
      </c>
      <c r="Z133" s="7">
        <f>(X133*1440+W133*4)/1440</f>
        <v/>
      </c>
      <c r="AA133">
        <f>8*W133</f>
        <v/>
      </c>
      <c r="AB133">
        <f>MOD(E133*1440+V133+4*$B$3-60*$B$4,1440)</f>
        <v/>
      </c>
      <c r="AC133">
        <f>IF(AB133/4&lt;0,AB133/4+180,AB133/4-180)</f>
        <v/>
      </c>
      <c r="AD133">
        <f>DEGREES(ACOS(SIN(RADIANS($B$2))*SIN(RADIANS(T133))+COS(RADIANS($B$2))*COS(RADIANS(T133))*COS(RADIANS(AC133))))</f>
        <v/>
      </c>
      <c r="AE133">
        <f>90-AD133</f>
        <v/>
      </c>
      <c r="AF133">
        <f>IF(AE133&gt;85,0,IF(AE133&gt;5,58.1/TAN(RADIANS(AE133))-0.07/POWER(TAN(RADIANS(AE133)),3)+0.000086/POWER(TAN(RADIANS(AE133)),5),IF(AE133&gt;-0.575,1735+AE133*(-518.2+AE133*(103.4+AE133*(-12.79+AE133*0.711))),-20.772/TAN(RADIANS(AE133)))))/3600</f>
        <v/>
      </c>
      <c r="AG133">
        <f>AE133+AF133</f>
        <v/>
      </c>
      <c r="AH133">
        <f>IF(AC133&gt;0,MOD(DEGREES(ACOS(((SIN(RADIANS($B$2))*COS(RADIANS(AD133)))-SIN(RADIANS(T133)))/(COS(RADIANS($B$2))*SIN(RADIANS(AD133)))))+180,360),MOD(540-DEGREES(ACOS(((SIN(RADIANS($B$2))*COS(RADIANS(AD133)))-SIN(RADIANS(T133)))/(COS(RADIANS($B$2))*SIN(RADIANS(AD133))))),360))</f>
        <v/>
      </c>
    </row>
    <row r="134">
      <c r="D134" s="1">
        <f>D133+1</f>
        <v/>
      </c>
      <c r="E134" s="7">
        <f>$B$5</f>
        <v/>
      </c>
      <c r="F134" s="2">
        <f>D134+2415018.5+E134-$B$4/24</f>
        <v/>
      </c>
      <c r="G134" s="3">
        <f>(F134-2451545)/36525</f>
        <v/>
      </c>
      <c r="I134">
        <f>MOD(280.46646+G134*(36000.76983 + G134*0.0003032),360)</f>
        <v/>
      </c>
      <c r="J134">
        <f>357.52911+G134*(35999.05029 - 0.0001537*G134)</f>
        <v/>
      </c>
      <c r="K134">
        <f>0.016708634-G134*(0.000042037+0.0000001267*G134)</f>
        <v/>
      </c>
      <c r="L134">
        <f>SIN(RADIANS(J134))*(1.914602-G134*(0.004817+0.000014*G134))+SIN(RADIANS(2*J134))*(0.019993-0.000101*G134)+SIN(RADIANS(3*J134))*0.000289</f>
        <v/>
      </c>
      <c r="M134">
        <f>I134+L134</f>
        <v/>
      </c>
      <c r="N134">
        <f>J134+L134</f>
        <v/>
      </c>
      <c r="O134">
        <f>(1.000001018*(1-K134*K134))/(1+K134*COS(RADIANS(N134)))</f>
        <v/>
      </c>
      <c r="P134">
        <f>M134-0.00569-0.00478*SIN(RADIANS(125.04-1934.136*G134))</f>
        <v/>
      </c>
      <c r="Q134">
        <f>23+(26+((21.448-G134*(46.815+G134*(0.00059-G134*0.001813))))/60)/60</f>
        <v/>
      </c>
      <c r="R134">
        <f>Q134+0.00256*COS(RADIANS(125.04-1934.136*G134))</f>
        <v/>
      </c>
      <c r="S134">
        <f>DEGREES(ATAN2(COS(RADIANS(P134)),COS(RADIANS(R134))*SIN(RADIANS(P134))))</f>
        <v/>
      </c>
      <c r="T134">
        <f>DEGREES(ASIN(SIN(RADIANS(R134))*SIN(RADIANS(P134))))</f>
        <v/>
      </c>
      <c r="U134">
        <f>TAN(RADIANS(R134/2))*TAN(RADIANS(R134/2))</f>
        <v/>
      </c>
      <c r="V134">
        <f>4*DEGREES(U134*SIN(2*RADIANS(I134))-2*K134*SIN(RADIANS(J134))+4*K134*U134*SIN(RADIANS(J134))*COS(2*RADIANS(I134))-0.5*U134*U134*SIN(4*RADIANS(I134))-1.25*K134*K134*SIN(2*RADIANS(J134)))</f>
        <v/>
      </c>
      <c r="W134">
        <f>DEGREES(ACOS(COS(RADIANS(90.833))/(COS(RADIANS($B$2))*COS(RADIANS(T134)))-TAN(RADIANS($B$2))*TAN(RADIANS(T134))))</f>
        <v/>
      </c>
      <c r="X134" s="7">
        <f>(720-4*$B$3-V134+$B$4*60)/1440</f>
        <v/>
      </c>
      <c r="Y134" s="7">
        <f>(X134*1440-W134*4)/1440</f>
        <v/>
      </c>
      <c r="Z134" s="7">
        <f>(X134*1440+W134*4)/1440</f>
        <v/>
      </c>
      <c r="AA134">
        <f>8*W134</f>
        <v/>
      </c>
      <c r="AB134">
        <f>MOD(E134*1440+V134+4*$B$3-60*$B$4,1440)</f>
        <v/>
      </c>
      <c r="AC134">
        <f>IF(AB134/4&lt;0,AB134/4+180,AB134/4-180)</f>
        <v/>
      </c>
      <c r="AD134">
        <f>DEGREES(ACOS(SIN(RADIANS($B$2))*SIN(RADIANS(T134))+COS(RADIANS($B$2))*COS(RADIANS(T134))*COS(RADIANS(AC134))))</f>
        <v/>
      </c>
      <c r="AE134">
        <f>90-AD134</f>
        <v/>
      </c>
      <c r="AF134">
        <f>IF(AE134&gt;85,0,IF(AE134&gt;5,58.1/TAN(RADIANS(AE134))-0.07/POWER(TAN(RADIANS(AE134)),3)+0.000086/POWER(TAN(RADIANS(AE134)),5),IF(AE134&gt;-0.575,1735+AE134*(-518.2+AE134*(103.4+AE134*(-12.79+AE134*0.711))),-20.772/TAN(RADIANS(AE134)))))/3600</f>
        <v/>
      </c>
      <c r="AG134">
        <f>AE134+AF134</f>
        <v/>
      </c>
      <c r="AH134">
        <f>IF(AC134&gt;0,MOD(DEGREES(ACOS(((SIN(RADIANS($B$2))*COS(RADIANS(AD134)))-SIN(RADIANS(T134)))/(COS(RADIANS($B$2))*SIN(RADIANS(AD134)))))+180,360),MOD(540-DEGREES(ACOS(((SIN(RADIANS($B$2))*COS(RADIANS(AD134)))-SIN(RADIANS(T134)))/(COS(RADIANS($B$2))*SIN(RADIANS(AD134))))),360))</f>
        <v/>
      </c>
    </row>
    <row r="135">
      <c r="D135" s="1">
        <f>D134+1</f>
        <v/>
      </c>
      <c r="E135" s="7">
        <f>$B$5</f>
        <v/>
      </c>
      <c r="F135" s="2">
        <f>D135+2415018.5+E135-$B$4/24</f>
        <v/>
      </c>
      <c r="G135" s="3">
        <f>(F135-2451545)/36525</f>
        <v/>
      </c>
      <c r="I135">
        <f>MOD(280.46646+G135*(36000.76983 + G135*0.0003032),360)</f>
        <v/>
      </c>
      <c r="J135">
        <f>357.52911+G135*(35999.05029 - 0.0001537*G135)</f>
        <v/>
      </c>
      <c r="K135">
        <f>0.016708634-G135*(0.000042037+0.0000001267*G135)</f>
        <v/>
      </c>
      <c r="L135">
        <f>SIN(RADIANS(J135))*(1.914602-G135*(0.004817+0.000014*G135))+SIN(RADIANS(2*J135))*(0.019993-0.000101*G135)+SIN(RADIANS(3*J135))*0.000289</f>
        <v/>
      </c>
      <c r="M135">
        <f>I135+L135</f>
        <v/>
      </c>
      <c r="N135">
        <f>J135+L135</f>
        <v/>
      </c>
      <c r="O135">
        <f>(1.000001018*(1-K135*K135))/(1+K135*COS(RADIANS(N135)))</f>
        <v/>
      </c>
      <c r="P135">
        <f>M135-0.00569-0.00478*SIN(RADIANS(125.04-1934.136*G135))</f>
        <v/>
      </c>
      <c r="Q135">
        <f>23+(26+((21.448-G135*(46.815+G135*(0.00059-G135*0.001813))))/60)/60</f>
        <v/>
      </c>
      <c r="R135">
        <f>Q135+0.00256*COS(RADIANS(125.04-1934.136*G135))</f>
        <v/>
      </c>
      <c r="S135">
        <f>DEGREES(ATAN2(COS(RADIANS(P135)),COS(RADIANS(R135))*SIN(RADIANS(P135))))</f>
        <v/>
      </c>
      <c r="T135">
        <f>DEGREES(ASIN(SIN(RADIANS(R135))*SIN(RADIANS(P135))))</f>
        <v/>
      </c>
      <c r="U135">
        <f>TAN(RADIANS(R135/2))*TAN(RADIANS(R135/2))</f>
        <v/>
      </c>
      <c r="V135">
        <f>4*DEGREES(U135*SIN(2*RADIANS(I135))-2*K135*SIN(RADIANS(J135))+4*K135*U135*SIN(RADIANS(J135))*COS(2*RADIANS(I135))-0.5*U135*U135*SIN(4*RADIANS(I135))-1.25*K135*K135*SIN(2*RADIANS(J135)))</f>
        <v/>
      </c>
      <c r="W135">
        <f>DEGREES(ACOS(COS(RADIANS(90.833))/(COS(RADIANS($B$2))*COS(RADIANS(T135)))-TAN(RADIANS($B$2))*TAN(RADIANS(T135))))</f>
        <v/>
      </c>
      <c r="X135" s="7">
        <f>(720-4*$B$3-V135+$B$4*60)/1440</f>
        <v/>
      </c>
      <c r="Y135" s="7">
        <f>(X135*1440-W135*4)/1440</f>
        <v/>
      </c>
      <c r="Z135" s="7">
        <f>(X135*1440+W135*4)/1440</f>
        <v/>
      </c>
      <c r="AA135">
        <f>8*W135</f>
        <v/>
      </c>
      <c r="AB135">
        <f>MOD(E135*1440+V135+4*$B$3-60*$B$4,1440)</f>
        <v/>
      </c>
      <c r="AC135">
        <f>IF(AB135/4&lt;0,AB135/4+180,AB135/4-180)</f>
        <v/>
      </c>
      <c r="AD135">
        <f>DEGREES(ACOS(SIN(RADIANS($B$2))*SIN(RADIANS(T135))+COS(RADIANS($B$2))*COS(RADIANS(T135))*COS(RADIANS(AC135))))</f>
        <v/>
      </c>
      <c r="AE135">
        <f>90-AD135</f>
        <v/>
      </c>
      <c r="AF135">
        <f>IF(AE135&gt;85,0,IF(AE135&gt;5,58.1/TAN(RADIANS(AE135))-0.07/POWER(TAN(RADIANS(AE135)),3)+0.000086/POWER(TAN(RADIANS(AE135)),5),IF(AE135&gt;-0.575,1735+AE135*(-518.2+AE135*(103.4+AE135*(-12.79+AE135*0.711))),-20.772/TAN(RADIANS(AE135)))))/3600</f>
        <v/>
      </c>
      <c r="AG135">
        <f>AE135+AF135</f>
        <v/>
      </c>
      <c r="AH135">
        <f>IF(AC135&gt;0,MOD(DEGREES(ACOS(((SIN(RADIANS($B$2))*COS(RADIANS(AD135)))-SIN(RADIANS(T135)))/(COS(RADIANS($B$2))*SIN(RADIANS(AD135)))))+180,360),MOD(540-DEGREES(ACOS(((SIN(RADIANS($B$2))*COS(RADIANS(AD135)))-SIN(RADIANS(T135)))/(COS(RADIANS($B$2))*SIN(RADIANS(AD135))))),360))</f>
        <v/>
      </c>
    </row>
    <row r="136">
      <c r="D136" s="1">
        <f>D135+1</f>
        <v/>
      </c>
      <c r="E136" s="7">
        <f>$B$5</f>
        <v/>
      </c>
      <c r="F136" s="2">
        <f>D136+2415018.5+E136-$B$4/24</f>
        <v/>
      </c>
      <c r="G136" s="3">
        <f>(F136-2451545)/36525</f>
        <v/>
      </c>
      <c r="I136">
        <f>MOD(280.46646+G136*(36000.76983 + G136*0.0003032),360)</f>
        <v/>
      </c>
      <c r="J136">
        <f>357.52911+G136*(35999.05029 - 0.0001537*G136)</f>
        <v/>
      </c>
      <c r="K136">
        <f>0.016708634-G136*(0.000042037+0.0000001267*G136)</f>
        <v/>
      </c>
      <c r="L136">
        <f>SIN(RADIANS(J136))*(1.914602-G136*(0.004817+0.000014*G136))+SIN(RADIANS(2*J136))*(0.019993-0.000101*G136)+SIN(RADIANS(3*J136))*0.000289</f>
        <v/>
      </c>
      <c r="M136">
        <f>I136+L136</f>
        <v/>
      </c>
      <c r="N136">
        <f>J136+L136</f>
        <v/>
      </c>
      <c r="O136">
        <f>(1.000001018*(1-K136*K136))/(1+K136*COS(RADIANS(N136)))</f>
        <v/>
      </c>
      <c r="P136">
        <f>M136-0.00569-0.00478*SIN(RADIANS(125.04-1934.136*G136))</f>
        <v/>
      </c>
      <c r="Q136">
        <f>23+(26+((21.448-G136*(46.815+G136*(0.00059-G136*0.001813))))/60)/60</f>
        <v/>
      </c>
      <c r="R136">
        <f>Q136+0.00256*COS(RADIANS(125.04-1934.136*G136))</f>
        <v/>
      </c>
      <c r="S136">
        <f>DEGREES(ATAN2(COS(RADIANS(P136)),COS(RADIANS(R136))*SIN(RADIANS(P136))))</f>
        <v/>
      </c>
      <c r="T136">
        <f>DEGREES(ASIN(SIN(RADIANS(R136))*SIN(RADIANS(P136))))</f>
        <v/>
      </c>
      <c r="U136">
        <f>TAN(RADIANS(R136/2))*TAN(RADIANS(R136/2))</f>
        <v/>
      </c>
      <c r="V136">
        <f>4*DEGREES(U136*SIN(2*RADIANS(I136))-2*K136*SIN(RADIANS(J136))+4*K136*U136*SIN(RADIANS(J136))*COS(2*RADIANS(I136))-0.5*U136*U136*SIN(4*RADIANS(I136))-1.25*K136*K136*SIN(2*RADIANS(J136)))</f>
        <v/>
      </c>
      <c r="W136">
        <f>DEGREES(ACOS(COS(RADIANS(90.833))/(COS(RADIANS($B$2))*COS(RADIANS(T136)))-TAN(RADIANS($B$2))*TAN(RADIANS(T136))))</f>
        <v/>
      </c>
      <c r="X136" s="7">
        <f>(720-4*$B$3-V136+$B$4*60)/1440</f>
        <v/>
      </c>
      <c r="Y136" s="7">
        <f>(X136*1440-W136*4)/1440</f>
        <v/>
      </c>
      <c r="Z136" s="7">
        <f>(X136*1440+W136*4)/1440</f>
        <v/>
      </c>
      <c r="AA136">
        <f>8*W136</f>
        <v/>
      </c>
      <c r="AB136">
        <f>MOD(E136*1440+V136+4*$B$3-60*$B$4,1440)</f>
        <v/>
      </c>
      <c r="AC136">
        <f>IF(AB136/4&lt;0,AB136/4+180,AB136/4-180)</f>
        <v/>
      </c>
      <c r="AD136">
        <f>DEGREES(ACOS(SIN(RADIANS($B$2))*SIN(RADIANS(T136))+COS(RADIANS($B$2))*COS(RADIANS(T136))*COS(RADIANS(AC136))))</f>
        <v/>
      </c>
      <c r="AE136">
        <f>90-AD136</f>
        <v/>
      </c>
      <c r="AF136">
        <f>IF(AE136&gt;85,0,IF(AE136&gt;5,58.1/TAN(RADIANS(AE136))-0.07/POWER(TAN(RADIANS(AE136)),3)+0.000086/POWER(TAN(RADIANS(AE136)),5),IF(AE136&gt;-0.575,1735+AE136*(-518.2+AE136*(103.4+AE136*(-12.79+AE136*0.711))),-20.772/TAN(RADIANS(AE136)))))/3600</f>
        <v/>
      </c>
      <c r="AG136">
        <f>AE136+AF136</f>
        <v/>
      </c>
      <c r="AH136">
        <f>IF(AC136&gt;0,MOD(DEGREES(ACOS(((SIN(RADIANS($B$2))*COS(RADIANS(AD136)))-SIN(RADIANS(T136)))/(COS(RADIANS($B$2))*SIN(RADIANS(AD136)))))+180,360),MOD(540-DEGREES(ACOS(((SIN(RADIANS($B$2))*COS(RADIANS(AD136)))-SIN(RADIANS(T136)))/(COS(RADIANS($B$2))*SIN(RADIANS(AD136))))),360))</f>
        <v/>
      </c>
    </row>
    <row r="137">
      <c r="D137" s="1">
        <f>D136+1</f>
        <v/>
      </c>
      <c r="E137" s="7">
        <f>$B$5</f>
        <v/>
      </c>
      <c r="F137" s="2">
        <f>D137+2415018.5+E137-$B$4/24</f>
        <v/>
      </c>
      <c r="G137" s="3">
        <f>(F137-2451545)/36525</f>
        <v/>
      </c>
      <c r="I137">
        <f>MOD(280.46646+G137*(36000.76983 + G137*0.0003032),360)</f>
        <v/>
      </c>
      <c r="J137">
        <f>357.52911+G137*(35999.05029 - 0.0001537*G137)</f>
        <v/>
      </c>
      <c r="K137">
        <f>0.016708634-G137*(0.000042037+0.0000001267*G137)</f>
        <v/>
      </c>
      <c r="L137">
        <f>SIN(RADIANS(J137))*(1.914602-G137*(0.004817+0.000014*G137))+SIN(RADIANS(2*J137))*(0.019993-0.000101*G137)+SIN(RADIANS(3*J137))*0.000289</f>
        <v/>
      </c>
      <c r="M137">
        <f>I137+L137</f>
        <v/>
      </c>
      <c r="N137">
        <f>J137+L137</f>
        <v/>
      </c>
      <c r="O137">
        <f>(1.000001018*(1-K137*K137))/(1+K137*COS(RADIANS(N137)))</f>
        <v/>
      </c>
      <c r="P137">
        <f>M137-0.00569-0.00478*SIN(RADIANS(125.04-1934.136*G137))</f>
        <v/>
      </c>
      <c r="Q137">
        <f>23+(26+((21.448-G137*(46.815+G137*(0.00059-G137*0.001813))))/60)/60</f>
        <v/>
      </c>
      <c r="R137">
        <f>Q137+0.00256*COS(RADIANS(125.04-1934.136*G137))</f>
        <v/>
      </c>
      <c r="S137">
        <f>DEGREES(ATAN2(COS(RADIANS(P137)),COS(RADIANS(R137))*SIN(RADIANS(P137))))</f>
        <v/>
      </c>
      <c r="T137">
        <f>DEGREES(ASIN(SIN(RADIANS(R137))*SIN(RADIANS(P137))))</f>
        <v/>
      </c>
      <c r="U137">
        <f>TAN(RADIANS(R137/2))*TAN(RADIANS(R137/2))</f>
        <v/>
      </c>
      <c r="V137">
        <f>4*DEGREES(U137*SIN(2*RADIANS(I137))-2*K137*SIN(RADIANS(J137))+4*K137*U137*SIN(RADIANS(J137))*COS(2*RADIANS(I137))-0.5*U137*U137*SIN(4*RADIANS(I137))-1.25*K137*K137*SIN(2*RADIANS(J137)))</f>
        <v/>
      </c>
      <c r="W137">
        <f>DEGREES(ACOS(COS(RADIANS(90.833))/(COS(RADIANS($B$2))*COS(RADIANS(T137)))-TAN(RADIANS($B$2))*TAN(RADIANS(T137))))</f>
        <v/>
      </c>
      <c r="X137" s="7">
        <f>(720-4*$B$3-V137+$B$4*60)/1440</f>
        <v/>
      </c>
      <c r="Y137" s="7">
        <f>(X137*1440-W137*4)/1440</f>
        <v/>
      </c>
      <c r="Z137" s="7">
        <f>(X137*1440+W137*4)/1440</f>
        <v/>
      </c>
      <c r="AA137">
        <f>8*W137</f>
        <v/>
      </c>
      <c r="AB137">
        <f>MOD(E137*1440+V137+4*$B$3-60*$B$4,1440)</f>
        <v/>
      </c>
      <c r="AC137">
        <f>IF(AB137/4&lt;0,AB137/4+180,AB137/4-180)</f>
        <v/>
      </c>
      <c r="AD137">
        <f>DEGREES(ACOS(SIN(RADIANS($B$2))*SIN(RADIANS(T137))+COS(RADIANS($B$2))*COS(RADIANS(T137))*COS(RADIANS(AC137))))</f>
        <v/>
      </c>
      <c r="AE137">
        <f>90-AD137</f>
        <v/>
      </c>
      <c r="AF137">
        <f>IF(AE137&gt;85,0,IF(AE137&gt;5,58.1/TAN(RADIANS(AE137))-0.07/POWER(TAN(RADIANS(AE137)),3)+0.000086/POWER(TAN(RADIANS(AE137)),5),IF(AE137&gt;-0.575,1735+AE137*(-518.2+AE137*(103.4+AE137*(-12.79+AE137*0.711))),-20.772/TAN(RADIANS(AE137)))))/3600</f>
        <v/>
      </c>
      <c r="AG137">
        <f>AE137+AF137</f>
        <v/>
      </c>
      <c r="AH137">
        <f>IF(AC137&gt;0,MOD(DEGREES(ACOS(((SIN(RADIANS($B$2))*COS(RADIANS(AD137)))-SIN(RADIANS(T137)))/(COS(RADIANS($B$2))*SIN(RADIANS(AD137)))))+180,360),MOD(540-DEGREES(ACOS(((SIN(RADIANS($B$2))*COS(RADIANS(AD137)))-SIN(RADIANS(T137)))/(COS(RADIANS($B$2))*SIN(RADIANS(AD137))))),360))</f>
        <v/>
      </c>
    </row>
    <row r="138">
      <c r="D138" s="1">
        <f>D137+1</f>
        <v/>
      </c>
      <c r="E138" s="7">
        <f>$B$5</f>
        <v/>
      </c>
      <c r="F138" s="2">
        <f>D138+2415018.5+E138-$B$4/24</f>
        <v/>
      </c>
      <c r="G138" s="3">
        <f>(F138-2451545)/36525</f>
        <v/>
      </c>
      <c r="I138">
        <f>MOD(280.46646+G138*(36000.76983 + G138*0.0003032),360)</f>
        <v/>
      </c>
      <c r="J138">
        <f>357.52911+G138*(35999.05029 - 0.0001537*G138)</f>
        <v/>
      </c>
      <c r="K138">
        <f>0.016708634-G138*(0.000042037+0.0000001267*G138)</f>
        <v/>
      </c>
      <c r="L138">
        <f>SIN(RADIANS(J138))*(1.914602-G138*(0.004817+0.000014*G138))+SIN(RADIANS(2*J138))*(0.019993-0.000101*G138)+SIN(RADIANS(3*J138))*0.000289</f>
        <v/>
      </c>
      <c r="M138">
        <f>I138+L138</f>
        <v/>
      </c>
      <c r="N138">
        <f>J138+L138</f>
        <v/>
      </c>
      <c r="O138">
        <f>(1.000001018*(1-K138*K138))/(1+K138*COS(RADIANS(N138)))</f>
        <v/>
      </c>
      <c r="P138">
        <f>M138-0.00569-0.00478*SIN(RADIANS(125.04-1934.136*G138))</f>
        <v/>
      </c>
      <c r="Q138">
        <f>23+(26+((21.448-G138*(46.815+G138*(0.00059-G138*0.001813))))/60)/60</f>
        <v/>
      </c>
      <c r="R138">
        <f>Q138+0.00256*COS(RADIANS(125.04-1934.136*G138))</f>
        <v/>
      </c>
      <c r="S138">
        <f>DEGREES(ATAN2(COS(RADIANS(P138)),COS(RADIANS(R138))*SIN(RADIANS(P138))))</f>
        <v/>
      </c>
      <c r="T138">
        <f>DEGREES(ASIN(SIN(RADIANS(R138))*SIN(RADIANS(P138))))</f>
        <v/>
      </c>
      <c r="U138">
        <f>TAN(RADIANS(R138/2))*TAN(RADIANS(R138/2))</f>
        <v/>
      </c>
      <c r="V138">
        <f>4*DEGREES(U138*SIN(2*RADIANS(I138))-2*K138*SIN(RADIANS(J138))+4*K138*U138*SIN(RADIANS(J138))*COS(2*RADIANS(I138))-0.5*U138*U138*SIN(4*RADIANS(I138))-1.25*K138*K138*SIN(2*RADIANS(J138)))</f>
        <v/>
      </c>
      <c r="W138">
        <f>DEGREES(ACOS(COS(RADIANS(90.833))/(COS(RADIANS($B$2))*COS(RADIANS(T138)))-TAN(RADIANS($B$2))*TAN(RADIANS(T138))))</f>
        <v/>
      </c>
      <c r="X138" s="7">
        <f>(720-4*$B$3-V138+$B$4*60)/1440</f>
        <v/>
      </c>
      <c r="Y138" s="7">
        <f>(X138*1440-W138*4)/1440</f>
        <v/>
      </c>
      <c r="Z138" s="7">
        <f>(X138*1440+W138*4)/1440</f>
        <v/>
      </c>
      <c r="AA138">
        <f>8*W138</f>
        <v/>
      </c>
      <c r="AB138">
        <f>MOD(E138*1440+V138+4*$B$3-60*$B$4,1440)</f>
        <v/>
      </c>
      <c r="AC138">
        <f>IF(AB138/4&lt;0,AB138/4+180,AB138/4-180)</f>
        <v/>
      </c>
      <c r="AD138">
        <f>DEGREES(ACOS(SIN(RADIANS($B$2))*SIN(RADIANS(T138))+COS(RADIANS($B$2))*COS(RADIANS(T138))*COS(RADIANS(AC138))))</f>
        <v/>
      </c>
      <c r="AE138">
        <f>90-AD138</f>
        <v/>
      </c>
      <c r="AF138">
        <f>IF(AE138&gt;85,0,IF(AE138&gt;5,58.1/TAN(RADIANS(AE138))-0.07/POWER(TAN(RADIANS(AE138)),3)+0.000086/POWER(TAN(RADIANS(AE138)),5),IF(AE138&gt;-0.575,1735+AE138*(-518.2+AE138*(103.4+AE138*(-12.79+AE138*0.711))),-20.772/TAN(RADIANS(AE138)))))/3600</f>
        <v/>
      </c>
      <c r="AG138">
        <f>AE138+AF138</f>
        <v/>
      </c>
      <c r="AH138">
        <f>IF(AC138&gt;0,MOD(DEGREES(ACOS(((SIN(RADIANS($B$2))*COS(RADIANS(AD138)))-SIN(RADIANS(T138)))/(COS(RADIANS($B$2))*SIN(RADIANS(AD138)))))+180,360),MOD(540-DEGREES(ACOS(((SIN(RADIANS($B$2))*COS(RADIANS(AD138)))-SIN(RADIANS(T138)))/(COS(RADIANS($B$2))*SIN(RADIANS(AD138))))),360))</f>
        <v/>
      </c>
    </row>
    <row r="139">
      <c r="D139" s="1">
        <f>D138+1</f>
        <v/>
      </c>
      <c r="E139" s="7">
        <f>$B$5</f>
        <v/>
      </c>
      <c r="F139" s="2">
        <f>D139+2415018.5+E139-$B$4/24</f>
        <v/>
      </c>
      <c r="G139" s="3">
        <f>(F139-2451545)/36525</f>
        <v/>
      </c>
      <c r="I139">
        <f>MOD(280.46646+G139*(36000.76983 + G139*0.0003032),360)</f>
        <v/>
      </c>
      <c r="J139">
        <f>357.52911+G139*(35999.05029 - 0.0001537*G139)</f>
        <v/>
      </c>
      <c r="K139">
        <f>0.016708634-G139*(0.000042037+0.0000001267*G139)</f>
        <v/>
      </c>
      <c r="L139">
        <f>SIN(RADIANS(J139))*(1.914602-G139*(0.004817+0.000014*G139))+SIN(RADIANS(2*J139))*(0.019993-0.000101*G139)+SIN(RADIANS(3*J139))*0.000289</f>
        <v/>
      </c>
      <c r="M139">
        <f>I139+L139</f>
        <v/>
      </c>
      <c r="N139">
        <f>J139+L139</f>
        <v/>
      </c>
      <c r="O139">
        <f>(1.000001018*(1-K139*K139))/(1+K139*COS(RADIANS(N139)))</f>
        <v/>
      </c>
      <c r="P139">
        <f>M139-0.00569-0.00478*SIN(RADIANS(125.04-1934.136*G139))</f>
        <v/>
      </c>
      <c r="Q139">
        <f>23+(26+((21.448-G139*(46.815+G139*(0.00059-G139*0.001813))))/60)/60</f>
        <v/>
      </c>
      <c r="R139">
        <f>Q139+0.00256*COS(RADIANS(125.04-1934.136*G139))</f>
        <v/>
      </c>
      <c r="S139">
        <f>DEGREES(ATAN2(COS(RADIANS(P139)),COS(RADIANS(R139))*SIN(RADIANS(P139))))</f>
        <v/>
      </c>
      <c r="T139">
        <f>DEGREES(ASIN(SIN(RADIANS(R139))*SIN(RADIANS(P139))))</f>
        <v/>
      </c>
      <c r="U139">
        <f>TAN(RADIANS(R139/2))*TAN(RADIANS(R139/2))</f>
        <v/>
      </c>
      <c r="V139">
        <f>4*DEGREES(U139*SIN(2*RADIANS(I139))-2*K139*SIN(RADIANS(J139))+4*K139*U139*SIN(RADIANS(J139))*COS(2*RADIANS(I139))-0.5*U139*U139*SIN(4*RADIANS(I139))-1.25*K139*K139*SIN(2*RADIANS(J139)))</f>
        <v/>
      </c>
      <c r="W139">
        <f>DEGREES(ACOS(COS(RADIANS(90.833))/(COS(RADIANS($B$2))*COS(RADIANS(T139)))-TAN(RADIANS($B$2))*TAN(RADIANS(T139))))</f>
        <v/>
      </c>
      <c r="X139" s="7">
        <f>(720-4*$B$3-V139+$B$4*60)/1440</f>
        <v/>
      </c>
      <c r="Y139" s="7">
        <f>(X139*1440-W139*4)/1440</f>
        <v/>
      </c>
      <c r="Z139" s="7">
        <f>(X139*1440+W139*4)/1440</f>
        <v/>
      </c>
      <c r="AA139">
        <f>8*W139</f>
        <v/>
      </c>
      <c r="AB139">
        <f>MOD(E139*1440+V139+4*$B$3-60*$B$4,1440)</f>
        <v/>
      </c>
      <c r="AC139">
        <f>IF(AB139/4&lt;0,AB139/4+180,AB139/4-180)</f>
        <v/>
      </c>
      <c r="AD139">
        <f>DEGREES(ACOS(SIN(RADIANS($B$2))*SIN(RADIANS(T139))+COS(RADIANS($B$2))*COS(RADIANS(T139))*COS(RADIANS(AC139))))</f>
        <v/>
      </c>
      <c r="AE139">
        <f>90-AD139</f>
        <v/>
      </c>
      <c r="AF139">
        <f>IF(AE139&gt;85,0,IF(AE139&gt;5,58.1/TAN(RADIANS(AE139))-0.07/POWER(TAN(RADIANS(AE139)),3)+0.000086/POWER(TAN(RADIANS(AE139)),5),IF(AE139&gt;-0.575,1735+AE139*(-518.2+AE139*(103.4+AE139*(-12.79+AE139*0.711))),-20.772/TAN(RADIANS(AE139)))))/3600</f>
        <v/>
      </c>
      <c r="AG139">
        <f>AE139+AF139</f>
        <v/>
      </c>
      <c r="AH139">
        <f>IF(AC139&gt;0,MOD(DEGREES(ACOS(((SIN(RADIANS($B$2))*COS(RADIANS(AD139)))-SIN(RADIANS(T139)))/(COS(RADIANS($B$2))*SIN(RADIANS(AD139)))))+180,360),MOD(540-DEGREES(ACOS(((SIN(RADIANS($B$2))*COS(RADIANS(AD139)))-SIN(RADIANS(T139)))/(COS(RADIANS($B$2))*SIN(RADIANS(AD139))))),360))</f>
        <v/>
      </c>
    </row>
    <row r="140">
      <c r="D140" s="1">
        <f>D139+1</f>
        <v/>
      </c>
      <c r="E140" s="7">
        <f>$B$5</f>
        <v/>
      </c>
      <c r="F140" s="2">
        <f>D140+2415018.5+E140-$B$4/24</f>
        <v/>
      </c>
      <c r="G140" s="3">
        <f>(F140-2451545)/36525</f>
        <v/>
      </c>
      <c r="I140">
        <f>MOD(280.46646+G140*(36000.76983 + G140*0.0003032),360)</f>
        <v/>
      </c>
      <c r="J140">
        <f>357.52911+G140*(35999.05029 - 0.0001537*G140)</f>
        <v/>
      </c>
      <c r="K140">
        <f>0.016708634-G140*(0.000042037+0.0000001267*G140)</f>
        <v/>
      </c>
      <c r="L140">
        <f>SIN(RADIANS(J140))*(1.914602-G140*(0.004817+0.000014*G140))+SIN(RADIANS(2*J140))*(0.019993-0.000101*G140)+SIN(RADIANS(3*J140))*0.000289</f>
        <v/>
      </c>
      <c r="M140">
        <f>I140+L140</f>
        <v/>
      </c>
      <c r="N140">
        <f>J140+L140</f>
        <v/>
      </c>
      <c r="O140">
        <f>(1.000001018*(1-K140*K140))/(1+K140*COS(RADIANS(N140)))</f>
        <v/>
      </c>
      <c r="P140">
        <f>M140-0.00569-0.00478*SIN(RADIANS(125.04-1934.136*G140))</f>
        <v/>
      </c>
      <c r="Q140">
        <f>23+(26+((21.448-G140*(46.815+G140*(0.00059-G140*0.001813))))/60)/60</f>
        <v/>
      </c>
      <c r="R140">
        <f>Q140+0.00256*COS(RADIANS(125.04-1934.136*G140))</f>
        <v/>
      </c>
      <c r="S140">
        <f>DEGREES(ATAN2(COS(RADIANS(P140)),COS(RADIANS(R140))*SIN(RADIANS(P140))))</f>
        <v/>
      </c>
      <c r="T140">
        <f>DEGREES(ASIN(SIN(RADIANS(R140))*SIN(RADIANS(P140))))</f>
        <v/>
      </c>
      <c r="U140">
        <f>TAN(RADIANS(R140/2))*TAN(RADIANS(R140/2))</f>
        <v/>
      </c>
      <c r="V140">
        <f>4*DEGREES(U140*SIN(2*RADIANS(I140))-2*K140*SIN(RADIANS(J140))+4*K140*U140*SIN(RADIANS(J140))*COS(2*RADIANS(I140))-0.5*U140*U140*SIN(4*RADIANS(I140))-1.25*K140*K140*SIN(2*RADIANS(J140)))</f>
        <v/>
      </c>
      <c r="W140">
        <f>DEGREES(ACOS(COS(RADIANS(90.833))/(COS(RADIANS($B$2))*COS(RADIANS(T140)))-TAN(RADIANS($B$2))*TAN(RADIANS(T140))))</f>
        <v/>
      </c>
      <c r="X140" s="7">
        <f>(720-4*$B$3-V140+$B$4*60)/1440</f>
        <v/>
      </c>
      <c r="Y140" s="7">
        <f>(X140*1440-W140*4)/1440</f>
        <v/>
      </c>
      <c r="Z140" s="7">
        <f>(X140*1440+W140*4)/1440</f>
        <v/>
      </c>
      <c r="AA140">
        <f>8*W140</f>
        <v/>
      </c>
      <c r="AB140">
        <f>MOD(E140*1440+V140+4*$B$3-60*$B$4,1440)</f>
        <v/>
      </c>
      <c r="AC140">
        <f>IF(AB140/4&lt;0,AB140/4+180,AB140/4-180)</f>
        <v/>
      </c>
      <c r="AD140">
        <f>DEGREES(ACOS(SIN(RADIANS($B$2))*SIN(RADIANS(T140))+COS(RADIANS($B$2))*COS(RADIANS(T140))*COS(RADIANS(AC140))))</f>
        <v/>
      </c>
      <c r="AE140">
        <f>90-AD140</f>
        <v/>
      </c>
      <c r="AF140">
        <f>IF(AE140&gt;85,0,IF(AE140&gt;5,58.1/TAN(RADIANS(AE140))-0.07/POWER(TAN(RADIANS(AE140)),3)+0.000086/POWER(TAN(RADIANS(AE140)),5),IF(AE140&gt;-0.575,1735+AE140*(-518.2+AE140*(103.4+AE140*(-12.79+AE140*0.711))),-20.772/TAN(RADIANS(AE140)))))/3600</f>
        <v/>
      </c>
      <c r="AG140">
        <f>AE140+AF140</f>
        <v/>
      </c>
      <c r="AH140">
        <f>IF(AC140&gt;0,MOD(DEGREES(ACOS(((SIN(RADIANS($B$2))*COS(RADIANS(AD140)))-SIN(RADIANS(T140)))/(COS(RADIANS($B$2))*SIN(RADIANS(AD140)))))+180,360),MOD(540-DEGREES(ACOS(((SIN(RADIANS($B$2))*COS(RADIANS(AD140)))-SIN(RADIANS(T140)))/(COS(RADIANS($B$2))*SIN(RADIANS(AD140))))),360))</f>
        <v/>
      </c>
    </row>
    <row r="141">
      <c r="D141" s="1">
        <f>D140+1</f>
        <v/>
      </c>
      <c r="E141" s="7">
        <f>$B$5</f>
        <v/>
      </c>
      <c r="F141" s="2">
        <f>D141+2415018.5+E141-$B$4/24</f>
        <v/>
      </c>
      <c r="G141" s="3">
        <f>(F141-2451545)/36525</f>
        <v/>
      </c>
      <c r="I141">
        <f>MOD(280.46646+G141*(36000.76983 + G141*0.0003032),360)</f>
        <v/>
      </c>
      <c r="J141">
        <f>357.52911+G141*(35999.05029 - 0.0001537*G141)</f>
        <v/>
      </c>
      <c r="K141">
        <f>0.016708634-G141*(0.000042037+0.0000001267*G141)</f>
        <v/>
      </c>
      <c r="L141">
        <f>SIN(RADIANS(J141))*(1.914602-G141*(0.004817+0.000014*G141))+SIN(RADIANS(2*J141))*(0.019993-0.000101*G141)+SIN(RADIANS(3*J141))*0.000289</f>
        <v/>
      </c>
      <c r="M141">
        <f>I141+L141</f>
        <v/>
      </c>
      <c r="N141">
        <f>J141+L141</f>
        <v/>
      </c>
      <c r="O141">
        <f>(1.000001018*(1-K141*K141))/(1+K141*COS(RADIANS(N141)))</f>
        <v/>
      </c>
      <c r="P141">
        <f>M141-0.00569-0.00478*SIN(RADIANS(125.04-1934.136*G141))</f>
        <v/>
      </c>
      <c r="Q141">
        <f>23+(26+((21.448-G141*(46.815+G141*(0.00059-G141*0.001813))))/60)/60</f>
        <v/>
      </c>
      <c r="R141">
        <f>Q141+0.00256*COS(RADIANS(125.04-1934.136*G141))</f>
        <v/>
      </c>
      <c r="S141">
        <f>DEGREES(ATAN2(COS(RADIANS(P141)),COS(RADIANS(R141))*SIN(RADIANS(P141))))</f>
        <v/>
      </c>
      <c r="T141">
        <f>DEGREES(ASIN(SIN(RADIANS(R141))*SIN(RADIANS(P141))))</f>
        <v/>
      </c>
      <c r="U141">
        <f>TAN(RADIANS(R141/2))*TAN(RADIANS(R141/2))</f>
        <v/>
      </c>
      <c r="V141">
        <f>4*DEGREES(U141*SIN(2*RADIANS(I141))-2*K141*SIN(RADIANS(J141))+4*K141*U141*SIN(RADIANS(J141))*COS(2*RADIANS(I141))-0.5*U141*U141*SIN(4*RADIANS(I141))-1.25*K141*K141*SIN(2*RADIANS(J141)))</f>
        <v/>
      </c>
      <c r="W141">
        <f>DEGREES(ACOS(COS(RADIANS(90.833))/(COS(RADIANS($B$2))*COS(RADIANS(T141)))-TAN(RADIANS($B$2))*TAN(RADIANS(T141))))</f>
        <v/>
      </c>
      <c r="X141" s="7">
        <f>(720-4*$B$3-V141+$B$4*60)/1440</f>
        <v/>
      </c>
      <c r="Y141" s="7">
        <f>(X141*1440-W141*4)/1440</f>
        <v/>
      </c>
      <c r="Z141" s="7">
        <f>(X141*1440+W141*4)/1440</f>
        <v/>
      </c>
      <c r="AA141">
        <f>8*W141</f>
        <v/>
      </c>
      <c r="AB141">
        <f>MOD(E141*1440+V141+4*$B$3-60*$B$4,1440)</f>
        <v/>
      </c>
      <c r="AC141">
        <f>IF(AB141/4&lt;0,AB141/4+180,AB141/4-180)</f>
        <v/>
      </c>
      <c r="AD141">
        <f>DEGREES(ACOS(SIN(RADIANS($B$2))*SIN(RADIANS(T141))+COS(RADIANS($B$2))*COS(RADIANS(T141))*COS(RADIANS(AC141))))</f>
        <v/>
      </c>
      <c r="AE141">
        <f>90-AD141</f>
        <v/>
      </c>
      <c r="AF141">
        <f>IF(AE141&gt;85,0,IF(AE141&gt;5,58.1/TAN(RADIANS(AE141))-0.07/POWER(TAN(RADIANS(AE141)),3)+0.000086/POWER(TAN(RADIANS(AE141)),5),IF(AE141&gt;-0.575,1735+AE141*(-518.2+AE141*(103.4+AE141*(-12.79+AE141*0.711))),-20.772/TAN(RADIANS(AE141)))))/3600</f>
        <v/>
      </c>
      <c r="AG141">
        <f>AE141+AF141</f>
        <v/>
      </c>
      <c r="AH141">
        <f>IF(AC141&gt;0,MOD(DEGREES(ACOS(((SIN(RADIANS($B$2))*COS(RADIANS(AD141)))-SIN(RADIANS(T141)))/(COS(RADIANS($B$2))*SIN(RADIANS(AD141)))))+180,360),MOD(540-DEGREES(ACOS(((SIN(RADIANS($B$2))*COS(RADIANS(AD141)))-SIN(RADIANS(T141)))/(COS(RADIANS($B$2))*SIN(RADIANS(AD141))))),360))</f>
        <v/>
      </c>
    </row>
    <row r="142">
      <c r="D142" s="1">
        <f>D141+1</f>
        <v/>
      </c>
      <c r="E142" s="7">
        <f>$B$5</f>
        <v/>
      </c>
      <c r="F142" s="2">
        <f>D142+2415018.5+E142-$B$4/24</f>
        <v/>
      </c>
      <c r="G142" s="3">
        <f>(F142-2451545)/36525</f>
        <v/>
      </c>
      <c r="I142">
        <f>MOD(280.46646+G142*(36000.76983 + G142*0.0003032),360)</f>
        <v/>
      </c>
      <c r="J142">
        <f>357.52911+G142*(35999.05029 - 0.0001537*G142)</f>
        <v/>
      </c>
      <c r="K142">
        <f>0.016708634-G142*(0.000042037+0.0000001267*G142)</f>
        <v/>
      </c>
      <c r="L142">
        <f>SIN(RADIANS(J142))*(1.914602-G142*(0.004817+0.000014*G142))+SIN(RADIANS(2*J142))*(0.019993-0.000101*G142)+SIN(RADIANS(3*J142))*0.000289</f>
        <v/>
      </c>
      <c r="M142">
        <f>I142+L142</f>
        <v/>
      </c>
      <c r="N142">
        <f>J142+L142</f>
        <v/>
      </c>
      <c r="O142">
        <f>(1.000001018*(1-K142*K142))/(1+K142*COS(RADIANS(N142)))</f>
        <v/>
      </c>
      <c r="P142">
        <f>M142-0.00569-0.00478*SIN(RADIANS(125.04-1934.136*G142))</f>
        <v/>
      </c>
      <c r="Q142">
        <f>23+(26+((21.448-G142*(46.815+G142*(0.00059-G142*0.001813))))/60)/60</f>
        <v/>
      </c>
      <c r="R142">
        <f>Q142+0.00256*COS(RADIANS(125.04-1934.136*G142))</f>
        <v/>
      </c>
      <c r="S142">
        <f>DEGREES(ATAN2(COS(RADIANS(P142)),COS(RADIANS(R142))*SIN(RADIANS(P142))))</f>
        <v/>
      </c>
      <c r="T142">
        <f>DEGREES(ASIN(SIN(RADIANS(R142))*SIN(RADIANS(P142))))</f>
        <v/>
      </c>
      <c r="U142">
        <f>TAN(RADIANS(R142/2))*TAN(RADIANS(R142/2))</f>
        <v/>
      </c>
      <c r="V142">
        <f>4*DEGREES(U142*SIN(2*RADIANS(I142))-2*K142*SIN(RADIANS(J142))+4*K142*U142*SIN(RADIANS(J142))*COS(2*RADIANS(I142))-0.5*U142*U142*SIN(4*RADIANS(I142))-1.25*K142*K142*SIN(2*RADIANS(J142)))</f>
        <v/>
      </c>
      <c r="W142">
        <f>DEGREES(ACOS(COS(RADIANS(90.833))/(COS(RADIANS($B$2))*COS(RADIANS(T142)))-TAN(RADIANS($B$2))*TAN(RADIANS(T142))))</f>
        <v/>
      </c>
      <c r="X142" s="7">
        <f>(720-4*$B$3-V142+$B$4*60)/1440</f>
        <v/>
      </c>
      <c r="Y142" s="7">
        <f>(X142*1440-W142*4)/1440</f>
        <v/>
      </c>
      <c r="Z142" s="7">
        <f>(X142*1440+W142*4)/1440</f>
        <v/>
      </c>
      <c r="AA142">
        <f>8*W142</f>
        <v/>
      </c>
      <c r="AB142">
        <f>MOD(E142*1440+V142+4*$B$3-60*$B$4,1440)</f>
        <v/>
      </c>
      <c r="AC142">
        <f>IF(AB142/4&lt;0,AB142/4+180,AB142/4-180)</f>
        <v/>
      </c>
      <c r="AD142">
        <f>DEGREES(ACOS(SIN(RADIANS($B$2))*SIN(RADIANS(T142))+COS(RADIANS($B$2))*COS(RADIANS(T142))*COS(RADIANS(AC142))))</f>
        <v/>
      </c>
      <c r="AE142">
        <f>90-AD142</f>
        <v/>
      </c>
      <c r="AF142">
        <f>IF(AE142&gt;85,0,IF(AE142&gt;5,58.1/TAN(RADIANS(AE142))-0.07/POWER(TAN(RADIANS(AE142)),3)+0.000086/POWER(TAN(RADIANS(AE142)),5),IF(AE142&gt;-0.575,1735+AE142*(-518.2+AE142*(103.4+AE142*(-12.79+AE142*0.711))),-20.772/TAN(RADIANS(AE142)))))/3600</f>
        <v/>
      </c>
      <c r="AG142">
        <f>AE142+AF142</f>
        <v/>
      </c>
      <c r="AH142">
        <f>IF(AC142&gt;0,MOD(DEGREES(ACOS(((SIN(RADIANS($B$2))*COS(RADIANS(AD142)))-SIN(RADIANS(T142)))/(COS(RADIANS($B$2))*SIN(RADIANS(AD142)))))+180,360),MOD(540-DEGREES(ACOS(((SIN(RADIANS($B$2))*COS(RADIANS(AD142)))-SIN(RADIANS(T142)))/(COS(RADIANS($B$2))*SIN(RADIANS(AD142))))),360))</f>
        <v/>
      </c>
    </row>
    <row r="143">
      <c r="D143" s="1">
        <f>D142+1</f>
        <v/>
      </c>
      <c r="E143" s="7">
        <f>$B$5</f>
        <v/>
      </c>
      <c r="F143" s="2">
        <f>D143+2415018.5+E143-$B$4/24</f>
        <v/>
      </c>
      <c r="G143" s="3">
        <f>(F143-2451545)/36525</f>
        <v/>
      </c>
      <c r="I143">
        <f>MOD(280.46646+G143*(36000.76983 + G143*0.0003032),360)</f>
        <v/>
      </c>
      <c r="J143">
        <f>357.52911+G143*(35999.05029 - 0.0001537*G143)</f>
        <v/>
      </c>
      <c r="K143">
        <f>0.016708634-G143*(0.000042037+0.0000001267*G143)</f>
        <v/>
      </c>
      <c r="L143">
        <f>SIN(RADIANS(J143))*(1.914602-G143*(0.004817+0.000014*G143))+SIN(RADIANS(2*J143))*(0.019993-0.000101*G143)+SIN(RADIANS(3*J143))*0.000289</f>
        <v/>
      </c>
      <c r="M143">
        <f>I143+L143</f>
        <v/>
      </c>
      <c r="N143">
        <f>J143+L143</f>
        <v/>
      </c>
      <c r="O143">
        <f>(1.000001018*(1-K143*K143))/(1+K143*COS(RADIANS(N143)))</f>
        <v/>
      </c>
      <c r="P143">
        <f>M143-0.00569-0.00478*SIN(RADIANS(125.04-1934.136*G143))</f>
        <v/>
      </c>
      <c r="Q143">
        <f>23+(26+((21.448-G143*(46.815+G143*(0.00059-G143*0.001813))))/60)/60</f>
        <v/>
      </c>
      <c r="R143">
        <f>Q143+0.00256*COS(RADIANS(125.04-1934.136*G143))</f>
        <v/>
      </c>
      <c r="S143">
        <f>DEGREES(ATAN2(COS(RADIANS(P143)),COS(RADIANS(R143))*SIN(RADIANS(P143))))</f>
        <v/>
      </c>
      <c r="T143">
        <f>DEGREES(ASIN(SIN(RADIANS(R143))*SIN(RADIANS(P143))))</f>
        <v/>
      </c>
      <c r="U143">
        <f>TAN(RADIANS(R143/2))*TAN(RADIANS(R143/2))</f>
        <v/>
      </c>
      <c r="V143">
        <f>4*DEGREES(U143*SIN(2*RADIANS(I143))-2*K143*SIN(RADIANS(J143))+4*K143*U143*SIN(RADIANS(J143))*COS(2*RADIANS(I143))-0.5*U143*U143*SIN(4*RADIANS(I143))-1.25*K143*K143*SIN(2*RADIANS(J143)))</f>
        <v/>
      </c>
      <c r="W143">
        <f>DEGREES(ACOS(COS(RADIANS(90.833))/(COS(RADIANS($B$2))*COS(RADIANS(T143)))-TAN(RADIANS($B$2))*TAN(RADIANS(T143))))</f>
        <v/>
      </c>
      <c r="X143" s="7">
        <f>(720-4*$B$3-V143+$B$4*60)/1440</f>
        <v/>
      </c>
      <c r="Y143" s="7">
        <f>(X143*1440-W143*4)/1440</f>
        <v/>
      </c>
      <c r="Z143" s="7">
        <f>(X143*1440+W143*4)/1440</f>
        <v/>
      </c>
      <c r="AA143">
        <f>8*W143</f>
        <v/>
      </c>
      <c r="AB143">
        <f>MOD(E143*1440+V143+4*$B$3-60*$B$4,1440)</f>
        <v/>
      </c>
      <c r="AC143">
        <f>IF(AB143/4&lt;0,AB143/4+180,AB143/4-180)</f>
        <v/>
      </c>
      <c r="AD143">
        <f>DEGREES(ACOS(SIN(RADIANS($B$2))*SIN(RADIANS(T143))+COS(RADIANS($B$2))*COS(RADIANS(T143))*COS(RADIANS(AC143))))</f>
        <v/>
      </c>
      <c r="AE143">
        <f>90-AD143</f>
        <v/>
      </c>
      <c r="AF143">
        <f>IF(AE143&gt;85,0,IF(AE143&gt;5,58.1/TAN(RADIANS(AE143))-0.07/POWER(TAN(RADIANS(AE143)),3)+0.000086/POWER(TAN(RADIANS(AE143)),5),IF(AE143&gt;-0.575,1735+AE143*(-518.2+AE143*(103.4+AE143*(-12.79+AE143*0.711))),-20.772/TAN(RADIANS(AE143)))))/3600</f>
        <v/>
      </c>
      <c r="AG143">
        <f>AE143+AF143</f>
        <v/>
      </c>
      <c r="AH143">
        <f>IF(AC143&gt;0,MOD(DEGREES(ACOS(((SIN(RADIANS($B$2))*COS(RADIANS(AD143)))-SIN(RADIANS(T143)))/(COS(RADIANS($B$2))*SIN(RADIANS(AD143)))))+180,360),MOD(540-DEGREES(ACOS(((SIN(RADIANS($B$2))*COS(RADIANS(AD143)))-SIN(RADIANS(T143)))/(COS(RADIANS($B$2))*SIN(RADIANS(AD143))))),360))</f>
        <v/>
      </c>
    </row>
    <row r="144">
      <c r="D144" s="1">
        <f>D143+1</f>
        <v/>
      </c>
      <c r="E144" s="7">
        <f>$B$5</f>
        <v/>
      </c>
      <c r="F144" s="2">
        <f>D144+2415018.5+E144-$B$4/24</f>
        <v/>
      </c>
      <c r="G144" s="3">
        <f>(F144-2451545)/36525</f>
        <v/>
      </c>
      <c r="I144">
        <f>MOD(280.46646+G144*(36000.76983 + G144*0.0003032),360)</f>
        <v/>
      </c>
      <c r="J144">
        <f>357.52911+G144*(35999.05029 - 0.0001537*G144)</f>
        <v/>
      </c>
      <c r="K144">
        <f>0.016708634-G144*(0.000042037+0.0000001267*G144)</f>
        <v/>
      </c>
      <c r="L144">
        <f>SIN(RADIANS(J144))*(1.914602-G144*(0.004817+0.000014*G144))+SIN(RADIANS(2*J144))*(0.019993-0.000101*G144)+SIN(RADIANS(3*J144))*0.000289</f>
        <v/>
      </c>
      <c r="M144">
        <f>I144+L144</f>
        <v/>
      </c>
      <c r="N144">
        <f>J144+L144</f>
        <v/>
      </c>
      <c r="O144">
        <f>(1.000001018*(1-K144*K144))/(1+K144*COS(RADIANS(N144)))</f>
        <v/>
      </c>
      <c r="P144">
        <f>M144-0.00569-0.00478*SIN(RADIANS(125.04-1934.136*G144))</f>
        <v/>
      </c>
      <c r="Q144">
        <f>23+(26+((21.448-G144*(46.815+G144*(0.00059-G144*0.001813))))/60)/60</f>
        <v/>
      </c>
      <c r="R144">
        <f>Q144+0.00256*COS(RADIANS(125.04-1934.136*G144))</f>
        <v/>
      </c>
      <c r="S144">
        <f>DEGREES(ATAN2(COS(RADIANS(P144)),COS(RADIANS(R144))*SIN(RADIANS(P144))))</f>
        <v/>
      </c>
      <c r="T144">
        <f>DEGREES(ASIN(SIN(RADIANS(R144))*SIN(RADIANS(P144))))</f>
        <v/>
      </c>
      <c r="U144">
        <f>TAN(RADIANS(R144/2))*TAN(RADIANS(R144/2))</f>
        <v/>
      </c>
      <c r="V144">
        <f>4*DEGREES(U144*SIN(2*RADIANS(I144))-2*K144*SIN(RADIANS(J144))+4*K144*U144*SIN(RADIANS(J144))*COS(2*RADIANS(I144))-0.5*U144*U144*SIN(4*RADIANS(I144))-1.25*K144*K144*SIN(2*RADIANS(J144)))</f>
        <v/>
      </c>
      <c r="W144">
        <f>DEGREES(ACOS(COS(RADIANS(90.833))/(COS(RADIANS($B$2))*COS(RADIANS(T144)))-TAN(RADIANS($B$2))*TAN(RADIANS(T144))))</f>
        <v/>
      </c>
      <c r="X144" s="7">
        <f>(720-4*$B$3-V144+$B$4*60)/1440</f>
        <v/>
      </c>
      <c r="Y144" s="7">
        <f>(X144*1440-W144*4)/1440</f>
        <v/>
      </c>
      <c r="Z144" s="7">
        <f>(X144*1440+W144*4)/1440</f>
        <v/>
      </c>
      <c r="AA144">
        <f>8*W144</f>
        <v/>
      </c>
      <c r="AB144">
        <f>MOD(E144*1440+V144+4*$B$3-60*$B$4,1440)</f>
        <v/>
      </c>
      <c r="AC144">
        <f>IF(AB144/4&lt;0,AB144/4+180,AB144/4-180)</f>
        <v/>
      </c>
      <c r="AD144">
        <f>DEGREES(ACOS(SIN(RADIANS($B$2))*SIN(RADIANS(T144))+COS(RADIANS($B$2))*COS(RADIANS(T144))*COS(RADIANS(AC144))))</f>
        <v/>
      </c>
      <c r="AE144">
        <f>90-AD144</f>
        <v/>
      </c>
      <c r="AF144">
        <f>IF(AE144&gt;85,0,IF(AE144&gt;5,58.1/TAN(RADIANS(AE144))-0.07/POWER(TAN(RADIANS(AE144)),3)+0.000086/POWER(TAN(RADIANS(AE144)),5),IF(AE144&gt;-0.575,1735+AE144*(-518.2+AE144*(103.4+AE144*(-12.79+AE144*0.711))),-20.772/TAN(RADIANS(AE144)))))/3600</f>
        <v/>
      </c>
      <c r="AG144">
        <f>AE144+AF144</f>
        <v/>
      </c>
      <c r="AH144">
        <f>IF(AC144&gt;0,MOD(DEGREES(ACOS(((SIN(RADIANS($B$2))*COS(RADIANS(AD144)))-SIN(RADIANS(T144)))/(COS(RADIANS($B$2))*SIN(RADIANS(AD144)))))+180,360),MOD(540-DEGREES(ACOS(((SIN(RADIANS($B$2))*COS(RADIANS(AD144)))-SIN(RADIANS(T144)))/(COS(RADIANS($B$2))*SIN(RADIANS(AD144))))),360))</f>
        <v/>
      </c>
    </row>
    <row r="145">
      <c r="D145" s="1">
        <f>D144+1</f>
        <v/>
      </c>
      <c r="E145" s="7">
        <f>$B$5</f>
        <v/>
      </c>
      <c r="F145" s="2">
        <f>D145+2415018.5+E145-$B$4/24</f>
        <v/>
      </c>
      <c r="G145" s="3">
        <f>(F145-2451545)/36525</f>
        <v/>
      </c>
      <c r="I145">
        <f>MOD(280.46646+G145*(36000.76983 + G145*0.0003032),360)</f>
        <v/>
      </c>
      <c r="J145">
        <f>357.52911+G145*(35999.05029 - 0.0001537*G145)</f>
        <v/>
      </c>
      <c r="K145">
        <f>0.016708634-G145*(0.000042037+0.0000001267*G145)</f>
        <v/>
      </c>
      <c r="L145">
        <f>SIN(RADIANS(J145))*(1.914602-G145*(0.004817+0.000014*G145))+SIN(RADIANS(2*J145))*(0.019993-0.000101*G145)+SIN(RADIANS(3*J145))*0.000289</f>
        <v/>
      </c>
      <c r="M145">
        <f>I145+L145</f>
        <v/>
      </c>
      <c r="N145">
        <f>J145+L145</f>
        <v/>
      </c>
      <c r="O145">
        <f>(1.000001018*(1-K145*K145))/(1+K145*COS(RADIANS(N145)))</f>
        <v/>
      </c>
      <c r="P145">
        <f>M145-0.00569-0.00478*SIN(RADIANS(125.04-1934.136*G145))</f>
        <v/>
      </c>
      <c r="Q145">
        <f>23+(26+((21.448-G145*(46.815+G145*(0.00059-G145*0.001813))))/60)/60</f>
        <v/>
      </c>
      <c r="R145">
        <f>Q145+0.00256*COS(RADIANS(125.04-1934.136*G145))</f>
        <v/>
      </c>
      <c r="S145">
        <f>DEGREES(ATAN2(COS(RADIANS(P145)),COS(RADIANS(R145))*SIN(RADIANS(P145))))</f>
        <v/>
      </c>
      <c r="T145">
        <f>DEGREES(ASIN(SIN(RADIANS(R145))*SIN(RADIANS(P145))))</f>
        <v/>
      </c>
      <c r="U145">
        <f>TAN(RADIANS(R145/2))*TAN(RADIANS(R145/2))</f>
        <v/>
      </c>
      <c r="V145">
        <f>4*DEGREES(U145*SIN(2*RADIANS(I145))-2*K145*SIN(RADIANS(J145))+4*K145*U145*SIN(RADIANS(J145))*COS(2*RADIANS(I145))-0.5*U145*U145*SIN(4*RADIANS(I145))-1.25*K145*K145*SIN(2*RADIANS(J145)))</f>
        <v/>
      </c>
      <c r="W145">
        <f>DEGREES(ACOS(COS(RADIANS(90.833))/(COS(RADIANS($B$2))*COS(RADIANS(T145)))-TAN(RADIANS($B$2))*TAN(RADIANS(T145))))</f>
        <v/>
      </c>
      <c r="X145" s="7">
        <f>(720-4*$B$3-V145+$B$4*60)/1440</f>
        <v/>
      </c>
      <c r="Y145" s="7">
        <f>(X145*1440-W145*4)/1440</f>
        <v/>
      </c>
      <c r="Z145" s="7">
        <f>(X145*1440+W145*4)/1440</f>
        <v/>
      </c>
      <c r="AA145">
        <f>8*W145</f>
        <v/>
      </c>
      <c r="AB145">
        <f>MOD(E145*1440+V145+4*$B$3-60*$B$4,1440)</f>
        <v/>
      </c>
      <c r="AC145">
        <f>IF(AB145/4&lt;0,AB145/4+180,AB145/4-180)</f>
        <v/>
      </c>
      <c r="AD145">
        <f>DEGREES(ACOS(SIN(RADIANS($B$2))*SIN(RADIANS(T145))+COS(RADIANS($B$2))*COS(RADIANS(T145))*COS(RADIANS(AC145))))</f>
        <v/>
      </c>
      <c r="AE145">
        <f>90-AD145</f>
        <v/>
      </c>
      <c r="AF145">
        <f>IF(AE145&gt;85,0,IF(AE145&gt;5,58.1/TAN(RADIANS(AE145))-0.07/POWER(TAN(RADIANS(AE145)),3)+0.000086/POWER(TAN(RADIANS(AE145)),5),IF(AE145&gt;-0.575,1735+AE145*(-518.2+AE145*(103.4+AE145*(-12.79+AE145*0.711))),-20.772/TAN(RADIANS(AE145)))))/3600</f>
        <v/>
      </c>
      <c r="AG145">
        <f>AE145+AF145</f>
        <v/>
      </c>
      <c r="AH145">
        <f>IF(AC145&gt;0,MOD(DEGREES(ACOS(((SIN(RADIANS($B$2))*COS(RADIANS(AD145)))-SIN(RADIANS(T145)))/(COS(RADIANS($B$2))*SIN(RADIANS(AD145)))))+180,360),MOD(540-DEGREES(ACOS(((SIN(RADIANS($B$2))*COS(RADIANS(AD145)))-SIN(RADIANS(T145)))/(COS(RADIANS($B$2))*SIN(RADIANS(AD145))))),360))</f>
        <v/>
      </c>
    </row>
    <row r="146">
      <c r="D146" s="1">
        <f>D145+1</f>
        <v/>
      </c>
      <c r="E146" s="7">
        <f>$B$5</f>
        <v/>
      </c>
      <c r="F146" s="2">
        <f>D146+2415018.5+E146-$B$4/24</f>
        <v/>
      </c>
      <c r="G146" s="3">
        <f>(F146-2451545)/36525</f>
        <v/>
      </c>
      <c r="I146">
        <f>MOD(280.46646+G146*(36000.76983 + G146*0.0003032),360)</f>
        <v/>
      </c>
      <c r="J146">
        <f>357.52911+G146*(35999.05029 - 0.0001537*G146)</f>
        <v/>
      </c>
      <c r="K146">
        <f>0.016708634-G146*(0.000042037+0.0000001267*G146)</f>
        <v/>
      </c>
      <c r="L146">
        <f>SIN(RADIANS(J146))*(1.914602-G146*(0.004817+0.000014*G146))+SIN(RADIANS(2*J146))*(0.019993-0.000101*G146)+SIN(RADIANS(3*J146))*0.000289</f>
        <v/>
      </c>
      <c r="M146">
        <f>I146+L146</f>
        <v/>
      </c>
      <c r="N146">
        <f>J146+L146</f>
        <v/>
      </c>
      <c r="O146">
        <f>(1.000001018*(1-K146*K146))/(1+K146*COS(RADIANS(N146)))</f>
        <v/>
      </c>
      <c r="P146">
        <f>M146-0.00569-0.00478*SIN(RADIANS(125.04-1934.136*G146))</f>
        <v/>
      </c>
      <c r="Q146">
        <f>23+(26+((21.448-G146*(46.815+G146*(0.00059-G146*0.001813))))/60)/60</f>
        <v/>
      </c>
      <c r="R146">
        <f>Q146+0.00256*COS(RADIANS(125.04-1934.136*G146))</f>
        <v/>
      </c>
      <c r="S146">
        <f>DEGREES(ATAN2(COS(RADIANS(P146)),COS(RADIANS(R146))*SIN(RADIANS(P146))))</f>
        <v/>
      </c>
      <c r="T146">
        <f>DEGREES(ASIN(SIN(RADIANS(R146))*SIN(RADIANS(P146))))</f>
        <v/>
      </c>
      <c r="U146">
        <f>TAN(RADIANS(R146/2))*TAN(RADIANS(R146/2))</f>
        <v/>
      </c>
      <c r="V146">
        <f>4*DEGREES(U146*SIN(2*RADIANS(I146))-2*K146*SIN(RADIANS(J146))+4*K146*U146*SIN(RADIANS(J146))*COS(2*RADIANS(I146))-0.5*U146*U146*SIN(4*RADIANS(I146))-1.25*K146*K146*SIN(2*RADIANS(J146)))</f>
        <v/>
      </c>
      <c r="W146">
        <f>DEGREES(ACOS(COS(RADIANS(90.833))/(COS(RADIANS($B$2))*COS(RADIANS(T146)))-TAN(RADIANS($B$2))*TAN(RADIANS(T146))))</f>
        <v/>
      </c>
      <c r="X146" s="7">
        <f>(720-4*$B$3-V146+$B$4*60)/1440</f>
        <v/>
      </c>
      <c r="Y146" s="7">
        <f>(X146*1440-W146*4)/1440</f>
        <v/>
      </c>
      <c r="Z146" s="7">
        <f>(X146*1440+W146*4)/1440</f>
        <v/>
      </c>
      <c r="AA146">
        <f>8*W146</f>
        <v/>
      </c>
      <c r="AB146">
        <f>MOD(E146*1440+V146+4*$B$3-60*$B$4,1440)</f>
        <v/>
      </c>
      <c r="AC146">
        <f>IF(AB146/4&lt;0,AB146/4+180,AB146/4-180)</f>
        <v/>
      </c>
      <c r="AD146">
        <f>DEGREES(ACOS(SIN(RADIANS($B$2))*SIN(RADIANS(T146))+COS(RADIANS($B$2))*COS(RADIANS(T146))*COS(RADIANS(AC146))))</f>
        <v/>
      </c>
      <c r="AE146">
        <f>90-AD146</f>
        <v/>
      </c>
      <c r="AF146">
        <f>IF(AE146&gt;85,0,IF(AE146&gt;5,58.1/TAN(RADIANS(AE146))-0.07/POWER(TAN(RADIANS(AE146)),3)+0.000086/POWER(TAN(RADIANS(AE146)),5),IF(AE146&gt;-0.575,1735+AE146*(-518.2+AE146*(103.4+AE146*(-12.79+AE146*0.711))),-20.772/TAN(RADIANS(AE146)))))/3600</f>
        <v/>
      </c>
      <c r="AG146">
        <f>AE146+AF146</f>
        <v/>
      </c>
      <c r="AH146">
        <f>IF(AC146&gt;0,MOD(DEGREES(ACOS(((SIN(RADIANS($B$2))*COS(RADIANS(AD146)))-SIN(RADIANS(T146)))/(COS(RADIANS($B$2))*SIN(RADIANS(AD146)))))+180,360),MOD(540-DEGREES(ACOS(((SIN(RADIANS($B$2))*COS(RADIANS(AD146)))-SIN(RADIANS(T146)))/(COS(RADIANS($B$2))*SIN(RADIANS(AD146))))),360))</f>
        <v/>
      </c>
    </row>
    <row r="147">
      <c r="D147" s="1">
        <f>D146+1</f>
        <v/>
      </c>
      <c r="E147" s="7">
        <f>$B$5</f>
        <v/>
      </c>
      <c r="F147" s="2">
        <f>D147+2415018.5+E147-$B$4/24</f>
        <v/>
      </c>
      <c r="G147" s="3">
        <f>(F147-2451545)/36525</f>
        <v/>
      </c>
      <c r="I147">
        <f>MOD(280.46646+G147*(36000.76983 + G147*0.0003032),360)</f>
        <v/>
      </c>
      <c r="J147">
        <f>357.52911+G147*(35999.05029 - 0.0001537*G147)</f>
        <v/>
      </c>
      <c r="K147">
        <f>0.016708634-G147*(0.000042037+0.0000001267*G147)</f>
        <v/>
      </c>
      <c r="L147">
        <f>SIN(RADIANS(J147))*(1.914602-G147*(0.004817+0.000014*G147))+SIN(RADIANS(2*J147))*(0.019993-0.000101*G147)+SIN(RADIANS(3*J147))*0.000289</f>
        <v/>
      </c>
      <c r="M147">
        <f>I147+L147</f>
        <v/>
      </c>
      <c r="N147">
        <f>J147+L147</f>
        <v/>
      </c>
      <c r="O147">
        <f>(1.000001018*(1-K147*K147))/(1+K147*COS(RADIANS(N147)))</f>
        <v/>
      </c>
      <c r="P147">
        <f>M147-0.00569-0.00478*SIN(RADIANS(125.04-1934.136*G147))</f>
        <v/>
      </c>
      <c r="Q147">
        <f>23+(26+((21.448-G147*(46.815+G147*(0.00059-G147*0.001813))))/60)/60</f>
        <v/>
      </c>
      <c r="R147">
        <f>Q147+0.00256*COS(RADIANS(125.04-1934.136*G147))</f>
        <v/>
      </c>
      <c r="S147">
        <f>DEGREES(ATAN2(COS(RADIANS(P147)),COS(RADIANS(R147))*SIN(RADIANS(P147))))</f>
        <v/>
      </c>
      <c r="T147">
        <f>DEGREES(ASIN(SIN(RADIANS(R147))*SIN(RADIANS(P147))))</f>
        <v/>
      </c>
      <c r="U147">
        <f>TAN(RADIANS(R147/2))*TAN(RADIANS(R147/2))</f>
        <v/>
      </c>
      <c r="V147">
        <f>4*DEGREES(U147*SIN(2*RADIANS(I147))-2*K147*SIN(RADIANS(J147))+4*K147*U147*SIN(RADIANS(J147))*COS(2*RADIANS(I147))-0.5*U147*U147*SIN(4*RADIANS(I147))-1.25*K147*K147*SIN(2*RADIANS(J147)))</f>
        <v/>
      </c>
      <c r="W147">
        <f>DEGREES(ACOS(COS(RADIANS(90.833))/(COS(RADIANS($B$2))*COS(RADIANS(T147)))-TAN(RADIANS($B$2))*TAN(RADIANS(T147))))</f>
        <v/>
      </c>
      <c r="X147" s="7">
        <f>(720-4*$B$3-V147+$B$4*60)/1440</f>
        <v/>
      </c>
      <c r="Y147" s="7">
        <f>(X147*1440-W147*4)/1440</f>
        <v/>
      </c>
      <c r="Z147" s="7">
        <f>(X147*1440+W147*4)/1440</f>
        <v/>
      </c>
      <c r="AA147">
        <f>8*W147</f>
        <v/>
      </c>
      <c r="AB147">
        <f>MOD(E147*1440+V147+4*$B$3-60*$B$4,1440)</f>
        <v/>
      </c>
      <c r="AC147">
        <f>IF(AB147/4&lt;0,AB147/4+180,AB147/4-180)</f>
        <v/>
      </c>
      <c r="AD147">
        <f>DEGREES(ACOS(SIN(RADIANS($B$2))*SIN(RADIANS(T147))+COS(RADIANS($B$2))*COS(RADIANS(T147))*COS(RADIANS(AC147))))</f>
        <v/>
      </c>
      <c r="AE147">
        <f>90-AD147</f>
        <v/>
      </c>
      <c r="AF147">
        <f>IF(AE147&gt;85,0,IF(AE147&gt;5,58.1/TAN(RADIANS(AE147))-0.07/POWER(TAN(RADIANS(AE147)),3)+0.000086/POWER(TAN(RADIANS(AE147)),5),IF(AE147&gt;-0.575,1735+AE147*(-518.2+AE147*(103.4+AE147*(-12.79+AE147*0.711))),-20.772/TAN(RADIANS(AE147)))))/3600</f>
        <v/>
      </c>
      <c r="AG147">
        <f>AE147+AF147</f>
        <v/>
      </c>
      <c r="AH147">
        <f>IF(AC147&gt;0,MOD(DEGREES(ACOS(((SIN(RADIANS($B$2))*COS(RADIANS(AD147)))-SIN(RADIANS(T147)))/(COS(RADIANS($B$2))*SIN(RADIANS(AD147)))))+180,360),MOD(540-DEGREES(ACOS(((SIN(RADIANS($B$2))*COS(RADIANS(AD147)))-SIN(RADIANS(T147)))/(COS(RADIANS($B$2))*SIN(RADIANS(AD147))))),360))</f>
        <v/>
      </c>
    </row>
    <row r="148">
      <c r="D148" s="1">
        <f>D147+1</f>
        <v/>
      </c>
      <c r="E148" s="7">
        <f>$B$5</f>
        <v/>
      </c>
      <c r="F148" s="2">
        <f>D148+2415018.5+E148-$B$4/24</f>
        <v/>
      </c>
      <c r="G148" s="3">
        <f>(F148-2451545)/36525</f>
        <v/>
      </c>
      <c r="I148">
        <f>MOD(280.46646+G148*(36000.76983 + G148*0.0003032),360)</f>
        <v/>
      </c>
      <c r="J148">
        <f>357.52911+G148*(35999.05029 - 0.0001537*G148)</f>
        <v/>
      </c>
      <c r="K148">
        <f>0.016708634-G148*(0.000042037+0.0000001267*G148)</f>
        <v/>
      </c>
      <c r="L148">
        <f>SIN(RADIANS(J148))*(1.914602-G148*(0.004817+0.000014*G148))+SIN(RADIANS(2*J148))*(0.019993-0.000101*G148)+SIN(RADIANS(3*J148))*0.000289</f>
        <v/>
      </c>
      <c r="M148">
        <f>I148+L148</f>
        <v/>
      </c>
      <c r="N148">
        <f>J148+L148</f>
        <v/>
      </c>
      <c r="O148">
        <f>(1.000001018*(1-K148*K148))/(1+K148*COS(RADIANS(N148)))</f>
        <v/>
      </c>
      <c r="P148">
        <f>M148-0.00569-0.00478*SIN(RADIANS(125.04-1934.136*G148))</f>
        <v/>
      </c>
      <c r="Q148">
        <f>23+(26+((21.448-G148*(46.815+G148*(0.00059-G148*0.001813))))/60)/60</f>
        <v/>
      </c>
      <c r="R148">
        <f>Q148+0.00256*COS(RADIANS(125.04-1934.136*G148))</f>
        <v/>
      </c>
      <c r="S148">
        <f>DEGREES(ATAN2(COS(RADIANS(P148)),COS(RADIANS(R148))*SIN(RADIANS(P148))))</f>
        <v/>
      </c>
      <c r="T148">
        <f>DEGREES(ASIN(SIN(RADIANS(R148))*SIN(RADIANS(P148))))</f>
        <v/>
      </c>
      <c r="U148">
        <f>TAN(RADIANS(R148/2))*TAN(RADIANS(R148/2))</f>
        <v/>
      </c>
      <c r="V148">
        <f>4*DEGREES(U148*SIN(2*RADIANS(I148))-2*K148*SIN(RADIANS(J148))+4*K148*U148*SIN(RADIANS(J148))*COS(2*RADIANS(I148))-0.5*U148*U148*SIN(4*RADIANS(I148))-1.25*K148*K148*SIN(2*RADIANS(J148)))</f>
        <v/>
      </c>
      <c r="W148">
        <f>DEGREES(ACOS(COS(RADIANS(90.833))/(COS(RADIANS($B$2))*COS(RADIANS(T148)))-TAN(RADIANS($B$2))*TAN(RADIANS(T148))))</f>
        <v/>
      </c>
      <c r="X148" s="7">
        <f>(720-4*$B$3-V148+$B$4*60)/1440</f>
        <v/>
      </c>
      <c r="Y148" s="7">
        <f>(X148*1440-W148*4)/1440</f>
        <v/>
      </c>
      <c r="Z148" s="7">
        <f>(X148*1440+W148*4)/1440</f>
        <v/>
      </c>
      <c r="AA148">
        <f>8*W148</f>
        <v/>
      </c>
      <c r="AB148">
        <f>MOD(E148*1440+V148+4*$B$3-60*$B$4,1440)</f>
        <v/>
      </c>
      <c r="AC148">
        <f>IF(AB148/4&lt;0,AB148/4+180,AB148/4-180)</f>
        <v/>
      </c>
      <c r="AD148">
        <f>DEGREES(ACOS(SIN(RADIANS($B$2))*SIN(RADIANS(T148))+COS(RADIANS($B$2))*COS(RADIANS(T148))*COS(RADIANS(AC148))))</f>
        <v/>
      </c>
      <c r="AE148">
        <f>90-AD148</f>
        <v/>
      </c>
      <c r="AF148">
        <f>IF(AE148&gt;85,0,IF(AE148&gt;5,58.1/TAN(RADIANS(AE148))-0.07/POWER(TAN(RADIANS(AE148)),3)+0.000086/POWER(TAN(RADIANS(AE148)),5),IF(AE148&gt;-0.575,1735+AE148*(-518.2+AE148*(103.4+AE148*(-12.79+AE148*0.711))),-20.772/TAN(RADIANS(AE148)))))/3600</f>
        <v/>
      </c>
      <c r="AG148">
        <f>AE148+AF148</f>
        <v/>
      </c>
      <c r="AH148">
        <f>IF(AC148&gt;0,MOD(DEGREES(ACOS(((SIN(RADIANS($B$2))*COS(RADIANS(AD148)))-SIN(RADIANS(T148)))/(COS(RADIANS($B$2))*SIN(RADIANS(AD148)))))+180,360),MOD(540-DEGREES(ACOS(((SIN(RADIANS($B$2))*COS(RADIANS(AD148)))-SIN(RADIANS(T148)))/(COS(RADIANS($B$2))*SIN(RADIANS(AD148))))),360))</f>
        <v/>
      </c>
    </row>
    <row r="149">
      <c r="D149" s="1">
        <f>D148+1</f>
        <v/>
      </c>
      <c r="E149" s="7">
        <f>$B$5</f>
        <v/>
      </c>
      <c r="F149" s="2">
        <f>D149+2415018.5+E149-$B$4/24</f>
        <v/>
      </c>
      <c r="G149" s="3">
        <f>(F149-2451545)/36525</f>
        <v/>
      </c>
      <c r="I149">
        <f>MOD(280.46646+G149*(36000.76983 + G149*0.0003032),360)</f>
        <v/>
      </c>
      <c r="J149">
        <f>357.52911+G149*(35999.05029 - 0.0001537*G149)</f>
        <v/>
      </c>
      <c r="K149">
        <f>0.016708634-G149*(0.000042037+0.0000001267*G149)</f>
        <v/>
      </c>
      <c r="L149">
        <f>SIN(RADIANS(J149))*(1.914602-G149*(0.004817+0.000014*G149))+SIN(RADIANS(2*J149))*(0.019993-0.000101*G149)+SIN(RADIANS(3*J149))*0.000289</f>
        <v/>
      </c>
      <c r="M149">
        <f>I149+L149</f>
        <v/>
      </c>
      <c r="N149">
        <f>J149+L149</f>
        <v/>
      </c>
      <c r="O149">
        <f>(1.000001018*(1-K149*K149))/(1+K149*COS(RADIANS(N149)))</f>
        <v/>
      </c>
      <c r="P149">
        <f>M149-0.00569-0.00478*SIN(RADIANS(125.04-1934.136*G149))</f>
        <v/>
      </c>
      <c r="Q149">
        <f>23+(26+((21.448-G149*(46.815+G149*(0.00059-G149*0.001813))))/60)/60</f>
        <v/>
      </c>
      <c r="R149">
        <f>Q149+0.00256*COS(RADIANS(125.04-1934.136*G149))</f>
        <v/>
      </c>
      <c r="S149">
        <f>DEGREES(ATAN2(COS(RADIANS(P149)),COS(RADIANS(R149))*SIN(RADIANS(P149))))</f>
        <v/>
      </c>
      <c r="T149">
        <f>DEGREES(ASIN(SIN(RADIANS(R149))*SIN(RADIANS(P149))))</f>
        <v/>
      </c>
      <c r="U149">
        <f>TAN(RADIANS(R149/2))*TAN(RADIANS(R149/2))</f>
        <v/>
      </c>
      <c r="V149">
        <f>4*DEGREES(U149*SIN(2*RADIANS(I149))-2*K149*SIN(RADIANS(J149))+4*K149*U149*SIN(RADIANS(J149))*COS(2*RADIANS(I149))-0.5*U149*U149*SIN(4*RADIANS(I149))-1.25*K149*K149*SIN(2*RADIANS(J149)))</f>
        <v/>
      </c>
      <c r="W149">
        <f>DEGREES(ACOS(COS(RADIANS(90.833))/(COS(RADIANS($B$2))*COS(RADIANS(T149)))-TAN(RADIANS($B$2))*TAN(RADIANS(T149))))</f>
        <v/>
      </c>
      <c r="X149" s="7">
        <f>(720-4*$B$3-V149+$B$4*60)/1440</f>
        <v/>
      </c>
      <c r="Y149" s="7">
        <f>(X149*1440-W149*4)/1440</f>
        <v/>
      </c>
      <c r="Z149" s="7">
        <f>(X149*1440+W149*4)/1440</f>
        <v/>
      </c>
      <c r="AA149">
        <f>8*W149</f>
        <v/>
      </c>
      <c r="AB149">
        <f>MOD(E149*1440+V149+4*$B$3-60*$B$4,1440)</f>
        <v/>
      </c>
      <c r="AC149">
        <f>IF(AB149/4&lt;0,AB149/4+180,AB149/4-180)</f>
        <v/>
      </c>
      <c r="AD149">
        <f>DEGREES(ACOS(SIN(RADIANS($B$2))*SIN(RADIANS(T149))+COS(RADIANS($B$2))*COS(RADIANS(T149))*COS(RADIANS(AC149))))</f>
        <v/>
      </c>
      <c r="AE149">
        <f>90-AD149</f>
        <v/>
      </c>
      <c r="AF149">
        <f>IF(AE149&gt;85,0,IF(AE149&gt;5,58.1/TAN(RADIANS(AE149))-0.07/POWER(TAN(RADIANS(AE149)),3)+0.000086/POWER(TAN(RADIANS(AE149)),5),IF(AE149&gt;-0.575,1735+AE149*(-518.2+AE149*(103.4+AE149*(-12.79+AE149*0.711))),-20.772/TAN(RADIANS(AE149)))))/3600</f>
        <v/>
      </c>
      <c r="AG149">
        <f>AE149+AF149</f>
        <v/>
      </c>
      <c r="AH149">
        <f>IF(AC149&gt;0,MOD(DEGREES(ACOS(((SIN(RADIANS($B$2))*COS(RADIANS(AD149)))-SIN(RADIANS(T149)))/(COS(RADIANS($B$2))*SIN(RADIANS(AD149)))))+180,360),MOD(540-DEGREES(ACOS(((SIN(RADIANS($B$2))*COS(RADIANS(AD149)))-SIN(RADIANS(T149)))/(COS(RADIANS($B$2))*SIN(RADIANS(AD149))))),360))</f>
        <v/>
      </c>
    </row>
    <row r="150">
      <c r="D150" s="1">
        <f>D149+1</f>
        <v/>
      </c>
      <c r="E150" s="7">
        <f>$B$5</f>
        <v/>
      </c>
      <c r="F150" s="2">
        <f>D150+2415018.5+E150-$B$4/24</f>
        <v/>
      </c>
      <c r="G150" s="3">
        <f>(F150-2451545)/36525</f>
        <v/>
      </c>
      <c r="I150">
        <f>MOD(280.46646+G150*(36000.76983 + G150*0.0003032),360)</f>
        <v/>
      </c>
      <c r="J150">
        <f>357.52911+G150*(35999.05029 - 0.0001537*G150)</f>
        <v/>
      </c>
      <c r="K150">
        <f>0.016708634-G150*(0.000042037+0.0000001267*G150)</f>
        <v/>
      </c>
      <c r="L150">
        <f>SIN(RADIANS(J150))*(1.914602-G150*(0.004817+0.000014*G150))+SIN(RADIANS(2*J150))*(0.019993-0.000101*G150)+SIN(RADIANS(3*J150))*0.000289</f>
        <v/>
      </c>
      <c r="M150">
        <f>I150+L150</f>
        <v/>
      </c>
      <c r="N150">
        <f>J150+L150</f>
        <v/>
      </c>
      <c r="O150">
        <f>(1.000001018*(1-K150*K150))/(1+K150*COS(RADIANS(N150)))</f>
        <v/>
      </c>
      <c r="P150">
        <f>M150-0.00569-0.00478*SIN(RADIANS(125.04-1934.136*G150))</f>
        <v/>
      </c>
      <c r="Q150">
        <f>23+(26+((21.448-G150*(46.815+G150*(0.00059-G150*0.001813))))/60)/60</f>
        <v/>
      </c>
      <c r="R150">
        <f>Q150+0.00256*COS(RADIANS(125.04-1934.136*G150))</f>
        <v/>
      </c>
      <c r="S150">
        <f>DEGREES(ATAN2(COS(RADIANS(P150)),COS(RADIANS(R150))*SIN(RADIANS(P150))))</f>
        <v/>
      </c>
      <c r="T150">
        <f>DEGREES(ASIN(SIN(RADIANS(R150))*SIN(RADIANS(P150))))</f>
        <v/>
      </c>
      <c r="U150">
        <f>TAN(RADIANS(R150/2))*TAN(RADIANS(R150/2))</f>
        <v/>
      </c>
      <c r="V150">
        <f>4*DEGREES(U150*SIN(2*RADIANS(I150))-2*K150*SIN(RADIANS(J150))+4*K150*U150*SIN(RADIANS(J150))*COS(2*RADIANS(I150))-0.5*U150*U150*SIN(4*RADIANS(I150))-1.25*K150*K150*SIN(2*RADIANS(J150)))</f>
        <v/>
      </c>
      <c r="W150">
        <f>DEGREES(ACOS(COS(RADIANS(90.833))/(COS(RADIANS($B$2))*COS(RADIANS(T150)))-TAN(RADIANS($B$2))*TAN(RADIANS(T150))))</f>
        <v/>
      </c>
      <c r="X150" s="7">
        <f>(720-4*$B$3-V150+$B$4*60)/1440</f>
        <v/>
      </c>
      <c r="Y150" s="7">
        <f>(X150*1440-W150*4)/1440</f>
        <v/>
      </c>
      <c r="Z150" s="7">
        <f>(X150*1440+W150*4)/1440</f>
        <v/>
      </c>
      <c r="AA150">
        <f>8*W150</f>
        <v/>
      </c>
      <c r="AB150">
        <f>MOD(E150*1440+V150+4*$B$3-60*$B$4,1440)</f>
        <v/>
      </c>
      <c r="AC150">
        <f>IF(AB150/4&lt;0,AB150/4+180,AB150/4-180)</f>
        <v/>
      </c>
      <c r="AD150">
        <f>DEGREES(ACOS(SIN(RADIANS($B$2))*SIN(RADIANS(T150))+COS(RADIANS($B$2))*COS(RADIANS(T150))*COS(RADIANS(AC150))))</f>
        <v/>
      </c>
      <c r="AE150">
        <f>90-AD150</f>
        <v/>
      </c>
      <c r="AF150">
        <f>IF(AE150&gt;85,0,IF(AE150&gt;5,58.1/TAN(RADIANS(AE150))-0.07/POWER(TAN(RADIANS(AE150)),3)+0.000086/POWER(TAN(RADIANS(AE150)),5),IF(AE150&gt;-0.575,1735+AE150*(-518.2+AE150*(103.4+AE150*(-12.79+AE150*0.711))),-20.772/TAN(RADIANS(AE150)))))/3600</f>
        <v/>
      </c>
      <c r="AG150">
        <f>AE150+AF150</f>
        <v/>
      </c>
      <c r="AH150">
        <f>IF(AC150&gt;0,MOD(DEGREES(ACOS(((SIN(RADIANS($B$2))*COS(RADIANS(AD150)))-SIN(RADIANS(T150)))/(COS(RADIANS($B$2))*SIN(RADIANS(AD150)))))+180,360),MOD(540-DEGREES(ACOS(((SIN(RADIANS($B$2))*COS(RADIANS(AD150)))-SIN(RADIANS(T150)))/(COS(RADIANS($B$2))*SIN(RADIANS(AD150))))),360))</f>
        <v/>
      </c>
    </row>
    <row r="151">
      <c r="D151" s="1">
        <f>D150+1</f>
        <v/>
      </c>
      <c r="E151" s="7">
        <f>$B$5</f>
        <v/>
      </c>
      <c r="F151" s="2">
        <f>D151+2415018.5+E151-$B$4/24</f>
        <v/>
      </c>
      <c r="G151" s="3">
        <f>(F151-2451545)/36525</f>
        <v/>
      </c>
      <c r="I151">
        <f>MOD(280.46646+G151*(36000.76983 + G151*0.0003032),360)</f>
        <v/>
      </c>
      <c r="J151">
        <f>357.52911+G151*(35999.05029 - 0.0001537*G151)</f>
        <v/>
      </c>
      <c r="K151">
        <f>0.016708634-G151*(0.000042037+0.0000001267*G151)</f>
        <v/>
      </c>
      <c r="L151">
        <f>SIN(RADIANS(J151))*(1.914602-G151*(0.004817+0.000014*G151))+SIN(RADIANS(2*J151))*(0.019993-0.000101*G151)+SIN(RADIANS(3*J151))*0.000289</f>
        <v/>
      </c>
      <c r="M151">
        <f>I151+L151</f>
        <v/>
      </c>
      <c r="N151">
        <f>J151+L151</f>
        <v/>
      </c>
      <c r="O151">
        <f>(1.000001018*(1-K151*K151))/(1+K151*COS(RADIANS(N151)))</f>
        <v/>
      </c>
      <c r="P151">
        <f>M151-0.00569-0.00478*SIN(RADIANS(125.04-1934.136*G151))</f>
        <v/>
      </c>
      <c r="Q151">
        <f>23+(26+((21.448-G151*(46.815+G151*(0.00059-G151*0.001813))))/60)/60</f>
        <v/>
      </c>
      <c r="R151">
        <f>Q151+0.00256*COS(RADIANS(125.04-1934.136*G151))</f>
        <v/>
      </c>
      <c r="S151">
        <f>DEGREES(ATAN2(COS(RADIANS(P151)),COS(RADIANS(R151))*SIN(RADIANS(P151))))</f>
        <v/>
      </c>
      <c r="T151">
        <f>DEGREES(ASIN(SIN(RADIANS(R151))*SIN(RADIANS(P151))))</f>
        <v/>
      </c>
      <c r="U151">
        <f>TAN(RADIANS(R151/2))*TAN(RADIANS(R151/2))</f>
        <v/>
      </c>
      <c r="V151">
        <f>4*DEGREES(U151*SIN(2*RADIANS(I151))-2*K151*SIN(RADIANS(J151))+4*K151*U151*SIN(RADIANS(J151))*COS(2*RADIANS(I151))-0.5*U151*U151*SIN(4*RADIANS(I151))-1.25*K151*K151*SIN(2*RADIANS(J151)))</f>
        <v/>
      </c>
      <c r="W151">
        <f>DEGREES(ACOS(COS(RADIANS(90.833))/(COS(RADIANS($B$2))*COS(RADIANS(T151)))-TAN(RADIANS($B$2))*TAN(RADIANS(T151))))</f>
        <v/>
      </c>
      <c r="X151" s="7">
        <f>(720-4*$B$3-V151+$B$4*60)/1440</f>
        <v/>
      </c>
      <c r="Y151" s="7">
        <f>(X151*1440-W151*4)/1440</f>
        <v/>
      </c>
      <c r="Z151" s="7">
        <f>(X151*1440+W151*4)/1440</f>
        <v/>
      </c>
      <c r="AA151">
        <f>8*W151</f>
        <v/>
      </c>
      <c r="AB151">
        <f>MOD(E151*1440+V151+4*$B$3-60*$B$4,1440)</f>
        <v/>
      </c>
      <c r="AC151">
        <f>IF(AB151/4&lt;0,AB151/4+180,AB151/4-180)</f>
        <v/>
      </c>
      <c r="AD151">
        <f>DEGREES(ACOS(SIN(RADIANS($B$2))*SIN(RADIANS(T151))+COS(RADIANS($B$2))*COS(RADIANS(T151))*COS(RADIANS(AC151))))</f>
        <v/>
      </c>
      <c r="AE151">
        <f>90-AD151</f>
        <v/>
      </c>
      <c r="AF151">
        <f>IF(AE151&gt;85,0,IF(AE151&gt;5,58.1/TAN(RADIANS(AE151))-0.07/POWER(TAN(RADIANS(AE151)),3)+0.000086/POWER(TAN(RADIANS(AE151)),5),IF(AE151&gt;-0.575,1735+AE151*(-518.2+AE151*(103.4+AE151*(-12.79+AE151*0.711))),-20.772/TAN(RADIANS(AE151)))))/3600</f>
        <v/>
      </c>
      <c r="AG151">
        <f>AE151+AF151</f>
        <v/>
      </c>
      <c r="AH151">
        <f>IF(AC151&gt;0,MOD(DEGREES(ACOS(((SIN(RADIANS($B$2))*COS(RADIANS(AD151)))-SIN(RADIANS(T151)))/(COS(RADIANS($B$2))*SIN(RADIANS(AD151)))))+180,360),MOD(540-DEGREES(ACOS(((SIN(RADIANS($B$2))*COS(RADIANS(AD151)))-SIN(RADIANS(T151)))/(COS(RADIANS($B$2))*SIN(RADIANS(AD151))))),360))</f>
        <v/>
      </c>
    </row>
    <row r="152">
      <c r="D152" s="1">
        <f>D151+1</f>
        <v/>
      </c>
      <c r="E152" s="7">
        <f>$B$5</f>
        <v/>
      </c>
      <c r="F152" s="2">
        <f>D152+2415018.5+E152-$B$4/24</f>
        <v/>
      </c>
      <c r="G152" s="3">
        <f>(F152-2451545)/36525</f>
        <v/>
      </c>
      <c r="I152">
        <f>MOD(280.46646+G152*(36000.76983 + G152*0.0003032),360)</f>
        <v/>
      </c>
      <c r="J152">
        <f>357.52911+G152*(35999.05029 - 0.0001537*G152)</f>
        <v/>
      </c>
      <c r="K152">
        <f>0.016708634-G152*(0.000042037+0.0000001267*G152)</f>
        <v/>
      </c>
      <c r="L152">
        <f>SIN(RADIANS(J152))*(1.914602-G152*(0.004817+0.000014*G152))+SIN(RADIANS(2*J152))*(0.019993-0.000101*G152)+SIN(RADIANS(3*J152))*0.000289</f>
        <v/>
      </c>
      <c r="M152">
        <f>I152+L152</f>
        <v/>
      </c>
      <c r="N152">
        <f>J152+L152</f>
        <v/>
      </c>
      <c r="O152">
        <f>(1.000001018*(1-K152*K152))/(1+K152*COS(RADIANS(N152)))</f>
        <v/>
      </c>
      <c r="P152">
        <f>M152-0.00569-0.00478*SIN(RADIANS(125.04-1934.136*G152))</f>
        <v/>
      </c>
      <c r="Q152">
        <f>23+(26+((21.448-G152*(46.815+G152*(0.00059-G152*0.001813))))/60)/60</f>
        <v/>
      </c>
      <c r="R152">
        <f>Q152+0.00256*COS(RADIANS(125.04-1934.136*G152))</f>
        <v/>
      </c>
      <c r="S152">
        <f>DEGREES(ATAN2(COS(RADIANS(P152)),COS(RADIANS(R152))*SIN(RADIANS(P152))))</f>
        <v/>
      </c>
      <c r="T152">
        <f>DEGREES(ASIN(SIN(RADIANS(R152))*SIN(RADIANS(P152))))</f>
        <v/>
      </c>
      <c r="U152">
        <f>TAN(RADIANS(R152/2))*TAN(RADIANS(R152/2))</f>
        <v/>
      </c>
      <c r="V152">
        <f>4*DEGREES(U152*SIN(2*RADIANS(I152))-2*K152*SIN(RADIANS(J152))+4*K152*U152*SIN(RADIANS(J152))*COS(2*RADIANS(I152))-0.5*U152*U152*SIN(4*RADIANS(I152))-1.25*K152*K152*SIN(2*RADIANS(J152)))</f>
        <v/>
      </c>
      <c r="W152">
        <f>DEGREES(ACOS(COS(RADIANS(90.833))/(COS(RADIANS($B$2))*COS(RADIANS(T152)))-TAN(RADIANS($B$2))*TAN(RADIANS(T152))))</f>
        <v/>
      </c>
      <c r="X152" s="7">
        <f>(720-4*$B$3-V152+$B$4*60)/1440</f>
        <v/>
      </c>
      <c r="Y152" s="7">
        <f>(X152*1440-W152*4)/1440</f>
        <v/>
      </c>
      <c r="Z152" s="7">
        <f>(X152*1440+W152*4)/1440</f>
        <v/>
      </c>
      <c r="AA152">
        <f>8*W152</f>
        <v/>
      </c>
      <c r="AB152">
        <f>MOD(E152*1440+V152+4*$B$3-60*$B$4,1440)</f>
        <v/>
      </c>
      <c r="AC152">
        <f>IF(AB152/4&lt;0,AB152/4+180,AB152/4-180)</f>
        <v/>
      </c>
      <c r="AD152">
        <f>DEGREES(ACOS(SIN(RADIANS($B$2))*SIN(RADIANS(T152))+COS(RADIANS($B$2))*COS(RADIANS(T152))*COS(RADIANS(AC152))))</f>
        <v/>
      </c>
      <c r="AE152">
        <f>90-AD152</f>
        <v/>
      </c>
      <c r="AF152">
        <f>IF(AE152&gt;85,0,IF(AE152&gt;5,58.1/TAN(RADIANS(AE152))-0.07/POWER(TAN(RADIANS(AE152)),3)+0.000086/POWER(TAN(RADIANS(AE152)),5),IF(AE152&gt;-0.575,1735+AE152*(-518.2+AE152*(103.4+AE152*(-12.79+AE152*0.711))),-20.772/TAN(RADIANS(AE152)))))/3600</f>
        <v/>
      </c>
      <c r="AG152">
        <f>AE152+AF152</f>
        <v/>
      </c>
      <c r="AH152">
        <f>IF(AC152&gt;0,MOD(DEGREES(ACOS(((SIN(RADIANS($B$2))*COS(RADIANS(AD152)))-SIN(RADIANS(T152)))/(COS(RADIANS($B$2))*SIN(RADIANS(AD152)))))+180,360),MOD(540-DEGREES(ACOS(((SIN(RADIANS($B$2))*COS(RADIANS(AD152)))-SIN(RADIANS(T152)))/(COS(RADIANS($B$2))*SIN(RADIANS(AD152))))),360))</f>
        <v/>
      </c>
    </row>
    <row r="153">
      <c r="D153" s="1">
        <f>D152+1</f>
        <v/>
      </c>
      <c r="E153" s="7">
        <f>$B$5</f>
        <v/>
      </c>
      <c r="F153" s="2">
        <f>D153+2415018.5+E153-$B$4/24</f>
        <v/>
      </c>
      <c r="G153" s="3">
        <f>(F153-2451545)/36525</f>
        <v/>
      </c>
      <c r="I153">
        <f>MOD(280.46646+G153*(36000.76983 + G153*0.0003032),360)</f>
        <v/>
      </c>
      <c r="J153">
        <f>357.52911+G153*(35999.05029 - 0.0001537*G153)</f>
        <v/>
      </c>
      <c r="K153">
        <f>0.016708634-G153*(0.000042037+0.0000001267*G153)</f>
        <v/>
      </c>
      <c r="L153">
        <f>SIN(RADIANS(J153))*(1.914602-G153*(0.004817+0.000014*G153))+SIN(RADIANS(2*J153))*(0.019993-0.000101*G153)+SIN(RADIANS(3*J153))*0.000289</f>
        <v/>
      </c>
      <c r="M153">
        <f>I153+L153</f>
        <v/>
      </c>
      <c r="N153">
        <f>J153+L153</f>
        <v/>
      </c>
      <c r="O153">
        <f>(1.000001018*(1-K153*K153))/(1+K153*COS(RADIANS(N153)))</f>
        <v/>
      </c>
      <c r="P153">
        <f>M153-0.00569-0.00478*SIN(RADIANS(125.04-1934.136*G153))</f>
        <v/>
      </c>
      <c r="Q153">
        <f>23+(26+((21.448-G153*(46.815+G153*(0.00059-G153*0.001813))))/60)/60</f>
        <v/>
      </c>
      <c r="R153">
        <f>Q153+0.00256*COS(RADIANS(125.04-1934.136*G153))</f>
        <v/>
      </c>
      <c r="S153">
        <f>DEGREES(ATAN2(COS(RADIANS(P153)),COS(RADIANS(R153))*SIN(RADIANS(P153))))</f>
        <v/>
      </c>
      <c r="T153">
        <f>DEGREES(ASIN(SIN(RADIANS(R153))*SIN(RADIANS(P153))))</f>
        <v/>
      </c>
      <c r="U153">
        <f>TAN(RADIANS(R153/2))*TAN(RADIANS(R153/2))</f>
        <v/>
      </c>
      <c r="V153">
        <f>4*DEGREES(U153*SIN(2*RADIANS(I153))-2*K153*SIN(RADIANS(J153))+4*K153*U153*SIN(RADIANS(J153))*COS(2*RADIANS(I153))-0.5*U153*U153*SIN(4*RADIANS(I153))-1.25*K153*K153*SIN(2*RADIANS(J153)))</f>
        <v/>
      </c>
      <c r="W153">
        <f>DEGREES(ACOS(COS(RADIANS(90.833))/(COS(RADIANS($B$2))*COS(RADIANS(T153)))-TAN(RADIANS($B$2))*TAN(RADIANS(T153))))</f>
        <v/>
      </c>
      <c r="X153" s="7">
        <f>(720-4*$B$3-V153+$B$4*60)/1440</f>
        <v/>
      </c>
      <c r="Y153" s="7">
        <f>(X153*1440-W153*4)/1440</f>
        <v/>
      </c>
      <c r="Z153" s="7">
        <f>(X153*1440+W153*4)/1440</f>
        <v/>
      </c>
      <c r="AA153">
        <f>8*W153</f>
        <v/>
      </c>
      <c r="AB153">
        <f>MOD(E153*1440+V153+4*$B$3-60*$B$4,1440)</f>
        <v/>
      </c>
      <c r="AC153">
        <f>IF(AB153/4&lt;0,AB153/4+180,AB153/4-180)</f>
        <v/>
      </c>
      <c r="AD153">
        <f>DEGREES(ACOS(SIN(RADIANS($B$2))*SIN(RADIANS(T153))+COS(RADIANS($B$2))*COS(RADIANS(T153))*COS(RADIANS(AC153))))</f>
        <v/>
      </c>
      <c r="AE153">
        <f>90-AD153</f>
        <v/>
      </c>
      <c r="AF153">
        <f>IF(AE153&gt;85,0,IF(AE153&gt;5,58.1/TAN(RADIANS(AE153))-0.07/POWER(TAN(RADIANS(AE153)),3)+0.000086/POWER(TAN(RADIANS(AE153)),5),IF(AE153&gt;-0.575,1735+AE153*(-518.2+AE153*(103.4+AE153*(-12.79+AE153*0.711))),-20.772/TAN(RADIANS(AE153)))))/3600</f>
        <v/>
      </c>
      <c r="AG153">
        <f>AE153+AF153</f>
        <v/>
      </c>
      <c r="AH153">
        <f>IF(AC153&gt;0,MOD(DEGREES(ACOS(((SIN(RADIANS($B$2))*COS(RADIANS(AD153)))-SIN(RADIANS(T153)))/(COS(RADIANS($B$2))*SIN(RADIANS(AD153)))))+180,360),MOD(540-DEGREES(ACOS(((SIN(RADIANS($B$2))*COS(RADIANS(AD153)))-SIN(RADIANS(T153)))/(COS(RADIANS($B$2))*SIN(RADIANS(AD153))))),360))</f>
        <v/>
      </c>
    </row>
    <row r="154">
      <c r="D154" s="1">
        <f>D153+1</f>
        <v/>
      </c>
      <c r="E154" s="7">
        <f>$B$5</f>
        <v/>
      </c>
      <c r="F154" s="2">
        <f>D154+2415018.5+E154-$B$4/24</f>
        <v/>
      </c>
      <c r="G154" s="3">
        <f>(F154-2451545)/36525</f>
        <v/>
      </c>
      <c r="I154">
        <f>MOD(280.46646+G154*(36000.76983 + G154*0.0003032),360)</f>
        <v/>
      </c>
      <c r="J154">
        <f>357.52911+G154*(35999.05029 - 0.0001537*G154)</f>
        <v/>
      </c>
      <c r="K154">
        <f>0.016708634-G154*(0.000042037+0.0000001267*G154)</f>
        <v/>
      </c>
      <c r="L154">
        <f>SIN(RADIANS(J154))*(1.914602-G154*(0.004817+0.000014*G154))+SIN(RADIANS(2*J154))*(0.019993-0.000101*G154)+SIN(RADIANS(3*J154))*0.000289</f>
        <v/>
      </c>
      <c r="M154">
        <f>I154+L154</f>
        <v/>
      </c>
      <c r="N154">
        <f>J154+L154</f>
        <v/>
      </c>
      <c r="O154">
        <f>(1.000001018*(1-K154*K154))/(1+K154*COS(RADIANS(N154)))</f>
        <v/>
      </c>
      <c r="P154">
        <f>M154-0.00569-0.00478*SIN(RADIANS(125.04-1934.136*G154))</f>
        <v/>
      </c>
      <c r="Q154">
        <f>23+(26+((21.448-G154*(46.815+G154*(0.00059-G154*0.001813))))/60)/60</f>
        <v/>
      </c>
      <c r="R154">
        <f>Q154+0.00256*COS(RADIANS(125.04-1934.136*G154))</f>
        <v/>
      </c>
      <c r="S154">
        <f>DEGREES(ATAN2(COS(RADIANS(P154)),COS(RADIANS(R154))*SIN(RADIANS(P154))))</f>
        <v/>
      </c>
      <c r="T154">
        <f>DEGREES(ASIN(SIN(RADIANS(R154))*SIN(RADIANS(P154))))</f>
        <v/>
      </c>
      <c r="U154">
        <f>TAN(RADIANS(R154/2))*TAN(RADIANS(R154/2))</f>
        <v/>
      </c>
      <c r="V154">
        <f>4*DEGREES(U154*SIN(2*RADIANS(I154))-2*K154*SIN(RADIANS(J154))+4*K154*U154*SIN(RADIANS(J154))*COS(2*RADIANS(I154))-0.5*U154*U154*SIN(4*RADIANS(I154))-1.25*K154*K154*SIN(2*RADIANS(J154)))</f>
        <v/>
      </c>
      <c r="W154">
        <f>DEGREES(ACOS(COS(RADIANS(90.833))/(COS(RADIANS($B$2))*COS(RADIANS(T154)))-TAN(RADIANS($B$2))*TAN(RADIANS(T154))))</f>
        <v/>
      </c>
      <c r="X154" s="7">
        <f>(720-4*$B$3-V154+$B$4*60)/1440</f>
        <v/>
      </c>
      <c r="Y154" s="7">
        <f>(X154*1440-W154*4)/1440</f>
        <v/>
      </c>
      <c r="Z154" s="7">
        <f>(X154*1440+W154*4)/1440</f>
        <v/>
      </c>
      <c r="AA154">
        <f>8*W154</f>
        <v/>
      </c>
      <c r="AB154">
        <f>MOD(E154*1440+V154+4*$B$3-60*$B$4,1440)</f>
        <v/>
      </c>
      <c r="AC154">
        <f>IF(AB154/4&lt;0,AB154/4+180,AB154/4-180)</f>
        <v/>
      </c>
      <c r="AD154">
        <f>DEGREES(ACOS(SIN(RADIANS($B$2))*SIN(RADIANS(T154))+COS(RADIANS($B$2))*COS(RADIANS(T154))*COS(RADIANS(AC154))))</f>
        <v/>
      </c>
      <c r="AE154">
        <f>90-AD154</f>
        <v/>
      </c>
      <c r="AF154">
        <f>IF(AE154&gt;85,0,IF(AE154&gt;5,58.1/TAN(RADIANS(AE154))-0.07/POWER(TAN(RADIANS(AE154)),3)+0.000086/POWER(TAN(RADIANS(AE154)),5),IF(AE154&gt;-0.575,1735+AE154*(-518.2+AE154*(103.4+AE154*(-12.79+AE154*0.711))),-20.772/TAN(RADIANS(AE154)))))/3600</f>
        <v/>
      </c>
      <c r="AG154">
        <f>AE154+AF154</f>
        <v/>
      </c>
      <c r="AH154">
        <f>IF(AC154&gt;0,MOD(DEGREES(ACOS(((SIN(RADIANS($B$2))*COS(RADIANS(AD154)))-SIN(RADIANS(T154)))/(COS(RADIANS($B$2))*SIN(RADIANS(AD154)))))+180,360),MOD(540-DEGREES(ACOS(((SIN(RADIANS($B$2))*COS(RADIANS(AD154)))-SIN(RADIANS(T154)))/(COS(RADIANS($B$2))*SIN(RADIANS(AD154))))),360))</f>
        <v/>
      </c>
    </row>
    <row r="155">
      <c r="D155" s="1">
        <f>D154+1</f>
        <v/>
      </c>
      <c r="E155" s="7">
        <f>$B$5</f>
        <v/>
      </c>
      <c r="F155" s="2">
        <f>D155+2415018.5+E155-$B$4/24</f>
        <v/>
      </c>
      <c r="G155" s="3">
        <f>(F155-2451545)/36525</f>
        <v/>
      </c>
      <c r="I155">
        <f>MOD(280.46646+G155*(36000.76983 + G155*0.0003032),360)</f>
        <v/>
      </c>
      <c r="J155">
        <f>357.52911+G155*(35999.05029 - 0.0001537*G155)</f>
        <v/>
      </c>
      <c r="K155">
        <f>0.016708634-G155*(0.000042037+0.0000001267*G155)</f>
        <v/>
      </c>
      <c r="L155">
        <f>SIN(RADIANS(J155))*(1.914602-G155*(0.004817+0.000014*G155))+SIN(RADIANS(2*J155))*(0.019993-0.000101*G155)+SIN(RADIANS(3*J155))*0.000289</f>
        <v/>
      </c>
      <c r="M155">
        <f>I155+L155</f>
        <v/>
      </c>
      <c r="N155">
        <f>J155+L155</f>
        <v/>
      </c>
      <c r="O155">
        <f>(1.000001018*(1-K155*K155))/(1+K155*COS(RADIANS(N155)))</f>
        <v/>
      </c>
      <c r="P155">
        <f>M155-0.00569-0.00478*SIN(RADIANS(125.04-1934.136*G155))</f>
        <v/>
      </c>
      <c r="Q155">
        <f>23+(26+((21.448-G155*(46.815+G155*(0.00059-G155*0.001813))))/60)/60</f>
        <v/>
      </c>
      <c r="R155">
        <f>Q155+0.00256*COS(RADIANS(125.04-1934.136*G155))</f>
        <v/>
      </c>
      <c r="S155">
        <f>DEGREES(ATAN2(COS(RADIANS(P155)),COS(RADIANS(R155))*SIN(RADIANS(P155))))</f>
        <v/>
      </c>
      <c r="T155">
        <f>DEGREES(ASIN(SIN(RADIANS(R155))*SIN(RADIANS(P155))))</f>
        <v/>
      </c>
      <c r="U155">
        <f>TAN(RADIANS(R155/2))*TAN(RADIANS(R155/2))</f>
        <v/>
      </c>
      <c r="V155">
        <f>4*DEGREES(U155*SIN(2*RADIANS(I155))-2*K155*SIN(RADIANS(J155))+4*K155*U155*SIN(RADIANS(J155))*COS(2*RADIANS(I155))-0.5*U155*U155*SIN(4*RADIANS(I155))-1.25*K155*K155*SIN(2*RADIANS(J155)))</f>
        <v/>
      </c>
      <c r="W155">
        <f>DEGREES(ACOS(COS(RADIANS(90.833))/(COS(RADIANS($B$2))*COS(RADIANS(T155)))-TAN(RADIANS($B$2))*TAN(RADIANS(T155))))</f>
        <v/>
      </c>
      <c r="X155" s="7">
        <f>(720-4*$B$3-V155+$B$4*60)/1440</f>
        <v/>
      </c>
      <c r="Y155" s="7">
        <f>(X155*1440-W155*4)/1440</f>
        <v/>
      </c>
      <c r="Z155" s="7">
        <f>(X155*1440+W155*4)/1440</f>
        <v/>
      </c>
      <c r="AA155">
        <f>8*W155</f>
        <v/>
      </c>
      <c r="AB155">
        <f>MOD(E155*1440+V155+4*$B$3-60*$B$4,1440)</f>
        <v/>
      </c>
      <c r="AC155">
        <f>IF(AB155/4&lt;0,AB155/4+180,AB155/4-180)</f>
        <v/>
      </c>
      <c r="AD155">
        <f>DEGREES(ACOS(SIN(RADIANS($B$2))*SIN(RADIANS(T155))+COS(RADIANS($B$2))*COS(RADIANS(T155))*COS(RADIANS(AC155))))</f>
        <v/>
      </c>
      <c r="AE155">
        <f>90-AD155</f>
        <v/>
      </c>
      <c r="AF155">
        <f>IF(AE155&gt;85,0,IF(AE155&gt;5,58.1/TAN(RADIANS(AE155))-0.07/POWER(TAN(RADIANS(AE155)),3)+0.000086/POWER(TAN(RADIANS(AE155)),5),IF(AE155&gt;-0.575,1735+AE155*(-518.2+AE155*(103.4+AE155*(-12.79+AE155*0.711))),-20.772/TAN(RADIANS(AE155)))))/3600</f>
        <v/>
      </c>
      <c r="AG155">
        <f>AE155+AF155</f>
        <v/>
      </c>
      <c r="AH155">
        <f>IF(AC155&gt;0,MOD(DEGREES(ACOS(((SIN(RADIANS($B$2))*COS(RADIANS(AD155)))-SIN(RADIANS(T155)))/(COS(RADIANS($B$2))*SIN(RADIANS(AD155)))))+180,360),MOD(540-DEGREES(ACOS(((SIN(RADIANS($B$2))*COS(RADIANS(AD155)))-SIN(RADIANS(T155)))/(COS(RADIANS($B$2))*SIN(RADIANS(AD155))))),360))</f>
        <v/>
      </c>
    </row>
    <row r="156">
      <c r="D156" s="1">
        <f>D155+1</f>
        <v/>
      </c>
      <c r="E156" s="7">
        <f>$B$5</f>
        <v/>
      </c>
      <c r="F156" s="2">
        <f>D156+2415018.5+E156-$B$4/24</f>
        <v/>
      </c>
      <c r="G156" s="3">
        <f>(F156-2451545)/36525</f>
        <v/>
      </c>
      <c r="I156">
        <f>MOD(280.46646+G156*(36000.76983 + G156*0.0003032),360)</f>
        <v/>
      </c>
      <c r="J156">
        <f>357.52911+G156*(35999.05029 - 0.0001537*G156)</f>
        <v/>
      </c>
      <c r="K156">
        <f>0.016708634-G156*(0.000042037+0.0000001267*G156)</f>
        <v/>
      </c>
      <c r="L156">
        <f>SIN(RADIANS(J156))*(1.914602-G156*(0.004817+0.000014*G156))+SIN(RADIANS(2*J156))*(0.019993-0.000101*G156)+SIN(RADIANS(3*J156))*0.000289</f>
        <v/>
      </c>
      <c r="M156">
        <f>I156+L156</f>
        <v/>
      </c>
      <c r="N156">
        <f>J156+L156</f>
        <v/>
      </c>
      <c r="O156">
        <f>(1.000001018*(1-K156*K156))/(1+K156*COS(RADIANS(N156)))</f>
        <v/>
      </c>
      <c r="P156">
        <f>M156-0.00569-0.00478*SIN(RADIANS(125.04-1934.136*G156))</f>
        <v/>
      </c>
      <c r="Q156">
        <f>23+(26+((21.448-G156*(46.815+G156*(0.00059-G156*0.001813))))/60)/60</f>
        <v/>
      </c>
      <c r="R156">
        <f>Q156+0.00256*COS(RADIANS(125.04-1934.136*G156))</f>
        <v/>
      </c>
      <c r="S156">
        <f>DEGREES(ATAN2(COS(RADIANS(P156)),COS(RADIANS(R156))*SIN(RADIANS(P156))))</f>
        <v/>
      </c>
      <c r="T156">
        <f>DEGREES(ASIN(SIN(RADIANS(R156))*SIN(RADIANS(P156))))</f>
        <v/>
      </c>
      <c r="U156">
        <f>TAN(RADIANS(R156/2))*TAN(RADIANS(R156/2))</f>
        <v/>
      </c>
      <c r="V156">
        <f>4*DEGREES(U156*SIN(2*RADIANS(I156))-2*K156*SIN(RADIANS(J156))+4*K156*U156*SIN(RADIANS(J156))*COS(2*RADIANS(I156))-0.5*U156*U156*SIN(4*RADIANS(I156))-1.25*K156*K156*SIN(2*RADIANS(J156)))</f>
        <v/>
      </c>
      <c r="W156">
        <f>DEGREES(ACOS(COS(RADIANS(90.833))/(COS(RADIANS($B$2))*COS(RADIANS(T156)))-TAN(RADIANS($B$2))*TAN(RADIANS(T156))))</f>
        <v/>
      </c>
      <c r="X156" s="7">
        <f>(720-4*$B$3-V156+$B$4*60)/1440</f>
        <v/>
      </c>
      <c r="Y156" s="7">
        <f>(X156*1440-W156*4)/1440</f>
        <v/>
      </c>
      <c r="Z156" s="7">
        <f>(X156*1440+W156*4)/1440</f>
        <v/>
      </c>
      <c r="AA156">
        <f>8*W156</f>
        <v/>
      </c>
      <c r="AB156">
        <f>MOD(E156*1440+V156+4*$B$3-60*$B$4,1440)</f>
        <v/>
      </c>
      <c r="AC156">
        <f>IF(AB156/4&lt;0,AB156/4+180,AB156/4-180)</f>
        <v/>
      </c>
      <c r="AD156">
        <f>DEGREES(ACOS(SIN(RADIANS($B$2))*SIN(RADIANS(T156))+COS(RADIANS($B$2))*COS(RADIANS(T156))*COS(RADIANS(AC156))))</f>
        <v/>
      </c>
      <c r="AE156">
        <f>90-AD156</f>
        <v/>
      </c>
      <c r="AF156">
        <f>IF(AE156&gt;85,0,IF(AE156&gt;5,58.1/TAN(RADIANS(AE156))-0.07/POWER(TAN(RADIANS(AE156)),3)+0.000086/POWER(TAN(RADIANS(AE156)),5),IF(AE156&gt;-0.575,1735+AE156*(-518.2+AE156*(103.4+AE156*(-12.79+AE156*0.711))),-20.772/TAN(RADIANS(AE156)))))/3600</f>
        <v/>
      </c>
      <c r="AG156">
        <f>AE156+AF156</f>
        <v/>
      </c>
      <c r="AH156">
        <f>IF(AC156&gt;0,MOD(DEGREES(ACOS(((SIN(RADIANS($B$2))*COS(RADIANS(AD156)))-SIN(RADIANS(T156)))/(COS(RADIANS($B$2))*SIN(RADIANS(AD156)))))+180,360),MOD(540-DEGREES(ACOS(((SIN(RADIANS($B$2))*COS(RADIANS(AD156)))-SIN(RADIANS(T156)))/(COS(RADIANS($B$2))*SIN(RADIANS(AD156))))),360))</f>
        <v/>
      </c>
    </row>
    <row r="157">
      <c r="D157" s="1">
        <f>D156+1</f>
        <v/>
      </c>
      <c r="E157" s="7">
        <f>$B$5</f>
        <v/>
      </c>
      <c r="F157" s="2">
        <f>D157+2415018.5+E157-$B$4/24</f>
        <v/>
      </c>
      <c r="G157" s="3">
        <f>(F157-2451545)/36525</f>
        <v/>
      </c>
      <c r="I157">
        <f>MOD(280.46646+G157*(36000.76983 + G157*0.0003032),360)</f>
        <v/>
      </c>
      <c r="J157">
        <f>357.52911+G157*(35999.05029 - 0.0001537*G157)</f>
        <v/>
      </c>
      <c r="K157">
        <f>0.016708634-G157*(0.000042037+0.0000001267*G157)</f>
        <v/>
      </c>
      <c r="L157">
        <f>SIN(RADIANS(J157))*(1.914602-G157*(0.004817+0.000014*G157))+SIN(RADIANS(2*J157))*(0.019993-0.000101*G157)+SIN(RADIANS(3*J157))*0.000289</f>
        <v/>
      </c>
      <c r="M157">
        <f>I157+L157</f>
        <v/>
      </c>
      <c r="N157">
        <f>J157+L157</f>
        <v/>
      </c>
      <c r="O157">
        <f>(1.000001018*(1-K157*K157))/(1+K157*COS(RADIANS(N157)))</f>
        <v/>
      </c>
      <c r="P157">
        <f>M157-0.00569-0.00478*SIN(RADIANS(125.04-1934.136*G157))</f>
        <v/>
      </c>
      <c r="Q157">
        <f>23+(26+((21.448-G157*(46.815+G157*(0.00059-G157*0.001813))))/60)/60</f>
        <v/>
      </c>
      <c r="R157">
        <f>Q157+0.00256*COS(RADIANS(125.04-1934.136*G157))</f>
        <v/>
      </c>
      <c r="S157">
        <f>DEGREES(ATAN2(COS(RADIANS(P157)),COS(RADIANS(R157))*SIN(RADIANS(P157))))</f>
        <v/>
      </c>
      <c r="T157">
        <f>DEGREES(ASIN(SIN(RADIANS(R157))*SIN(RADIANS(P157))))</f>
        <v/>
      </c>
      <c r="U157">
        <f>TAN(RADIANS(R157/2))*TAN(RADIANS(R157/2))</f>
        <v/>
      </c>
      <c r="V157">
        <f>4*DEGREES(U157*SIN(2*RADIANS(I157))-2*K157*SIN(RADIANS(J157))+4*K157*U157*SIN(RADIANS(J157))*COS(2*RADIANS(I157))-0.5*U157*U157*SIN(4*RADIANS(I157))-1.25*K157*K157*SIN(2*RADIANS(J157)))</f>
        <v/>
      </c>
      <c r="W157">
        <f>DEGREES(ACOS(COS(RADIANS(90.833))/(COS(RADIANS($B$2))*COS(RADIANS(T157)))-TAN(RADIANS($B$2))*TAN(RADIANS(T157))))</f>
        <v/>
      </c>
      <c r="X157" s="7">
        <f>(720-4*$B$3-V157+$B$4*60)/1440</f>
        <v/>
      </c>
      <c r="Y157" s="7">
        <f>(X157*1440-W157*4)/1440</f>
        <v/>
      </c>
      <c r="Z157" s="7">
        <f>(X157*1440+W157*4)/1440</f>
        <v/>
      </c>
      <c r="AA157">
        <f>8*W157</f>
        <v/>
      </c>
      <c r="AB157">
        <f>MOD(E157*1440+V157+4*$B$3-60*$B$4,1440)</f>
        <v/>
      </c>
      <c r="AC157">
        <f>IF(AB157/4&lt;0,AB157/4+180,AB157/4-180)</f>
        <v/>
      </c>
      <c r="AD157">
        <f>DEGREES(ACOS(SIN(RADIANS($B$2))*SIN(RADIANS(T157))+COS(RADIANS($B$2))*COS(RADIANS(T157))*COS(RADIANS(AC157))))</f>
        <v/>
      </c>
      <c r="AE157">
        <f>90-AD157</f>
        <v/>
      </c>
      <c r="AF157">
        <f>IF(AE157&gt;85,0,IF(AE157&gt;5,58.1/TAN(RADIANS(AE157))-0.07/POWER(TAN(RADIANS(AE157)),3)+0.000086/POWER(TAN(RADIANS(AE157)),5),IF(AE157&gt;-0.575,1735+AE157*(-518.2+AE157*(103.4+AE157*(-12.79+AE157*0.711))),-20.772/TAN(RADIANS(AE157)))))/3600</f>
        <v/>
      </c>
      <c r="AG157">
        <f>AE157+AF157</f>
        <v/>
      </c>
      <c r="AH157">
        <f>IF(AC157&gt;0,MOD(DEGREES(ACOS(((SIN(RADIANS($B$2))*COS(RADIANS(AD157)))-SIN(RADIANS(T157)))/(COS(RADIANS($B$2))*SIN(RADIANS(AD157)))))+180,360),MOD(540-DEGREES(ACOS(((SIN(RADIANS($B$2))*COS(RADIANS(AD157)))-SIN(RADIANS(T157)))/(COS(RADIANS($B$2))*SIN(RADIANS(AD157))))),360))</f>
        <v/>
      </c>
    </row>
    <row r="158">
      <c r="D158" s="1">
        <f>D157+1</f>
        <v/>
      </c>
      <c r="E158" s="7">
        <f>$B$5</f>
        <v/>
      </c>
      <c r="F158" s="2">
        <f>D158+2415018.5+E158-$B$4/24</f>
        <v/>
      </c>
      <c r="G158" s="3">
        <f>(F158-2451545)/36525</f>
        <v/>
      </c>
      <c r="I158">
        <f>MOD(280.46646+G158*(36000.76983 + G158*0.0003032),360)</f>
        <v/>
      </c>
      <c r="J158">
        <f>357.52911+G158*(35999.05029 - 0.0001537*G158)</f>
        <v/>
      </c>
      <c r="K158">
        <f>0.016708634-G158*(0.000042037+0.0000001267*G158)</f>
        <v/>
      </c>
      <c r="L158">
        <f>SIN(RADIANS(J158))*(1.914602-G158*(0.004817+0.000014*G158))+SIN(RADIANS(2*J158))*(0.019993-0.000101*G158)+SIN(RADIANS(3*J158))*0.000289</f>
        <v/>
      </c>
      <c r="M158">
        <f>I158+L158</f>
        <v/>
      </c>
      <c r="N158">
        <f>J158+L158</f>
        <v/>
      </c>
      <c r="O158">
        <f>(1.000001018*(1-K158*K158))/(1+K158*COS(RADIANS(N158)))</f>
        <v/>
      </c>
      <c r="P158">
        <f>M158-0.00569-0.00478*SIN(RADIANS(125.04-1934.136*G158))</f>
        <v/>
      </c>
      <c r="Q158">
        <f>23+(26+((21.448-G158*(46.815+G158*(0.00059-G158*0.001813))))/60)/60</f>
        <v/>
      </c>
      <c r="R158">
        <f>Q158+0.00256*COS(RADIANS(125.04-1934.136*G158))</f>
        <v/>
      </c>
      <c r="S158">
        <f>DEGREES(ATAN2(COS(RADIANS(P158)),COS(RADIANS(R158))*SIN(RADIANS(P158))))</f>
        <v/>
      </c>
      <c r="T158">
        <f>DEGREES(ASIN(SIN(RADIANS(R158))*SIN(RADIANS(P158))))</f>
        <v/>
      </c>
      <c r="U158">
        <f>TAN(RADIANS(R158/2))*TAN(RADIANS(R158/2))</f>
        <v/>
      </c>
      <c r="V158">
        <f>4*DEGREES(U158*SIN(2*RADIANS(I158))-2*K158*SIN(RADIANS(J158))+4*K158*U158*SIN(RADIANS(J158))*COS(2*RADIANS(I158))-0.5*U158*U158*SIN(4*RADIANS(I158))-1.25*K158*K158*SIN(2*RADIANS(J158)))</f>
        <v/>
      </c>
      <c r="W158">
        <f>DEGREES(ACOS(COS(RADIANS(90.833))/(COS(RADIANS($B$2))*COS(RADIANS(T158)))-TAN(RADIANS($B$2))*TAN(RADIANS(T158))))</f>
        <v/>
      </c>
      <c r="X158" s="7">
        <f>(720-4*$B$3-V158+$B$4*60)/1440</f>
        <v/>
      </c>
      <c r="Y158" s="7">
        <f>(X158*1440-W158*4)/1440</f>
        <v/>
      </c>
      <c r="Z158" s="7">
        <f>(X158*1440+W158*4)/1440</f>
        <v/>
      </c>
      <c r="AA158">
        <f>8*W158</f>
        <v/>
      </c>
      <c r="AB158">
        <f>MOD(E158*1440+V158+4*$B$3-60*$B$4,1440)</f>
        <v/>
      </c>
      <c r="AC158">
        <f>IF(AB158/4&lt;0,AB158/4+180,AB158/4-180)</f>
        <v/>
      </c>
      <c r="AD158">
        <f>DEGREES(ACOS(SIN(RADIANS($B$2))*SIN(RADIANS(T158))+COS(RADIANS($B$2))*COS(RADIANS(T158))*COS(RADIANS(AC158))))</f>
        <v/>
      </c>
      <c r="AE158">
        <f>90-AD158</f>
        <v/>
      </c>
      <c r="AF158">
        <f>IF(AE158&gt;85,0,IF(AE158&gt;5,58.1/TAN(RADIANS(AE158))-0.07/POWER(TAN(RADIANS(AE158)),3)+0.000086/POWER(TAN(RADIANS(AE158)),5),IF(AE158&gt;-0.575,1735+AE158*(-518.2+AE158*(103.4+AE158*(-12.79+AE158*0.711))),-20.772/TAN(RADIANS(AE158)))))/3600</f>
        <v/>
      </c>
      <c r="AG158">
        <f>AE158+AF158</f>
        <v/>
      </c>
      <c r="AH158">
        <f>IF(AC158&gt;0,MOD(DEGREES(ACOS(((SIN(RADIANS($B$2))*COS(RADIANS(AD158)))-SIN(RADIANS(T158)))/(COS(RADIANS($B$2))*SIN(RADIANS(AD158)))))+180,360),MOD(540-DEGREES(ACOS(((SIN(RADIANS($B$2))*COS(RADIANS(AD158)))-SIN(RADIANS(T158)))/(COS(RADIANS($B$2))*SIN(RADIANS(AD158))))),360))</f>
        <v/>
      </c>
    </row>
    <row r="159">
      <c r="D159" s="1">
        <f>D158+1</f>
        <v/>
      </c>
      <c r="E159" s="7">
        <f>$B$5</f>
        <v/>
      </c>
      <c r="F159" s="2">
        <f>D159+2415018.5+E159-$B$4/24</f>
        <v/>
      </c>
      <c r="G159" s="3">
        <f>(F159-2451545)/36525</f>
        <v/>
      </c>
      <c r="I159">
        <f>MOD(280.46646+G159*(36000.76983 + G159*0.0003032),360)</f>
        <v/>
      </c>
      <c r="J159">
        <f>357.52911+G159*(35999.05029 - 0.0001537*G159)</f>
        <v/>
      </c>
      <c r="K159">
        <f>0.016708634-G159*(0.000042037+0.0000001267*G159)</f>
        <v/>
      </c>
      <c r="L159">
        <f>SIN(RADIANS(J159))*(1.914602-G159*(0.004817+0.000014*G159))+SIN(RADIANS(2*J159))*(0.019993-0.000101*G159)+SIN(RADIANS(3*J159))*0.000289</f>
        <v/>
      </c>
      <c r="M159">
        <f>I159+L159</f>
        <v/>
      </c>
      <c r="N159">
        <f>J159+L159</f>
        <v/>
      </c>
      <c r="O159">
        <f>(1.000001018*(1-K159*K159))/(1+K159*COS(RADIANS(N159)))</f>
        <v/>
      </c>
      <c r="P159">
        <f>M159-0.00569-0.00478*SIN(RADIANS(125.04-1934.136*G159))</f>
        <v/>
      </c>
      <c r="Q159">
        <f>23+(26+((21.448-G159*(46.815+G159*(0.00059-G159*0.001813))))/60)/60</f>
        <v/>
      </c>
      <c r="R159">
        <f>Q159+0.00256*COS(RADIANS(125.04-1934.136*G159))</f>
        <v/>
      </c>
      <c r="S159">
        <f>DEGREES(ATAN2(COS(RADIANS(P159)),COS(RADIANS(R159))*SIN(RADIANS(P159))))</f>
        <v/>
      </c>
      <c r="T159">
        <f>DEGREES(ASIN(SIN(RADIANS(R159))*SIN(RADIANS(P159))))</f>
        <v/>
      </c>
      <c r="U159">
        <f>TAN(RADIANS(R159/2))*TAN(RADIANS(R159/2))</f>
        <v/>
      </c>
      <c r="V159">
        <f>4*DEGREES(U159*SIN(2*RADIANS(I159))-2*K159*SIN(RADIANS(J159))+4*K159*U159*SIN(RADIANS(J159))*COS(2*RADIANS(I159))-0.5*U159*U159*SIN(4*RADIANS(I159))-1.25*K159*K159*SIN(2*RADIANS(J159)))</f>
        <v/>
      </c>
      <c r="W159">
        <f>DEGREES(ACOS(COS(RADIANS(90.833))/(COS(RADIANS($B$2))*COS(RADIANS(T159)))-TAN(RADIANS($B$2))*TAN(RADIANS(T159))))</f>
        <v/>
      </c>
      <c r="X159" s="7">
        <f>(720-4*$B$3-V159+$B$4*60)/1440</f>
        <v/>
      </c>
      <c r="Y159" s="7">
        <f>(X159*1440-W159*4)/1440</f>
        <v/>
      </c>
      <c r="Z159" s="7">
        <f>(X159*1440+W159*4)/1440</f>
        <v/>
      </c>
      <c r="AA159">
        <f>8*W159</f>
        <v/>
      </c>
      <c r="AB159">
        <f>MOD(E159*1440+V159+4*$B$3-60*$B$4,1440)</f>
        <v/>
      </c>
      <c r="AC159">
        <f>IF(AB159/4&lt;0,AB159/4+180,AB159/4-180)</f>
        <v/>
      </c>
      <c r="AD159">
        <f>DEGREES(ACOS(SIN(RADIANS($B$2))*SIN(RADIANS(T159))+COS(RADIANS($B$2))*COS(RADIANS(T159))*COS(RADIANS(AC159))))</f>
        <v/>
      </c>
      <c r="AE159">
        <f>90-AD159</f>
        <v/>
      </c>
      <c r="AF159">
        <f>IF(AE159&gt;85,0,IF(AE159&gt;5,58.1/TAN(RADIANS(AE159))-0.07/POWER(TAN(RADIANS(AE159)),3)+0.000086/POWER(TAN(RADIANS(AE159)),5),IF(AE159&gt;-0.575,1735+AE159*(-518.2+AE159*(103.4+AE159*(-12.79+AE159*0.711))),-20.772/TAN(RADIANS(AE159)))))/3600</f>
        <v/>
      </c>
      <c r="AG159">
        <f>AE159+AF159</f>
        <v/>
      </c>
      <c r="AH159">
        <f>IF(AC159&gt;0,MOD(DEGREES(ACOS(((SIN(RADIANS($B$2))*COS(RADIANS(AD159)))-SIN(RADIANS(T159)))/(COS(RADIANS($B$2))*SIN(RADIANS(AD159)))))+180,360),MOD(540-DEGREES(ACOS(((SIN(RADIANS($B$2))*COS(RADIANS(AD159)))-SIN(RADIANS(T159)))/(COS(RADIANS($B$2))*SIN(RADIANS(AD159))))),360))</f>
        <v/>
      </c>
    </row>
    <row r="160">
      <c r="D160" s="1">
        <f>D159+1</f>
        <v/>
      </c>
      <c r="E160" s="7">
        <f>$B$5</f>
        <v/>
      </c>
      <c r="F160" s="2">
        <f>D160+2415018.5+E160-$B$4/24</f>
        <v/>
      </c>
      <c r="G160" s="3">
        <f>(F160-2451545)/36525</f>
        <v/>
      </c>
      <c r="I160">
        <f>MOD(280.46646+G160*(36000.76983 + G160*0.0003032),360)</f>
        <v/>
      </c>
      <c r="J160">
        <f>357.52911+G160*(35999.05029 - 0.0001537*G160)</f>
        <v/>
      </c>
      <c r="K160">
        <f>0.016708634-G160*(0.000042037+0.0000001267*G160)</f>
        <v/>
      </c>
      <c r="L160">
        <f>SIN(RADIANS(J160))*(1.914602-G160*(0.004817+0.000014*G160))+SIN(RADIANS(2*J160))*(0.019993-0.000101*G160)+SIN(RADIANS(3*J160))*0.000289</f>
        <v/>
      </c>
      <c r="M160">
        <f>I160+L160</f>
        <v/>
      </c>
      <c r="N160">
        <f>J160+L160</f>
        <v/>
      </c>
      <c r="O160">
        <f>(1.000001018*(1-K160*K160))/(1+K160*COS(RADIANS(N160)))</f>
        <v/>
      </c>
      <c r="P160">
        <f>M160-0.00569-0.00478*SIN(RADIANS(125.04-1934.136*G160))</f>
        <v/>
      </c>
      <c r="Q160">
        <f>23+(26+((21.448-G160*(46.815+G160*(0.00059-G160*0.001813))))/60)/60</f>
        <v/>
      </c>
      <c r="R160">
        <f>Q160+0.00256*COS(RADIANS(125.04-1934.136*G160))</f>
        <v/>
      </c>
      <c r="S160">
        <f>DEGREES(ATAN2(COS(RADIANS(P160)),COS(RADIANS(R160))*SIN(RADIANS(P160))))</f>
        <v/>
      </c>
      <c r="T160">
        <f>DEGREES(ASIN(SIN(RADIANS(R160))*SIN(RADIANS(P160))))</f>
        <v/>
      </c>
      <c r="U160">
        <f>TAN(RADIANS(R160/2))*TAN(RADIANS(R160/2))</f>
        <v/>
      </c>
      <c r="V160">
        <f>4*DEGREES(U160*SIN(2*RADIANS(I160))-2*K160*SIN(RADIANS(J160))+4*K160*U160*SIN(RADIANS(J160))*COS(2*RADIANS(I160))-0.5*U160*U160*SIN(4*RADIANS(I160))-1.25*K160*K160*SIN(2*RADIANS(J160)))</f>
        <v/>
      </c>
      <c r="W160">
        <f>DEGREES(ACOS(COS(RADIANS(90.833))/(COS(RADIANS($B$2))*COS(RADIANS(T160)))-TAN(RADIANS($B$2))*TAN(RADIANS(T160))))</f>
        <v/>
      </c>
      <c r="X160" s="7">
        <f>(720-4*$B$3-V160+$B$4*60)/1440</f>
        <v/>
      </c>
      <c r="Y160" s="7">
        <f>(X160*1440-W160*4)/1440</f>
        <v/>
      </c>
      <c r="Z160" s="7">
        <f>(X160*1440+W160*4)/1440</f>
        <v/>
      </c>
      <c r="AA160">
        <f>8*W160</f>
        <v/>
      </c>
      <c r="AB160">
        <f>MOD(E160*1440+V160+4*$B$3-60*$B$4,1440)</f>
        <v/>
      </c>
      <c r="AC160">
        <f>IF(AB160/4&lt;0,AB160/4+180,AB160/4-180)</f>
        <v/>
      </c>
      <c r="AD160">
        <f>DEGREES(ACOS(SIN(RADIANS($B$2))*SIN(RADIANS(T160))+COS(RADIANS($B$2))*COS(RADIANS(T160))*COS(RADIANS(AC160))))</f>
        <v/>
      </c>
      <c r="AE160">
        <f>90-AD160</f>
        <v/>
      </c>
      <c r="AF160">
        <f>IF(AE160&gt;85,0,IF(AE160&gt;5,58.1/TAN(RADIANS(AE160))-0.07/POWER(TAN(RADIANS(AE160)),3)+0.000086/POWER(TAN(RADIANS(AE160)),5),IF(AE160&gt;-0.575,1735+AE160*(-518.2+AE160*(103.4+AE160*(-12.79+AE160*0.711))),-20.772/TAN(RADIANS(AE160)))))/3600</f>
        <v/>
      </c>
      <c r="AG160">
        <f>AE160+AF160</f>
        <v/>
      </c>
      <c r="AH160">
        <f>IF(AC160&gt;0,MOD(DEGREES(ACOS(((SIN(RADIANS($B$2))*COS(RADIANS(AD160)))-SIN(RADIANS(T160)))/(COS(RADIANS($B$2))*SIN(RADIANS(AD160)))))+180,360),MOD(540-DEGREES(ACOS(((SIN(RADIANS($B$2))*COS(RADIANS(AD160)))-SIN(RADIANS(T160)))/(COS(RADIANS($B$2))*SIN(RADIANS(AD160))))),360))</f>
        <v/>
      </c>
    </row>
    <row r="161">
      <c r="D161" s="1">
        <f>D160+1</f>
        <v/>
      </c>
      <c r="E161" s="7">
        <f>$B$5</f>
        <v/>
      </c>
      <c r="F161" s="2">
        <f>D161+2415018.5+E161-$B$4/24</f>
        <v/>
      </c>
      <c r="G161" s="3">
        <f>(F161-2451545)/36525</f>
        <v/>
      </c>
      <c r="I161">
        <f>MOD(280.46646+G161*(36000.76983 + G161*0.0003032),360)</f>
        <v/>
      </c>
      <c r="J161">
        <f>357.52911+G161*(35999.05029 - 0.0001537*G161)</f>
        <v/>
      </c>
      <c r="K161">
        <f>0.016708634-G161*(0.000042037+0.0000001267*G161)</f>
        <v/>
      </c>
      <c r="L161">
        <f>SIN(RADIANS(J161))*(1.914602-G161*(0.004817+0.000014*G161))+SIN(RADIANS(2*J161))*(0.019993-0.000101*G161)+SIN(RADIANS(3*J161))*0.000289</f>
        <v/>
      </c>
      <c r="M161">
        <f>I161+L161</f>
        <v/>
      </c>
      <c r="N161">
        <f>J161+L161</f>
        <v/>
      </c>
      <c r="O161">
        <f>(1.000001018*(1-K161*K161))/(1+K161*COS(RADIANS(N161)))</f>
        <v/>
      </c>
      <c r="P161">
        <f>M161-0.00569-0.00478*SIN(RADIANS(125.04-1934.136*G161))</f>
        <v/>
      </c>
      <c r="Q161">
        <f>23+(26+((21.448-G161*(46.815+G161*(0.00059-G161*0.001813))))/60)/60</f>
        <v/>
      </c>
      <c r="R161">
        <f>Q161+0.00256*COS(RADIANS(125.04-1934.136*G161))</f>
        <v/>
      </c>
      <c r="S161">
        <f>DEGREES(ATAN2(COS(RADIANS(P161)),COS(RADIANS(R161))*SIN(RADIANS(P161))))</f>
        <v/>
      </c>
      <c r="T161">
        <f>DEGREES(ASIN(SIN(RADIANS(R161))*SIN(RADIANS(P161))))</f>
        <v/>
      </c>
      <c r="U161">
        <f>TAN(RADIANS(R161/2))*TAN(RADIANS(R161/2))</f>
        <v/>
      </c>
      <c r="V161">
        <f>4*DEGREES(U161*SIN(2*RADIANS(I161))-2*K161*SIN(RADIANS(J161))+4*K161*U161*SIN(RADIANS(J161))*COS(2*RADIANS(I161))-0.5*U161*U161*SIN(4*RADIANS(I161))-1.25*K161*K161*SIN(2*RADIANS(J161)))</f>
        <v/>
      </c>
      <c r="W161">
        <f>DEGREES(ACOS(COS(RADIANS(90.833))/(COS(RADIANS($B$2))*COS(RADIANS(T161)))-TAN(RADIANS($B$2))*TAN(RADIANS(T161))))</f>
        <v/>
      </c>
      <c r="X161" s="7">
        <f>(720-4*$B$3-V161+$B$4*60)/1440</f>
        <v/>
      </c>
      <c r="Y161" s="7">
        <f>(X161*1440-W161*4)/1440</f>
        <v/>
      </c>
      <c r="Z161" s="7">
        <f>(X161*1440+W161*4)/1440</f>
        <v/>
      </c>
      <c r="AA161">
        <f>8*W161</f>
        <v/>
      </c>
      <c r="AB161">
        <f>MOD(E161*1440+V161+4*$B$3-60*$B$4,1440)</f>
        <v/>
      </c>
      <c r="AC161">
        <f>IF(AB161/4&lt;0,AB161/4+180,AB161/4-180)</f>
        <v/>
      </c>
      <c r="AD161">
        <f>DEGREES(ACOS(SIN(RADIANS($B$2))*SIN(RADIANS(T161))+COS(RADIANS($B$2))*COS(RADIANS(T161))*COS(RADIANS(AC161))))</f>
        <v/>
      </c>
      <c r="AE161">
        <f>90-AD161</f>
        <v/>
      </c>
      <c r="AF161">
        <f>IF(AE161&gt;85,0,IF(AE161&gt;5,58.1/TAN(RADIANS(AE161))-0.07/POWER(TAN(RADIANS(AE161)),3)+0.000086/POWER(TAN(RADIANS(AE161)),5),IF(AE161&gt;-0.575,1735+AE161*(-518.2+AE161*(103.4+AE161*(-12.79+AE161*0.711))),-20.772/TAN(RADIANS(AE161)))))/3600</f>
        <v/>
      </c>
      <c r="AG161">
        <f>AE161+AF161</f>
        <v/>
      </c>
      <c r="AH161">
        <f>IF(AC161&gt;0,MOD(DEGREES(ACOS(((SIN(RADIANS($B$2))*COS(RADIANS(AD161)))-SIN(RADIANS(T161)))/(COS(RADIANS($B$2))*SIN(RADIANS(AD161)))))+180,360),MOD(540-DEGREES(ACOS(((SIN(RADIANS($B$2))*COS(RADIANS(AD161)))-SIN(RADIANS(T161)))/(COS(RADIANS($B$2))*SIN(RADIANS(AD161))))),360))</f>
        <v/>
      </c>
    </row>
    <row r="162">
      <c r="D162" s="1">
        <f>D161+1</f>
        <v/>
      </c>
      <c r="E162" s="7">
        <f>$B$5</f>
        <v/>
      </c>
      <c r="F162" s="2">
        <f>D162+2415018.5+E162-$B$4/24</f>
        <v/>
      </c>
      <c r="G162" s="3">
        <f>(F162-2451545)/36525</f>
        <v/>
      </c>
      <c r="I162">
        <f>MOD(280.46646+G162*(36000.76983 + G162*0.0003032),360)</f>
        <v/>
      </c>
      <c r="J162">
        <f>357.52911+G162*(35999.05029 - 0.0001537*G162)</f>
        <v/>
      </c>
      <c r="K162">
        <f>0.016708634-G162*(0.000042037+0.0000001267*G162)</f>
        <v/>
      </c>
      <c r="L162">
        <f>SIN(RADIANS(J162))*(1.914602-G162*(0.004817+0.000014*G162))+SIN(RADIANS(2*J162))*(0.019993-0.000101*G162)+SIN(RADIANS(3*J162))*0.000289</f>
        <v/>
      </c>
      <c r="M162">
        <f>I162+L162</f>
        <v/>
      </c>
      <c r="N162">
        <f>J162+L162</f>
        <v/>
      </c>
      <c r="O162">
        <f>(1.000001018*(1-K162*K162))/(1+K162*COS(RADIANS(N162)))</f>
        <v/>
      </c>
      <c r="P162">
        <f>M162-0.00569-0.00478*SIN(RADIANS(125.04-1934.136*G162))</f>
        <v/>
      </c>
      <c r="Q162">
        <f>23+(26+((21.448-G162*(46.815+G162*(0.00059-G162*0.001813))))/60)/60</f>
        <v/>
      </c>
      <c r="R162">
        <f>Q162+0.00256*COS(RADIANS(125.04-1934.136*G162))</f>
        <v/>
      </c>
      <c r="S162">
        <f>DEGREES(ATAN2(COS(RADIANS(P162)),COS(RADIANS(R162))*SIN(RADIANS(P162))))</f>
        <v/>
      </c>
      <c r="T162">
        <f>DEGREES(ASIN(SIN(RADIANS(R162))*SIN(RADIANS(P162))))</f>
        <v/>
      </c>
      <c r="U162">
        <f>TAN(RADIANS(R162/2))*TAN(RADIANS(R162/2))</f>
        <v/>
      </c>
      <c r="V162">
        <f>4*DEGREES(U162*SIN(2*RADIANS(I162))-2*K162*SIN(RADIANS(J162))+4*K162*U162*SIN(RADIANS(J162))*COS(2*RADIANS(I162))-0.5*U162*U162*SIN(4*RADIANS(I162))-1.25*K162*K162*SIN(2*RADIANS(J162)))</f>
        <v/>
      </c>
      <c r="W162">
        <f>DEGREES(ACOS(COS(RADIANS(90.833))/(COS(RADIANS($B$2))*COS(RADIANS(T162)))-TAN(RADIANS($B$2))*TAN(RADIANS(T162))))</f>
        <v/>
      </c>
      <c r="X162" s="7">
        <f>(720-4*$B$3-V162+$B$4*60)/1440</f>
        <v/>
      </c>
      <c r="Y162" s="7">
        <f>(X162*1440-W162*4)/1440</f>
        <v/>
      </c>
      <c r="Z162" s="7">
        <f>(X162*1440+W162*4)/1440</f>
        <v/>
      </c>
      <c r="AA162">
        <f>8*W162</f>
        <v/>
      </c>
      <c r="AB162">
        <f>MOD(E162*1440+V162+4*$B$3-60*$B$4,1440)</f>
        <v/>
      </c>
      <c r="AC162">
        <f>IF(AB162/4&lt;0,AB162/4+180,AB162/4-180)</f>
        <v/>
      </c>
      <c r="AD162">
        <f>DEGREES(ACOS(SIN(RADIANS($B$2))*SIN(RADIANS(T162))+COS(RADIANS($B$2))*COS(RADIANS(T162))*COS(RADIANS(AC162))))</f>
        <v/>
      </c>
      <c r="AE162">
        <f>90-AD162</f>
        <v/>
      </c>
      <c r="AF162">
        <f>IF(AE162&gt;85,0,IF(AE162&gt;5,58.1/TAN(RADIANS(AE162))-0.07/POWER(TAN(RADIANS(AE162)),3)+0.000086/POWER(TAN(RADIANS(AE162)),5),IF(AE162&gt;-0.575,1735+AE162*(-518.2+AE162*(103.4+AE162*(-12.79+AE162*0.711))),-20.772/TAN(RADIANS(AE162)))))/3600</f>
        <v/>
      </c>
      <c r="AG162">
        <f>AE162+AF162</f>
        <v/>
      </c>
      <c r="AH162">
        <f>IF(AC162&gt;0,MOD(DEGREES(ACOS(((SIN(RADIANS($B$2))*COS(RADIANS(AD162)))-SIN(RADIANS(T162)))/(COS(RADIANS($B$2))*SIN(RADIANS(AD162)))))+180,360),MOD(540-DEGREES(ACOS(((SIN(RADIANS($B$2))*COS(RADIANS(AD162)))-SIN(RADIANS(T162)))/(COS(RADIANS($B$2))*SIN(RADIANS(AD162))))),360))</f>
        <v/>
      </c>
    </row>
    <row r="163">
      <c r="D163" s="1">
        <f>D162+1</f>
        <v/>
      </c>
      <c r="E163" s="7">
        <f>$B$5</f>
        <v/>
      </c>
      <c r="F163" s="2">
        <f>D163+2415018.5+E163-$B$4/24</f>
        <v/>
      </c>
      <c r="G163" s="3">
        <f>(F163-2451545)/36525</f>
        <v/>
      </c>
      <c r="I163">
        <f>MOD(280.46646+G163*(36000.76983 + G163*0.0003032),360)</f>
        <v/>
      </c>
      <c r="J163">
        <f>357.52911+G163*(35999.05029 - 0.0001537*G163)</f>
        <v/>
      </c>
      <c r="K163">
        <f>0.016708634-G163*(0.000042037+0.0000001267*G163)</f>
        <v/>
      </c>
      <c r="L163">
        <f>SIN(RADIANS(J163))*(1.914602-G163*(0.004817+0.000014*G163))+SIN(RADIANS(2*J163))*(0.019993-0.000101*G163)+SIN(RADIANS(3*J163))*0.000289</f>
        <v/>
      </c>
      <c r="M163">
        <f>I163+L163</f>
        <v/>
      </c>
      <c r="N163">
        <f>J163+L163</f>
        <v/>
      </c>
      <c r="O163">
        <f>(1.000001018*(1-K163*K163))/(1+K163*COS(RADIANS(N163)))</f>
        <v/>
      </c>
      <c r="P163">
        <f>M163-0.00569-0.00478*SIN(RADIANS(125.04-1934.136*G163))</f>
        <v/>
      </c>
      <c r="Q163">
        <f>23+(26+((21.448-G163*(46.815+G163*(0.00059-G163*0.001813))))/60)/60</f>
        <v/>
      </c>
      <c r="R163">
        <f>Q163+0.00256*COS(RADIANS(125.04-1934.136*G163))</f>
        <v/>
      </c>
      <c r="S163">
        <f>DEGREES(ATAN2(COS(RADIANS(P163)),COS(RADIANS(R163))*SIN(RADIANS(P163))))</f>
        <v/>
      </c>
      <c r="T163">
        <f>DEGREES(ASIN(SIN(RADIANS(R163))*SIN(RADIANS(P163))))</f>
        <v/>
      </c>
      <c r="U163">
        <f>TAN(RADIANS(R163/2))*TAN(RADIANS(R163/2))</f>
        <v/>
      </c>
      <c r="V163">
        <f>4*DEGREES(U163*SIN(2*RADIANS(I163))-2*K163*SIN(RADIANS(J163))+4*K163*U163*SIN(RADIANS(J163))*COS(2*RADIANS(I163))-0.5*U163*U163*SIN(4*RADIANS(I163))-1.25*K163*K163*SIN(2*RADIANS(J163)))</f>
        <v/>
      </c>
      <c r="W163">
        <f>DEGREES(ACOS(COS(RADIANS(90.833))/(COS(RADIANS($B$2))*COS(RADIANS(T163)))-TAN(RADIANS($B$2))*TAN(RADIANS(T163))))</f>
        <v/>
      </c>
      <c r="X163" s="7">
        <f>(720-4*$B$3-V163+$B$4*60)/1440</f>
        <v/>
      </c>
      <c r="Y163" s="7">
        <f>(X163*1440-W163*4)/1440</f>
        <v/>
      </c>
      <c r="Z163" s="7">
        <f>(X163*1440+W163*4)/1440</f>
        <v/>
      </c>
      <c r="AA163">
        <f>8*W163</f>
        <v/>
      </c>
      <c r="AB163">
        <f>MOD(E163*1440+V163+4*$B$3-60*$B$4,1440)</f>
        <v/>
      </c>
      <c r="AC163">
        <f>IF(AB163/4&lt;0,AB163/4+180,AB163/4-180)</f>
        <v/>
      </c>
      <c r="AD163">
        <f>DEGREES(ACOS(SIN(RADIANS($B$2))*SIN(RADIANS(T163))+COS(RADIANS($B$2))*COS(RADIANS(T163))*COS(RADIANS(AC163))))</f>
        <v/>
      </c>
      <c r="AE163">
        <f>90-AD163</f>
        <v/>
      </c>
      <c r="AF163">
        <f>IF(AE163&gt;85,0,IF(AE163&gt;5,58.1/TAN(RADIANS(AE163))-0.07/POWER(TAN(RADIANS(AE163)),3)+0.000086/POWER(TAN(RADIANS(AE163)),5),IF(AE163&gt;-0.575,1735+AE163*(-518.2+AE163*(103.4+AE163*(-12.79+AE163*0.711))),-20.772/TAN(RADIANS(AE163)))))/3600</f>
        <v/>
      </c>
      <c r="AG163">
        <f>AE163+AF163</f>
        <v/>
      </c>
      <c r="AH163">
        <f>IF(AC163&gt;0,MOD(DEGREES(ACOS(((SIN(RADIANS($B$2))*COS(RADIANS(AD163)))-SIN(RADIANS(T163)))/(COS(RADIANS($B$2))*SIN(RADIANS(AD163)))))+180,360),MOD(540-DEGREES(ACOS(((SIN(RADIANS($B$2))*COS(RADIANS(AD163)))-SIN(RADIANS(T163)))/(COS(RADIANS($B$2))*SIN(RADIANS(AD163))))),360))</f>
        <v/>
      </c>
    </row>
    <row r="164">
      <c r="D164" s="1">
        <f>D163+1</f>
        <v/>
      </c>
      <c r="E164" s="7">
        <f>$B$5</f>
        <v/>
      </c>
      <c r="F164" s="2">
        <f>D164+2415018.5+E164-$B$4/24</f>
        <v/>
      </c>
      <c r="G164" s="3">
        <f>(F164-2451545)/36525</f>
        <v/>
      </c>
      <c r="I164">
        <f>MOD(280.46646+G164*(36000.76983 + G164*0.0003032),360)</f>
        <v/>
      </c>
      <c r="J164">
        <f>357.52911+G164*(35999.05029 - 0.0001537*G164)</f>
        <v/>
      </c>
      <c r="K164">
        <f>0.016708634-G164*(0.000042037+0.0000001267*G164)</f>
        <v/>
      </c>
      <c r="L164">
        <f>SIN(RADIANS(J164))*(1.914602-G164*(0.004817+0.000014*G164))+SIN(RADIANS(2*J164))*(0.019993-0.000101*G164)+SIN(RADIANS(3*J164))*0.000289</f>
        <v/>
      </c>
      <c r="M164">
        <f>I164+L164</f>
        <v/>
      </c>
      <c r="N164">
        <f>J164+L164</f>
        <v/>
      </c>
      <c r="O164">
        <f>(1.000001018*(1-K164*K164))/(1+K164*COS(RADIANS(N164)))</f>
        <v/>
      </c>
      <c r="P164">
        <f>M164-0.00569-0.00478*SIN(RADIANS(125.04-1934.136*G164))</f>
        <v/>
      </c>
      <c r="Q164">
        <f>23+(26+((21.448-G164*(46.815+G164*(0.00059-G164*0.001813))))/60)/60</f>
        <v/>
      </c>
      <c r="R164">
        <f>Q164+0.00256*COS(RADIANS(125.04-1934.136*G164))</f>
        <v/>
      </c>
      <c r="S164">
        <f>DEGREES(ATAN2(COS(RADIANS(P164)),COS(RADIANS(R164))*SIN(RADIANS(P164))))</f>
        <v/>
      </c>
      <c r="T164">
        <f>DEGREES(ASIN(SIN(RADIANS(R164))*SIN(RADIANS(P164))))</f>
        <v/>
      </c>
      <c r="U164">
        <f>TAN(RADIANS(R164/2))*TAN(RADIANS(R164/2))</f>
        <v/>
      </c>
      <c r="V164">
        <f>4*DEGREES(U164*SIN(2*RADIANS(I164))-2*K164*SIN(RADIANS(J164))+4*K164*U164*SIN(RADIANS(J164))*COS(2*RADIANS(I164))-0.5*U164*U164*SIN(4*RADIANS(I164))-1.25*K164*K164*SIN(2*RADIANS(J164)))</f>
        <v/>
      </c>
      <c r="W164">
        <f>DEGREES(ACOS(COS(RADIANS(90.833))/(COS(RADIANS($B$2))*COS(RADIANS(T164)))-TAN(RADIANS($B$2))*TAN(RADIANS(T164))))</f>
        <v/>
      </c>
      <c r="X164" s="7">
        <f>(720-4*$B$3-V164+$B$4*60)/1440</f>
        <v/>
      </c>
      <c r="Y164" s="7">
        <f>(X164*1440-W164*4)/1440</f>
        <v/>
      </c>
      <c r="Z164" s="7">
        <f>(X164*1440+W164*4)/1440</f>
        <v/>
      </c>
      <c r="AA164">
        <f>8*W164</f>
        <v/>
      </c>
      <c r="AB164">
        <f>MOD(E164*1440+V164+4*$B$3-60*$B$4,1440)</f>
        <v/>
      </c>
      <c r="AC164">
        <f>IF(AB164/4&lt;0,AB164/4+180,AB164/4-180)</f>
        <v/>
      </c>
      <c r="AD164">
        <f>DEGREES(ACOS(SIN(RADIANS($B$2))*SIN(RADIANS(T164))+COS(RADIANS($B$2))*COS(RADIANS(T164))*COS(RADIANS(AC164))))</f>
        <v/>
      </c>
      <c r="AE164">
        <f>90-AD164</f>
        <v/>
      </c>
      <c r="AF164">
        <f>IF(AE164&gt;85,0,IF(AE164&gt;5,58.1/TAN(RADIANS(AE164))-0.07/POWER(TAN(RADIANS(AE164)),3)+0.000086/POWER(TAN(RADIANS(AE164)),5),IF(AE164&gt;-0.575,1735+AE164*(-518.2+AE164*(103.4+AE164*(-12.79+AE164*0.711))),-20.772/TAN(RADIANS(AE164)))))/3600</f>
        <v/>
      </c>
      <c r="AG164">
        <f>AE164+AF164</f>
        <v/>
      </c>
      <c r="AH164">
        <f>IF(AC164&gt;0,MOD(DEGREES(ACOS(((SIN(RADIANS($B$2))*COS(RADIANS(AD164)))-SIN(RADIANS(T164)))/(COS(RADIANS($B$2))*SIN(RADIANS(AD164)))))+180,360),MOD(540-DEGREES(ACOS(((SIN(RADIANS($B$2))*COS(RADIANS(AD164)))-SIN(RADIANS(T164)))/(COS(RADIANS($B$2))*SIN(RADIANS(AD164))))),360))</f>
        <v/>
      </c>
    </row>
    <row r="165">
      <c r="D165" s="1">
        <f>D164+1</f>
        <v/>
      </c>
      <c r="E165" s="7">
        <f>$B$5</f>
        <v/>
      </c>
      <c r="F165" s="2">
        <f>D165+2415018.5+E165-$B$4/24</f>
        <v/>
      </c>
      <c r="G165" s="3">
        <f>(F165-2451545)/36525</f>
        <v/>
      </c>
      <c r="I165">
        <f>MOD(280.46646+G165*(36000.76983 + G165*0.0003032),360)</f>
        <v/>
      </c>
      <c r="J165">
        <f>357.52911+G165*(35999.05029 - 0.0001537*G165)</f>
        <v/>
      </c>
      <c r="K165">
        <f>0.016708634-G165*(0.000042037+0.0000001267*G165)</f>
        <v/>
      </c>
      <c r="L165">
        <f>SIN(RADIANS(J165))*(1.914602-G165*(0.004817+0.000014*G165))+SIN(RADIANS(2*J165))*(0.019993-0.000101*G165)+SIN(RADIANS(3*J165))*0.000289</f>
        <v/>
      </c>
      <c r="M165">
        <f>I165+L165</f>
        <v/>
      </c>
      <c r="N165">
        <f>J165+L165</f>
        <v/>
      </c>
      <c r="O165">
        <f>(1.000001018*(1-K165*K165))/(1+K165*COS(RADIANS(N165)))</f>
        <v/>
      </c>
      <c r="P165">
        <f>M165-0.00569-0.00478*SIN(RADIANS(125.04-1934.136*G165))</f>
        <v/>
      </c>
      <c r="Q165">
        <f>23+(26+((21.448-G165*(46.815+G165*(0.00059-G165*0.001813))))/60)/60</f>
        <v/>
      </c>
      <c r="R165">
        <f>Q165+0.00256*COS(RADIANS(125.04-1934.136*G165))</f>
        <v/>
      </c>
      <c r="S165">
        <f>DEGREES(ATAN2(COS(RADIANS(P165)),COS(RADIANS(R165))*SIN(RADIANS(P165))))</f>
        <v/>
      </c>
      <c r="T165">
        <f>DEGREES(ASIN(SIN(RADIANS(R165))*SIN(RADIANS(P165))))</f>
        <v/>
      </c>
      <c r="U165">
        <f>TAN(RADIANS(R165/2))*TAN(RADIANS(R165/2))</f>
        <v/>
      </c>
      <c r="V165">
        <f>4*DEGREES(U165*SIN(2*RADIANS(I165))-2*K165*SIN(RADIANS(J165))+4*K165*U165*SIN(RADIANS(J165))*COS(2*RADIANS(I165))-0.5*U165*U165*SIN(4*RADIANS(I165))-1.25*K165*K165*SIN(2*RADIANS(J165)))</f>
        <v/>
      </c>
      <c r="W165">
        <f>DEGREES(ACOS(COS(RADIANS(90.833))/(COS(RADIANS($B$2))*COS(RADIANS(T165)))-TAN(RADIANS($B$2))*TAN(RADIANS(T165))))</f>
        <v/>
      </c>
      <c r="X165" s="7">
        <f>(720-4*$B$3-V165+$B$4*60)/1440</f>
        <v/>
      </c>
      <c r="Y165" s="7">
        <f>(X165*1440-W165*4)/1440</f>
        <v/>
      </c>
      <c r="Z165" s="7">
        <f>(X165*1440+W165*4)/1440</f>
        <v/>
      </c>
      <c r="AA165">
        <f>8*W165</f>
        <v/>
      </c>
      <c r="AB165">
        <f>MOD(E165*1440+V165+4*$B$3-60*$B$4,1440)</f>
        <v/>
      </c>
      <c r="AC165">
        <f>IF(AB165/4&lt;0,AB165/4+180,AB165/4-180)</f>
        <v/>
      </c>
      <c r="AD165">
        <f>DEGREES(ACOS(SIN(RADIANS($B$2))*SIN(RADIANS(T165))+COS(RADIANS($B$2))*COS(RADIANS(T165))*COS(RADIANS(AC165))))</f>
        <v/>
      </c>
      <c r="AE165">
        <f>90-AD165</f>
        <v/>
      </c>
      <c r="AF165">
        <f>IF(AE165&gt;85,0,IF(AE165&gt;5,58.1/TAN(RADIANS(AE165))-0.07/POWER(TAN(RADIANS(AE165)),3)+0.000086/POWER(TAN(RADIANS(AE165)),5),IF(AE165&gt;-0.575,1735+AE165*(-518.2+AE165*(103.4+AE165*(-12.79+AE165*0.711))),-20.772/TAN(RADIANS(AE165)))))/3600</f>
        <v/>
      </c>
      <c r="AG165">
        <f>AE165+AF165</f>
        <v/>
      </c>
      <c r="AH165">
        <f>IF(AC165&gt;0,MOD(DEGREES(ACOS(((SIN(RADIANS($B$2))*COS(RADIANS(AD165)))-SIN(RADIANS(T165)))/(COS(RADIANS($B$2))*SIN(RADIANS(AD165)))))+180,360),MOD(540-DEGREES(ACOS(((SIN(RADIANS($B$2))*COS(RADIANS(AD165)))-SIN(RADIANS(T165)))/(COS(RADIANS($B$2))*SIN(RADIANS(AD165))))),360))</f>
        <v/>
      </c>
    </row>
    <row r="166">
      <c r="D166" s="1">
        <f>D165+1</f>
        <v/>
      </c>
      <c r="E166" s="7">
        <f>$B$5</f>
        <v/>
      </c>
      <c r="F166" s="2">
        <f>D166+2415018.5+E166-$B$4/24</f>
        <v/>
      </c>
      <c r="G166" s="3">
        <f>(F166-2451545)/36525</f>
        <v/>
      </c>
      <c r="I166">
        <f>MOD(280.46646+G166*(36000.76983 + G166*0.0003032),360)</f>
        <v/>
      </c>
      <c r="J166">
        <f>357.52911+G166*(35999.05029 - 0.0001537*G166)</f>
        <v/>
      </c>
      <c r="K166">
        <f>0.016708634-G166*(0.000042037+0.0000001267*G166)</f>
        <v/>
      </c>
      <c r="L166">
        <f>SIN(RADIANS(J166))*(1.914602-G166*(0.004817+0.000014*G166))+SIN(RADIANS(2*J166))*(0.019993-0.000101*G166)+SIN(RADIANS(3*J166))*0.000289</f>
        <v/>
      </c>
      <c r="M166">
        <f>I166+L166</f>
        <v/>
      </c>
      <c r="N166">
        <f>J166+L166</f>
        <v/>
      </c>
      <c r="O166">
        <f>(1.000001018*(1-K166*K166))/(1+K166*COS(RADIANS(N166)))</f>
        <v/>
      </c>
      <c r="P166">
        <f>M166-0.00569-0.00478*SIN(RADIANS(125.04-1934.136*G166))</f>
        <v/>
      </c>
      <c r="Q166">
        <f>23+(26+((21.448-G166*(46.815+G166*(0.00059-G166*0.001813))))/60)/60</f>
        <v/>
      </c>
      <c r="R166">
        <f>Q166+0.00256*COS(RADIANS(125.04-1934.136*G166))</f>
        <v/>
      </c>
      <c r="S166">
        <f>DEGREES(ATAN2(COS(RADIANS(P166)),COS(RADIANS(R166))*SIN(RADIANS(P166))))</f>
        <v/>
      </c>
      <c r="T166">
        <f>DEGREES(ASIN(SIN(RADIANS(R166))*SIN(RADIANS(P166))))</f>
        <v/>
      </c>
      <c r="U166">
        <f>TAN(RADIANS(R166/2))*TAN(RADIANS(R166/2))</f>
        <v/>
      </c>
      <c r="V166">
        <f>4*DEGREES(U166*SIN(2*RADIANS(I166))-2*K166*SIN(RADIANS(J166))+4*K166*U166*SIN(RADIANS(J166))*COS(2*RADIANS(I166))-0.5*U166*U166*SIN(4*RADIANS(I166))-1.25*K166*K166*SIN(2*RADIANS(J166)))</f>
        <v/>
      </c>
      <c r="W166">
        <f>DEGREES(ACOS(COS(RADIANS(90.833))/(COS(RADIANS($B$2))*COS(RADIANS(T166)))-TAN(RADIANS($B$2))*TAN(RADIANS(T166))))</f>
        <v/>
      </c>
      <c r="X166" s="7">
        <f>(720-4*$B$3-V166+$B$4*60)/1440</f>
        <v/>
      </c>
      <c r="Y166" s="7">
        <f>(X166*1440-W166*4)/1440</f>
        <v/>
      </c>
      <c r="Z166" s="7">
        <f>(X166*1440+W166*4)/1440</f>
        <v/>
      </c>
      <c r="AA166">
        <f>8*W166</f>
        <v/>
      </c>
      <c r="AB166">
        <f>MOD(E166*1440+V166+4*$B$3-60*$B$4,1440)</f>
        <v/>
      </c>
      <c r="AC166">
        <f>IF(AB166/4&lt;0,AB166/4+180,AB166/4-180)</f>
        <v/>
      </c>
      <c r="AD166">
        <f>DEGREES(ACOS(SIN(RADIANS($B$2))*SIN(RADIANS(T166))+COS(RADIANS($B$2))*COS(RADIANS(T166))*COS(RADIANS(AC166))))</f>
        <v/>
      </c>
      <c r="AE166">
        <f>90-AD166</f>
        <v/>
      </c>
      <c r="AF166">
        <f>IF(AE166&gt;85,0,IF(AE166&gt;5,58.1/TAN(RADIANS(AE166))-0.07/POWER(TAN(RADIANS(AE166)),3)+0.000086/POWER(TAN(RADIANS(AE166)),5),IF(AE166&gt;-0.575,1735+AE166*(-518.2+AE166*(103.4+AE166*(-12.79+AE166*0.711))),-20.772/TAN(RADIANS(AE166)))))/3600</f>
        <v/>
      </c>
      <c r="AG166">
        <f>AE166+AF166</f>
        <v/>
      </c>
      <c r="AH166">
        <f>IF(AC166&gt;0,MOD(DEGREES(ACOS(((SIN(RADIANS($B$2))*COS(RADIANS(AD166)))-SIN(RADIANS(T166)))/(COS(RADIANS($B$2))*SIN(RADIANS(AD166)))))+180,360),MOD(540-DEGREES(ACOS(((SIN(RADIANS($B$2))*COS(RADIANS(AD166)))-SIN(RADIANS(T166)))/(COS(RADIANS($B$2))*SIN(RADIANS(AD166))))),360))</f>
        <v/>
      </c>
    </row>
    <row r="167">
      <c r="D167" s="1">
        <f>D166+1</f>
        <v/>
      </c>
      <c r="E167" s="7">
        <f>$B$5</f>
        <v/>
      </c>
      <c r="F167" s="2">
        <f>D167+2415018.5+E167-$B$4/24</f>
        <v/>
      </c>
      <c r="G167" s="3">
        <f>(F167-2451545)/36525</f>
        <v/>
      </c>
      <c r="I167">
        <f>MOD(280.46646+G167*(36000.76983 + G167*0.0003032),360)</f>
        <v/>
      </c>
      <c r="J167">
        <f>357.52911+G167*(35999.05029 - 0.0001537*G167)</f>
        <v/>
      </c>
      <c r="K167">
        <f>0.016708634-G167*(0.000042037+0.0000001267*G167)</f>
        <v/>
      </c>
      <c r="L167">
        <f>SIN(RADIANS(J167))*(1.914602-G167*(0.004817+0.000014*G167))+SIN(RADIANS(2*J167))*(0.019993-0.000101*G167)+SIN(RADIANS(3*J167))*0.000289</f>
        <v/>
      </c>
      <c r="M167">
        <f>I167+L167</f>
        <v/>
      </c>
      <c r="N167">
        <f>J167+L167</f>
        <v/>
      </c>
      <c r="O167">
        <f>(1.000001018*(1-K167*K167))/(1+K167*COS(RADIANS(N167)))</f>
        <v/>
      </c>
      <c r="P167">
        <f>M167-0.00569-0.00478*SIN(RADIANS(125.04-1934.136*G167))</f>
        <v/>
      </c>
      <c r="Q167">
        <f>23+(26+((21.448-G167*(46.815+G167*(0.00059-G167*0.001813))))/60)/60</f>
        <v/>
      </c>
      <c r="R167">
        <f>Q167+0.00256*COS(RADIANS(125.04-1934.136*G167))</f>
        <v/>
      </c>
      <c r="S167">
        <f>DEGREES(ATAN2(COS(RADIANS(P167)),COS(RADIANS(R167))*SIN(RADIANS(P167))))</f>
        <v/>
      </c>
      <c r="T167">
        <f>DEGREES(ASIN(SIN(RADIANS(R167))*SIN(RADIANS(P167))))</f>
        <v/>
      </c>
      <c r="U167">
        <f>TAN(RADIANS(R167/2))*TAN(RADIANS(R167/2))</f>
        <v/>
      </c>
      <c r="V167">
        <f>4*DEGREES(U167*SIN(2*RADIANS(I167))-2*K167*SIN(RADIANS(J167))+4*K167*U167*SIN(RADIANS(J167))*COS(2*RADIANS(I167))-0.5*U167*U167*SIN(4*RADIANS(I167))-1.25*K167*K167*SIN(2*RADIANS(J167)))</f>
        <v/>
      </c>
      <c r="W167">
        <f>DEGREES(ACOS(COS(RADIANS(90.833))/(COS(RADIANS($B$2))*COS(RADIANS(T167)))-TAN(RADIANS($B$2))*TAN(RADIANS(T167))))</f>
        <v/>
      </c>
      <c r="X167" s="7">
        <f>(720-4*$B$3-V167+$B$4*60)/1440</f>
        <v/>
      </c>
      <c r="Y167" s="7">
        <f>(X167*1440-W167*4)/1440</f>
        <v/>
      </c>
      <c r="Z167" s="7">
        <f>(X167*1440+W167*4)/1440</f>
        <v/>
      </c>
      <c r="AA167">
        <f>8*W167</f>
        <v/>
      </c>
      <c r="AB167">
        <f>MOD(E167*1440+V167+4*$B$3-60*$B$4,1440)</f>
        <v/>
      </c>
      <c r="AC167">
        <f>IF(AB167/4&lt;0,AB167/4+180,AB167/4-180)</f>
        <v/>
      </c>
      <c r="AD167">
        <f>DEGREES(ACOS(SIN(RADIANS($B$2))*SIN(RADIANS(T167))+COS(RADIANS($B$2))*COS(RADIANS(T167))*COS(RADIANS(AC167))))</f>
        <v/>
      </c>
      <c r="AE167">
        <f>90-AD167</f>
        <v/>
      </c>
      <c r="AF167">
        <f>IF(AE167&gt;85,0,IF(AE167&gt;5,58.1/TAN(RADIANS(AE167))-0.07/POWER(TAN(RADIANS(AE167)),3)+0.000086/POWER(TAN(RADIANS(AE167)),5),IF(AE167&gt;-0.575,1735+AE167*(-518.2+AE167*(103.4+AE167*(-12.79+AE167*0.711))),-20.772/TAN(RADIANS(AE167)))))/3600</f>
        <v/>
      </c>
      <c r="AG167">
        <f>AE167+AF167</f>
        <v/>
      </c>
      <c r="AH167">
        <f>IF(AC167&gt;0,MOD(DEGREES(ACOS(((SIN(RADIANS($B$2))*COS(RADIANS(AD167)))-SIN(RADIANS(T167)))/(COS(RADIANS($B$2))*SIN(RADIANS(AD167)))))+180,360),MOD(540-DEGREES(ACOS(((SIN(RADIANS($B$2))*COS(RADIANS(AD167)))-SIN(RADIANS(T167)))/(COS(RADIANS($B$2))*SIN(RADIANS(AD167))))),360))</f>
        <v/>
      </c>
    </row>
    <row r="168">
      <c r="D168" s="1">
        <f>D167+1</f>
        <v/>
      </c>
      <c r="E168" s="7">
        <f>$B$5</f>
        <v/>
      </c>
      <c r="F168" s="2">
        <f>D168+2415018.5+E168-$B$4/24</f>
        <v/>
      </c>
      <c r="G168" s="3">
        <f>(F168-2451545)/36525</f>
        <v/>
      </c>
      <c r="I168">
        <f>MOD(280.46646+G168*(36000.76983 + G168*0.0003032),360)</f>
        <v/>
      </c>
      <c r="J168">
        <f>357.52911+G168*(35999.05029 - 0.0001537*G168)</f>
        <v/>
      </c>
      <c r="K168">
        <f>0.016708634-G168*(0.000042037+0.0000001267*G168)</f>
        <v/>
      </c>
      <c r="L168">
        <f>SIN(RADIANS(J168))*(1.914602-G168*(0.004817+0.000014*G168))+SIN(RADIANS(2*J168))*(0.019993-0.000101*G168)+SIN(RADIANS(3*J168))*0.000289</f>
        <v/>
      </c>
      <c r="M168">
        <f>I168+L168</f>
        <v/>
      </c>
      <c r="N168">
        <f>J168+L168</f>
        <v/>
      </c>
      <c r="O168">
        <f>(1.000001018*(1-K168*K168))/(1+K168*COS(RADIANS(N168)))</f>
        <v/>
      </c>
      <c r="P168">
        <f>M168-0.00569-0.00478*SIN(RADIANS(125.04-1934.136*G168))</f>
        <v/>
      </c>
      <c r="Q168">
        <f>23+(26+((21.448-G168*(46.815+G168*(0.00059-G168*0.001813))))/60)/60</f>
        <v/>
      </c>
      <c r="R168">
        <f>Q168+0.00256*COS(RADIANS(125.04-1934.136*G168))</f>
        <v/>
      </c>
      <c r="S168">
        <f>DEGREES(ATAN2(COS(RADIANS(P168)),COS(RADIANS(R168))*SIN(RADIANS(P168))))</f>
        <v/>
      </c>
      <c r="T168">
        <f>DEGREES(ASIN(SIN(RADIANS(R168))*SIN(RADIANS(P168))))</f>
        <v/>
      </c>
      <c r="U168">
        <f>TAN(RADIANS(R168/2))*TAN(RADIANS(R168/2))</f>
        <v/>
      </c>
      <c r="V168">
        <f>4*DEGREES(U168*SIN(2*RADIANS(I168))-2*K168*SIN(RADIANS(J168))+4*K168*U168*SIN(RADIANS(J168))*COS(2*RADIANS(I168))-0.5*U168*U168*SIN(4*RADIANS(I168))-1.25*K168*K168*SIN(2*RADIANS(J168)))</f>
        <v/>
      </c>
      <c r="W168">
        <f>DEGREES(ACOS(COS(RADIANS(90.833))/(COS(RADIANS($B$2))*COS(RADIANS(T168)))-TAN(RADIANS($B$2))*TAN(RADIANS(T168))))</f>
        <v/>
      </c>
      <c r="X168" s="7">
        <f>(720-4*$B$3-V168+$B$4*60)/1440</f>
        <v/>
      </c>
      <c r="Y168" s="7">
        <f>(X168*1440-W168*4)/1440</f>
        <v/>
      </c>
      <c r="Z168" s="7">
        <f>(X168*1440+W168*4)/1440</f>
        <v/>
      </c>
      <c r="AA168">
        <f>8*W168</f>
        <v/>
      </c>
      <c r="AB168">
        <f>MOD(E168*1440+V168+4*$B$3-60*$B$4,1440)</f>
        <v/>
      </c>
      <c r="AC168">
        <f>IF(AB168/4&lt;0,AB168/4+180,AB168/4-180)</f>
        <v/>
      </c>
      <c r="AD168">
        <f>DEGREES(ACOS(SIN(RADIANS($B$2))*SIN(RADIANS(T168))+COS(RADIANS($B$2))*COS(RADIANS(T168))*COS(RADIANS(AC168))))</f>
        <v/>
      </c>
      <c r="AE168">
        <f>90-AD168</f>
        <v/>
      </c>
      <c r="AF168">
        <f>IF(AE168&gt;85,0,IF(AE168&gt;5,58.1/TAN(RADIANS(AE168))-0.07/POWER(TAN(RADIANS(AE168)),3)+0.000086/POWER(TAN(RADIANS(AE168)),5),IF(AE168&gt;-0.575,1735+AE168*(-518.2+AE168*(103.4+AE168*(-12.79+AE168*0.711))),-20.772/TAN(RADIANS(AE168)))))/3600</f>
        <v/>
      </c>
      <c r="AG168">
        <f>AE168+AF168</f>
        <v/>
      </c>
      <c r="AH168">
        <f>IF(AC168&gt;0,MOD(DEGREES(ACOS(((SIN(RADIANS($B$2))*COS(RADIANS(AD168)))-SIN(RADIANS(T168)))/(COS(RADIANS($B$2))*SIN(RADIANS(AD168)))))+180,360),MOD(540-DEGREES(ACOS(((SIN(RADIANS($B$2))*COS(RADIANS(AD168)))-SIN(RADIANS(T168)))/(COS(RADIANS($B$2))*SIN(RADIANS(AD168))))),360))</f>
        <v/>
      </c>
    </row>
    <row r="169">
      <c r="D169" s="1">
        <f>D168+1</f>
        <v/>
      </c>
      <c r="E169" s="7">
        <f>$B$5</f>
        <v/>
      </c>
      <c r="F169" s="2">
        <f>D169+2415018.5+E169-$B$4/24</f>
        <v/>
      </c>
      <c r="G169" s="3">
        <f>(F169-2451545)/36525</f>
        <v/>
      </c>
      <c r="I169">
        <f>MOD(280.46646+G169*(36000.76983 + G169*0.0003032),360)</f>
        <v/>
      </c>
      <c r="J169">
        <f>357.52911+G169*(35999.05029 - 0.0001537*G169)</f>
        <v/>
      </c>
      <c r="K169">
        <f>0.016708634-G169*(0.000042037+0.0000001267*G169)</f>
        <v/>
      </c>
      <c r="L169">
        <f>SIN(RADIANS(J169))*(1.914602-G169*(0.004817+0.000014*G169))+SIN(RADIANS(2*J169))*(0.019993-0.000101*G169)+SIN(RADIANS(3*J169))*0.000289</f>
        <v/>
      </c>
      <c r="M169">
        <f>I169+L169</f>
        <v/>
      </c>
      <c r="N169">
        <f>J169+L169</f>
        <v/>
      </c>
      <c r="O169">
        <f>(1.000001018*(1-K169*K169))/(1+K169*COS(RADIANS(N169)))</f>
        <v/>
      </c>
      <c r="P169">
        <f>M169-0.00569-0.00478*SIN(RADIANS(125.04-1934.136*G169))</f>
        <v/>
      </c>
      <c r="Q169">
        <f>23+(26+((21.448-G169*(46.815+G169*(0.00059-G169*0.001813))))/60)/60</f>
        <v/>
      </c>
      <c r="R169">
        <f>Q169+0.00256*COS(RADIANS(125.04-1934.136*G169))</f>
        <v/>
      </c>
      <c r="S169">
        <f>DEGREES(ATAN2(COS(RADIANS(P169)),COS(RADIANS(R169))*SIN(RADIANS(P169))))</f>
        <v/>
      </c>
      <c r="T169">
        <f>DEGREES(ASIN(SIN(RADIANS(R169))*SIN(RADIANS(P169))))</f>
        <v/>
      </c>
      <c r="U169">
        <f>TAN(RADIANS(R169/2))*TAN(RADIANS(R169/2))</f>
        <v/>
      </c>
      <c r="V169">
        <f>4*DEGREES(U169*SIN(2*RADIANS(I169))-2*K169*SIN(RADIANS(J169))+4*K169*U169*SIN(RADIANS(J169))*COS(2*RADIANS(I169))-0.5*U169*U169*SIN(4*RADIANS(I169))-1.25*K169*K169*SIN(2*RADIANS(J169)))</f>
        <v/>
      </c>
      <c r="W169">
        <f>DEGREES(ACOS(COS(RADIANS(90.833))/(COS(RADIANS($B$2))*COS(RADIANS(T169)))-TAN(RADIANS($B$2))*TAN(RADIANS(T169))))</f>
        <v/>
      </c>
      <c r="X169" s="7">
        <f>(720-4*$B$3-V169+$B$4*60)/1440</f>
        <v/>
      </c>
      <c r="Y169" s="7">
        <f>(X169*1440-W169*4)/1440</f>
        <v/>
      </c>
      <c r="Z169" s="7">
        <f>(X169*1440+W169*4)/1440</f>
        <v/>
      </c>
      <c r="AA169">
        <f>8*W169</f>
        <v/>
      </c>
      <c r="AB169">
        <f>MOD(E169*1440+V169+4*$B$3-60*$B$4,1440)</f>
        <v/>
      </c>
      <c r="AC169">
        <f>IF(AB169/4&lt;0,AB169/4+180,AB169/4-180)</f>
        <v/>
      </c>
      <c r="AD169">
        <f>DEGREES(ACOS(SIN(RADIANS($B$2))*SIN(RADIANS(T169))+COS(RADIANS($B$2))*COS(RADIANS(T169))*COS(RADIANS(AC169))))</f>
        <v/>
      </c>
      <c r="AE169">
        <f>90-AD169</f>
        <v/>
      </c>
      <c r="AF169">
        <f>IF(AE169&gt;85,0,IF(AE169&gt;5,58.1/TAN(RADIANS(AE169))-0.07/POWER(TAN(RADIANS(AE169)),3)+0.000086/POWER(TAN(RADIANS(AE169)),5),IF(AE169&gt;-0.575,1735+AE169*(-518.2+AE169*(103.4+AE169*(-12.79+AE169*0.711))),-20.772/TAN(RADIANS(AE169)))))/3600</f>
        <v/>
      </c>
      <c r="AG169">
        <f>AE169+AF169</f>
        <v/>
      </c>
      <c r="AH169">
        <f>IF(AC169&gt;0,MOD(DEGREES(ACOS(((SIN(RADIANS($B$2))*COS(RADIANS(AD169)))-SIN(RADIANS(T169)))/(COS(RADIANS($B$2))*SIN(RADIANS(AD169)))))+180,360),MOD(540-DEGREES(ACOS(((SIN(RADIANS($B$2))*COS(RADIANS(AD169)))-SIN(RADIANS(T169)))/(COS(RADIANS($B$2))*SIN(RADIANS(AD169))))),360))</f>
        <v/>
      </c>
    </row>
    <row r="170">
      <c r="D170" s="1">
        <f>D169+1</f>
        <v/>
      </c>
      <c r="E170" s="7">
        <f>$B$5</f>
        <v/>
      </c>
      <c r="F170" s="2">
        <f>D170+2415018.5+E170-$B$4/24</f>
        <v/>
      </c>
      <c r="G170" s="3">
        <f>(F170-2451545)/36525</f>
        <v/>
      </c>
      <c r="I170">
        <f>MOD(280.46646+G170*(36000.76983 + G170*0.0003032),360)</f>
        <v/>
      </c>
      <c r="J170">
        <f>357.52911+G170*(35999.05029 - 0.0001537*G170)</f>
        <v/>
      </c>
      <c r="K170">
        <f>0.016708634-G170*(0.000042037+0.0000001267*G170)</f>
        <v/>
      </c>
      <c r="L170">
        <f>SIN(RADIANS(J170))*(1.914602-G170*(0.004817+0.000014*G170))+SIN(RADIANS(2*J170))*(0.019993-0.000101*G170)+SIN(RADIANS(3*J170))*0.000289</f>
        <v/>
      </c>
      <c r="M170">
        <f>I170+L170</f>
        <v/>
      </c>
      <c r="N170">
        <f>J170+L170</f>
        <v/>
      </c>
      <c r="O170">
        <f>(1.000001018*(1-K170*K170))/(1+K170*COS(RADIANS(N170)))</f>
        <v/>
      </c>
      <c r="P170">
        <f>M170-0.00569-0.00478*SIN(RADIANS(125.04-1934.136*G170))</f>
        <v/>
      </c>
      <c r="Q170">
        <f>23+(26+((21.448-G170*(46.815+G170*(0.00059-G170*0.001813))))/60)/60</f>
        <v/>
      </c>
      <c r="R170">
        <f>Q170+0.00256*COS(RADIANS(125.04-1934.136*G170))</f>
        <v/>
      </c>
      <c r="S170">
        <f>DEGREES(ATAN2(COS(RADIANS(P170)),COS(RADIANS(R170))*SIN(RADIANS(P170))))</f>
        <v/>
      </c>
      <c r="T170">
        <f>DEGREES(ASIN(SIN(RADIANS(R170))*SIN(RADIANS(P170))))</f>
        <v/>
      </c>
      <c r="U170">
        <f>TAN(RADIANS(R170/2))*TAN(RADIANS(R170/2))</f>
        <v/>
      </c>
      <c r="V170">
        <f>4*DEGREES(U170*SIN(2*RADIANS(I170))-2*K170*SIN(RADIANS(J170))+4*K170*U170*SIN(RADIANS(J170))*COS(2*RADIANS(I170))-0.5*U170*U170*SIN(4*RADIANS(I170))-1.25*K170*K170*SIN(2*RADIANS(J170)))</f>
        <v/>
      </c>
      <c r="W170">
        <f>DEGREES(ACOS(COS(RADIANS(90.833))/(COS(RADIANS($B$2))*COS(RADIANS(T170)))-TAN(RADIANS($B$2))*TAN(RADIANS(T170))))</f>
        <v/>
      </c>
      <c r="X170" s="7">
        <f>(720-4*$B$3-V170+$B$4*60)/1440</f>
        <v/>
      </c>
      <c r="Y170" s="7">
        <f>(X170*1440-W170*4)/1440</f>
        <v/>
      </c>
      <c r="Z170" s="7">
        <f>(X170*1440+W170*4)/1440</f>
        <v/>
      </c>
      <c r="AA170">
        <f>8*W170</f>
        <v/>
      </c>
      <c r="AB170">
        <f>MOD(E170*1440+V170+4*$B$3-60*$B$4,1440)</f>
        <v/>
      </c>
      <c r="AC170">
        <f>IF(AB170/4&lt;0,AB170/4+180,AB170/4-180)</f>
        <v/>
      </c>
      <c r="AD170">
        <f>DEGREES(ACOS(SIN(RADIANS($B$2))*SIN(RADIANS(T170))+COS(RADIANS($B$2))*COS(RADIANS(T170))*COS(RADIANS(AC170))))</f>
        <v/>
      </c>
      <c r="AE170">
        <f>90-AD170</f>
        <v/>
      </c>
      <c r="AF170">
        <f>IF(AE170&gt;85,0,IF(AE170&gt;5,58.1/TAN(RADIANS(AE170))-0.07/POWER(TAN(RADIANS(AE170)),3)+0.000086/POWER(TAN(RADIANS(AE170)),5),IF(AE170&gt;-0.575,1735+AE170*(-518.2+AE170*(103.4+AE170*(-12.79+AE170*0.711))),-20.772/TAN(RADIANS(AE170)))))/3600</f>
        <v/>
      </c>
      <c r="AG170">
        <f>AE170+AF170</f>
        <v/>
      </c>
      <c r="AH170">
        <f>IF(AC170&gt;0,MOD(DEGREES(ACOS(((SIN(RADIANS($B$2))*COS(RADIANS(AD170)))-SIN(RADIANS(T170)))/(COS(RADIANS($B$2))*SIN(RADIANS(AD170)))))+180,360),MOD(540-DEGREES(ACOS(((SIN(RADIANS($B$2))*COS(RADIANS(AD170)))-SIN(RADIANS(T170)))/(COS(RADIANS($B$2))*SIN(RADIANS(AD170))))),360))</f>
        <v/>
      </c>
    </row>
    <row r="171">
      <c r="D171" s="1">
        <f>D170+1</f>
        <v/>
      </c>
      <c r="E171" s="7">
        <f>$B$5</f>
        <v/>
      </c>
      <c r="F171" s="2">
        <f>D171+2415018.5+E171-$B$4/24</f>
        <v/>
      </c>
      <c r="G171" s="3">
        <f>(F171-2451545)/36525</f>
        <v/>
      </c>
      <c r="I171">
        <f>MOD(280.46646+G171*(36000.76983 + G171*0.0003032),360)</f>
        <v/>
      </c>
      <c r="J171">
        <f>357.52911+G171*(35999.05029 - 0.0001537*G171)</f>
        <v/>
      </c>
      <c r="K171">
        <f>0.016708634-G171*(0.000042037+0.0000001267*G171)</f>
        <v/>
      </c>
      <c r="L171">
        <f>SIN(RADIANS(J171))*(1.914602-G171*(0.004817+0.000014*G171))+SIN(RADIANS(2*J171))*(0.019993-0.000101*G171)+SIN(RADIANS(3*J171))*0.000289</f>
        <v/>
      </c>
      <c r="M171">
        <f>I171+L171</f>
        <v/>
      </c>
      <c r="N171">
        <f>J171+L171</f>
        <v/>
      </c>
      <c r="O171">
        <f>(1.000001018*(1-K171*K171))/(1+K171*COS(RADIANS(N171)))</f>
        <v/>
      </c>
      <c r="P171">
        <f>M171-0.00569-0.00478*SIN(RADIANS(125.04-1934.136*G171))</f>
        <v/>
      </c>
      <c r="Q171">
        <f>23+(26+((21.448-G171*(46.815+G171*(0.00059-G171*0.001813))))/60)/60</f>
        <v/>
      </c>
      <c r="R171">
        <f>Q171+0.00256*COS(RADIANS(125.04-1934.136*G171))</f>
        <v/>
      </c>
      <c r="S171">
        <f>DEGREES(ATAN2(COS(RADIANS(P171)),COS(RADIANS(R171))*SIN(RADIANS(P171))))</f>
        <v/>
      </c>
      <c r="T171">
        <f>DEGREES(ASIN(SIN(RADIANS(R171))*SIN(RADIANS(P171))))</f>
        <v/>
      </c>
      <c r="U171">
        <f>TAN(RADIANS(R171/2))*TAN(RADIANS(R171/2))</f>
        <v/>
      </c>
      <c r="V171">
        <f>4*DEGREES(U171*SIN(2*RADIANS(I171))-2*K171*SIN(RADIANS(J171))+4*K171*U171*SIN(RADIANS(J171))*COS(2*RADIANS(I171))-0.5*U171*U171*SIN(4*RADIANS(I171))-1.25*K171*K171*SIN(2*RADIANS(J171)))</f>
        <v/>
      </c>
      <c r="W171">
        <f>DEGREES(ACOS(COS(RADIANS(90.833))/(COS(RADIANS($B$2))*COS(RADIANS(T171)))-TAN(RADIANS($B$2))*TAN(RADIANS(T171))))</f>
        <v/>
      </c>
      <c r="X171" s="7">
        <f>(720-4*$B$3-V171+$B$4*60)/1440</f>
        <v/>
      </c>
      <c r="Y171" s="7">
        <f>(X171*1440-W171*4)/1440</f>
        <v/>
      </c>
      <c r="Z171" s="7">
        <f>(X171*1440+W171*4)/1440</f>
        <v/>
      </c>
      <c r="AA171">
        <f>8*W171</f>
        <v/>
      </c>
      <c r="AB171">
        <f>MOD(E171*1440+V171+4*$B$3-60*$B$4,1440)</f>
        <v/>
      </c>
      <c r="AC171">
        <f>IF(AB171/4&lt;0,AB171/4+180,AB171/4-180)</f>
        <v/>
      </c>
      <c r="AD171">
        <f>DEGREES(ACOS(SIN(RADIANS($B$2))*SIN(RADIANS(T171))+COS(RADIANS($B$2))*COS(RADIANS(T171))*COS(RADIANS(AC171))))</f>
        <v/>
      </c>
      <c r="AE171">
        <f>90-AD171</f>
        <v/>
      </c>
      <c r="AF171">
        <f>IF(AE171&gt;85,0,IF(AE171&gt;5,58.1/TAN(RADIANS(AE171))-0.07/POWER(TAN(RADIANS(AE171)),3)+0.000086/POWER(TAN(RADIANS(AE171)),5),IF(AE171&gt;-0.575,1735+AE171*(-518.2+AE171*(103.4+AE171*(-12.79+AE171*0.711))),-20.772/TAN(RADIANS(AE171)))))/3600</f>
        <v/>
      </c>
      <c r="AG171">
        <f>AE171+AF171</f>
        <v/>
      </c>
      <c r="AH171">
        <f>IF(AC171&gt;0,MOD(DEGREES(ACOS(((SIN(RADIANS($B$2))*COS(RADIANS(AD171)))-SIN(RADIANS(T171)))/(COS(RADIANS($B$2))*SIN(RADIANS(AD171)))))+180,360),MOD(540-DEGREES(ACOS(((SIN(RADIANS($B$2))*COS(RADIANS(AD171)))-SIN(RADIANS(T171)))/(COS(RADIANS($B$2))*SIN(RADIANS(AD171))))),360))</f>
        <v/>
      </c>
    </row>
    <row r="172">
      <c r="D172" s="1">
        <f>D171+1</f>
        <v/>
      </c>
      <c r="E172" s="7">
        <f>$B$5</f>
        <v/>
      </c>
      <c r="F172" s="2">
        <f>D172+2415018.5+E172-$B$4/24</f>
        <v/>
      </c>
      <c r="G172" s="3">
        <f>(F172-2451545)/36525</f>
        <v/>
      </c>
      <c r="I172">
        <f>MOD(280.46646+G172*(36000.76983 + G172*0.0003032),360)</f>
        <v/>
      </c>
      <c r="J172">
        <f>357.52911+G172*(35999.05029 - 0.0001537*G172)</f>
        <v/>
      </c>
      <c r="K172">
        <f>0.016708634-G172*(0.000042037+0.0000001267*G172)</f>
        <v/>
      </c>
      <c r="L172">
        <f>SIN(RADIANS(J172))*(1.914602-G172*(0.004817+0.000014*G172))+SIN(RADIANS(2*J172))*(0.019993-0.000101*G172)+SIN(RADIANS(3*J172))*0.000289</f>
        <v/>
      </c>
      <c r="M172">
        <f>I172+L172</f>
        <v/>
      </c>
      <c r="N172">
        <f>J172+L172</f>
        <v/>
      </c>
      <c r="O172">
        <f>(1.000001018*(1-K172*K172))/(1+K172*COS(RADIANS(N172)))</f>
        <v/>
      </c>
      <c r="P172">
        <f>M172-0.00569-0.00478*SIN(RADIANS(125.04-1934.136*G172))</f>
        <v/>
      </c>
      <c r="Q172">
        <f>23+(26+((21.448-G172*(46.815+G172*(0.00059-G172*0.001813))))/60)/60</f>
        <v/>
      </c>
      <c r="R172">
        <f>Q172+0.00256*COS(RADIANS(125.04-1934.136*G172))</f>
        <v/>
      </c>
      <c r="S172">
        <f>DEGREES(ATAN2(COS(RADIANS(P172)),COS(RADIANS(R172))*SIN(RADIANS(P172))))</f>
        <v/>
      </c>
      <c r="T172">
        <f>DEGREES(ASIN(SIN(RADIANS(R172))*SIN(RADIANS(P172))))</f>
        <v/>
      </c>
      <c r="U172">
        <f>TAN(RADIANS(R172/2))*TAN(RADIANS(R172/2))</f>
        <v/>
      </c>
      <c r="V172">
        <f>4*DEGREES(U172*SIN(2*RADIANS(I172))-2*K172*SIN(RADIANS(J172))+4*K172*U172*SIN(RADIANS(J172))*COS(2*RADIANS(I172))-0.5*U172*U172*SIN(4*RADIANS(I172))-1.25*K172*K172*SIN(2*RADIANS(J172)))</f>
        <v/>
      </c>
      <c r="W172">
        <f>DEGREES(ACOS(COS(RADIANS(90.833))/(COS(RADIANS($B$2))*COS(RADIANS(T172)))-TAN(RADIANS($B$2))*TAN(RADIANS(T172))))</f>
        <v/>
      </c>
      <c r="X172" s="7">
        <f>(720-4*$B$3-V172+$B$4*60)/1440</f>
        <v/>
      </c>
      <c r="Y172" s="7">
        <f>(X172*1440-W172*4)/1440</f>
        <v/>
      </c>
      <c r="Z172" s="7">
        <f>(X172*1440+W172*4)/1440</f>
        <v/>
      </c>
      <c r="AA172">
        <f>8*W172</f>
        <v/>
      </c>
      <c r="AB172">
        <f>MOD(E172*1440+V172+4*$B$3-60*$B$4,1440)</f>
        <v/>
      </c>
      <c r="AC172">
        <f>IF(AB172/4&lt;0,AB172/4+180,AB172/4-180)</f>
        <v/>
      </c>
      <c r="AD172">
        <f>DEGREES(ACOS(SIN(RADIANS($B$2))*SIN(RADIANS(T172))+COS(RADIANS($B$2))*COS(RADIANS(T172))*COS(RADIANS(AC172))))</f>
        <v/>
      </c>
      <c r="AE172">
        <f>90-AD172</f>
        <v/>
      </c>
      <c r="AF172">
        <f>IF(AE172&gt;85,0,IF(AE172&gt;5,58.1/TAN(RADIANS(AE172))-0.07/POWER(TAN(RADIANS(AE172)),3)+0.000086/POWER(TAN(RADIANS(AE172)),5),IF(AE172&gt;-0.575,1735+AE172*(-518.2+AE172*(103.4+AE172*(-12.79+AE172*0.711))),-20.772/TAN(RADIANS(AE172)))))/3600</f>
        <v/>
      </c>
      <c r="AG172">
        <f>AE172+AF172</f>
        <v/>
      </c>
      <c r="AH172">
        <f>IF(AC172&gt;0,MOD(DEGREES(ACOS(((SIN(RADIANS($B$2))*COS(RADIANS(AD172)))-SIN(RADIANS(T172)))/(COS(RADIANS($B$2))*SIN(RADIANS(AD172)))))+180,360),MOD(540-DEGREES(ACOS(((SIN(RADIANS($B$2))*COS(RADIANS(AD172)))-SIN(RADIANS(T172)))/(COS(RADIANS($B$2))*SIN(RADIANS(AD172))))),360))</f>
        <v/>
      </c>
    </row>
    <row r="173">
      <c r="D173" s="1">
        <f>D172+1</f>
        <v/>
      </c>
      <c r="E173" s="7">
        <f>$B$5</f>
        <v/>
      </c>
      <c r="F173" s="2">
        <f>D173+2415018.5+E173-$B$4/24</f>
        <v/>
      </c>
      <c r="G173" s="3">
        <f>(F173-2451545)/36525</f>
        <v/>
      </c>
      <c r="I173">
        <f>MOD(280.46646+G173*(36000.76983 + G173*0.0003032),360)</f>
        <v/>
      </c>
      <c r="J173">
        <f>357.52911+G173*(35999.05029 - 0.0001537*G173)</f>
        <v/>
      </c>
      <c r="K173">
        <f>0.016708634-G173*(0.000042037+0.0000001267*G173)</f>
        <v/>
      </c>
      <c r="L173">
        <f>SIN(RADIANS(J173))*(1.914602-G173*(0.004817+0.000014*G173))+SIN(RADIANS(2*J173))*(0.019993-0.000101*G173)+SIN(RADIANS(3*J173))*0.000289</f>
        <v/>
      </c>
      <c r="M173">
        <f>I173+L173</f>
        <v/>
      </c>
      <c r="N173">
        <f>J173+L173</f>
        <v/>
      </c>
      <c r="O173">
        <f>(1.000001018*(1-K173*K173))/(1+K173*COS(RADIANS(N173)))</f>
        <v/>
      </c>
      <c r="P173">
        <f>M173-0.00569-0.00478*SIN(RADIANS(125.04-1934.136*G173))</f>
        <v/>
      </c>
      <c r="Q173">
        <f>23+(26+((21.448-G173*(46.815+G173*(0.00059-G173*0.001813))))/60)/60</f>
        <v/>
      </c>
      <c r="R173">
        <f>Q173+0.00256*COS(RADIANS(125.04-1934.136*G173))</f>
        <v/>
      </c>
      <c r="S173">
        <f>DEGREES(ATAN2(COS(RADIANS(P173)),COS(RADIANS(R173))*SIN(RADIANS(P173))))</f>
        <v/>
      </c>
      <c r="T173">
        <f>DEGREES(ASIN(SIN(RADIANS(R173))*SIN(RADIANS(P173))))</f>
        <v/>
      </c>
      <c r="U173">
        <f>TAN(RADIANS(R173/2))*TAN(RADIANS(R173/2))</f>
        <v/>
      </c>
      <c r="V173">
        <f>4*DEGREES(U173*SIN(2*RADIANS(I173))-2*K173*SIN(RADIANS(J173))+4*K173*U173*SIN(RADIANS(J173))*COS(2*RADIANS(I173))-0.5*U173*U173*SIN(4*RADIANS(I173))-1.25*K173*K173*SIN(2*RADIANS(J173)))</f>
        <v/>
      </c>
      <c r="W173">
        <f>DEGREES(ACOS(COS(RADIANS(90.833))/(COS(RADIANS($B$2))*COS(RADIANS(T173)))-TAN(RADIANS($B$2))*TAN(RADIANS(T173))))</f>
        <v/>
      </c>
      <c r="X173" s="7">
        <f>(720-4*$B$3-V173+$B$4*60)/1440</f>
        <v/>
      </c>
      <c r="Y173" s="7">
        <f>(X173*1440-W173*4)/1440</f>
        <v/>
      </c>
      <c r="Z173" s="7">
        <f>(X173*1440+W173*4)/1440</f>
        <v/>
      </c>
      <c r="AA173">
        <f>8*W173</f>
        <v/>
      </c>
      <c r="AB173">
        <f>MOD(E173*1440+V173+4*$B$3-60*$B$4,1440)</f>
        <v/>
      </c>
      <c r="AC173">
        <f>IF(AB173/4&lt;0,AB173/4+180,AB173/4-180)</f>
        <v/>
      </c>
      <c r="AD173">
        <f>DEGREES(ACOS(SIN(RADIANS($B$2))*SIN(RADIANS(T173))+COS(RADIANS($B$2))*COS(RADIANS(T173))*COS(RADIANS(AC173))))</f>
        <v/>
      </c>
      <c r="AE173">
        <f>90-AD173</f>
        <v/>
      </c>
      <c r="AF173">
        <f>IF(AE173&gt;85,0,IF(AE173&gt;5,58.1/TAN(RADIANS(AE173))-0.07/POWER(TAN(RADIANS(AE173)),3)+0.000086/POWER(TAN(RADIANS(AE173)),5),IF(AE173&gt;-0.575,1735+AE173*(-518.2+AE173*(103.4+AE173*(-12.79+AE173*0.711))),-20.772/TAN(RADIANS(AE173)))))/3600</f>
        <v/>
      </c>
      <c r="AG173">
        <f>AE173+AF173</f>
        <v/>
      </c>
      <c r="AH173">
        <f>IF(AC173&gt;0,MOD(DEGREES(ACOS(((SIN(RADIANS($B$2))*COS(RADIANS(AD173)))-SIN(RADIANS(T173)))/(COS(RADIANS($B$2))*SIN(RADIANS(AD173)))))+180,360),MOD(540-DEGREES(ACOS(((SIN(RADIANS($B$2))*COS(RADIANS(AD173)))-SIN(RADIANS(T173)))/(COS(RADIANS($B$2))*SIN(RADIANS(AD173))))),360))</f>
        <v/>
      </c>
    </row>
    <row r="174">
      <c r="D174" s="1">
        <f>D173+1</f>
        <v/>
      </c>
      <c r="E174" s="7">
        <f>$B$5</f>
        <v/>
      </c>
      <c r="F174" s="2">
        <f>D174+2415018.5+E174-$B$4/24</f>
        <v/>
      </c>
      <c r="G174" s="3">
        <f>(F174-2451545)/36525</f>
        <v/>
      </c>
      <c r="I174">
        <f>MOD(280.46646+G174*(36000.76983 + G174*0.0003032),360)</f>
        <v/>
      </c>
      <c r="J174">
        <f>357.52911+G174*(35999.05029 - 0.0001537*G174)</f>
        <v/>
      </c>
      <c r="K174">
        <f>0.016708634-G174*(0.000042037+0.0000001267*G174)</f>
        <v/>
      </c>
      <c r="L174">
        <f>SIN(RADIANS(J174))*(1.914602-G174*(0.004817+0.000014*G174))+SIN(RADIANS(2*J174))*(0.019993-0.000101*G174)+SIN(RADIANS(3*J174))*0.000289</f>
        <v/>
      </c>
      <c r="M174">
        <f>I174+L174</f>
        <v/>
      </c>
      <c r="N174">
        <f>J174+L174</f>
        <v/>
      </c>
      <c r="O174">
        <f>(1.000001018*(1-K174*K174))/(1+K174*COS(RADIANS(N174)))</f>
        <v/>
      </c>
      <c r="P174">
        <f>M174-0.00569-0.00478*SIN(RADIANS(125.04-1934.136*G174))</f>
        <v/>
      </c>
      <c r="Q174">
        <f>23+(26+((21.448-G174*(46.815+G174*(0.00059-G174*0.001813))))/60)/60</f>
        <v/>
      </c>
      <c r="R174">
        <f>Q174+0.00256*COS(RADIANS(125.04-1934.136*G174))</f>
        <v/>
      </c>
      <c r="S174">
        <f>DEGREES(ATAN2(COS(RADIANS(P174)),COS(RADIANS(R174))*SIN(RADIANS(P174))))</f>
        <v/>
      </c>
      <c r="T174">
        <f>DEGREES(ASIN(SIN(RADIANS(R174))*SIN(RADIANS(P174))))</f>
        <v/>
      </c>
      <c r="U174">
        <f>TAN(RADIANS(R174/2))*TAN(RADIANS(R174/2))</f>
        <v/>
      </c>
      <c r="V174">
        <f>4*DEGREES(U174*SIN(2*RADIANS(I174))-2*K174*SIN(RADIANS(J174))+4*K174*U174*SIN(RADIANS(J174))*COS(2*RADIANS(I174))-0.5*U174*U174*SIN(4*RADIANS(I174))-1.25*K174*K174*SIN(2*RADIANS(J174)))</f>
        <v/>
      </c>
      <c r="W174">
        <f>DEGREES(ACOS(COS(RADIANS(90.833))/(COS(RADIANS($B$2))*COS(RADIANS(T174)))-TAN(RADIANS($B$2))*TAN(RADIANS(T174))))</f>
        <v/>
      </c>
      <c r="X174" s="7">
        <f>(720-4*$B$3-V174+$B$4*60)/1440</f>
        <v/>
      </c>
      <c r="Y174" s="7">
        <f>(X174*1440-W174*4)/1440</f>
        <v/>
      </c>
      <c r="Z174" s="7">
        <f>(X174*1440+W174*4)/1440</f>
        <v/>
      </c>
      <c r="AA174">
        <f>8*W174</f>
        <v/>
      </c>
      <c r="AB174">
        <f>MOD(E174*1440+V174+4*$B$3-60*$B$4,1440)</f>
        <v/>
      </c>
      <c r="AC174">
        <f>IF(AB174/4&lt;0,AB174/4+180,AB174/4-180)</f>
        <v/>
      </c>
      <c r="AD174">
        <f>DEGREES(ACOS(SIN(RADIANS($B$2))*SIN(RADIANS(T174))+COS(RADIANS($B$2))*COS(RADIANS(T174))*COS(RADIANS(AC174))))</f>
        <v/>
      </c>
      <c r="AE174">
        <f>90-AD174</f>
        <v/>
      </c>
      <c r="AF174">
        <f>IF(AE174&gt;85,0,IF(AE174&gt;5,58.1/TAN(RADIANS(AE174))-0.07/POWER(TAN(RADIANS(AE174)),3)+0.000086/POWER(TAN(RADIANS(AE174)),5),IF(AE174&gt;-0.575,1735+AE174*(-518.2+AE174*(103.4+AE174*(-12.79+AE174*0.711))),-20.772/TAN(RADIANS(AE174)))))/3600</f>
        <v/>
      </c>
      <c r="AG174">
        <f>AE174+AF174</f>
        <v/>
      </c>
      <c r="AH174">
        <f>IF(AC174&gt;0,MOD(DEGREES(ACOS(((SIN(RADIANS($B$2))*COS(RADIANS(AD174)))-SIN(RADIANS(T174)))/(COS(RADIANS($B$2))*SIN(RADIANS(AD174)))))+180,360),MOD(540-DEGREES(ACOS(((SIN(RADIANS($B$2))*COS(RADIANS(AD174)))-SIN(RADIANS(T174)))/(COS(RADIANS($B$2))*SIN(RADIANS(AD174))))),360))</f>
        <v/>
      </c>
    </row>
    <row r="175">
      <c r="D175" s="1">
        <f>D174+1</f>
        <v/>
      </c>
      <c r="E175" s="7">
        <f>$B$5</f>
        <v/>
      </c>
      <c r="F175" s="2">
        <f>D175+2415018.5+E175-$B$4/24</f>
        <v/>
      </c>
      <c r="G175" s="3">
        <f>(F175-2451545)/36525</f>
        <v/>
      </c>
      <c r="I175">
        <f>MOD(280.46646+G175*(36000.76983 + G175*0.0003032),360)</f>
        <v/>
      </c>
      <c r="J175">
        <f>357.52911+G175*(35999.05029 - 0.0001537*G175)</f>
        <v/>
      </c>
      <c r="K175">
        <f>0.016708634-G175*(0.000042037+0.0000001267*G175)</f>
        <v/>
      </c>
      <c r="L175">
        <f>SIN(RADIANS(J175))*(1.914602-G175*(0.004817+0.000014*G175))+SIN(RADIANS(2*J175))*(0.019993-0.000101*G175)+SIN(RADIANS(3*J175))*0.000289</f>
        <v/>
      </c>
      <c r="M175">
        <f>I175+L175</f>
        <v/>
      </c>
      <c r="N175">
        <f>J175+L175</f>
        <v/>
      </c>
      <c r="O175">
        <f>(1.000001018*(1-K175*K175))/(1+K175*COS(RADIANS(N175)))</f>
        <v/>
      </c>
      <c r="P175">
        <f>M175-0.00569-0.00478*SIN(RADIANS(125.04-1934.136*G175))</f>
        <v/>
      </c>
      <c r="Q175">
        <f>23+(26+((21.448-G175*(46.815+G175*(0.00059-G175*0.001813))))/60)/60</f>
        <v/>
      </c>
      <c r="R175">
        <f>Q175+0.00256*COS(RADIANS(125.04-1934.136*G175))</f>
        <v/>
      </c>
      <c r="S175">
        <f>DEGREES(ATAN2(COS(RADIANS(P175)),COS(RADIANS(R175))*SIN(RADIANS(P175))))</f>
        <v/>
      </c>
      <c r="T175">
        <f>DEGREES(ASIN(SIN(RADIANS(R175))*SIN(RADIANS(P175))))</f>
        <v/>
      </c>
      <c r="U175">
        <f>TAN(RADIANS(R175/2))*TAN(RADIANS(R175/2))</f>
        <v/>
      </c>
      <c r="V175">
        <f>4*DEGREES(U175*SIN(2*RADIANS(I175))-2*K175*SIN(RADIANS(J175))+4*K175*U175*SIN(RADIANS(J175))*COS(2*RADIANS(I175))-0.5*U175*U175*SIN(4*RADIANS(I175))-1.25*K175*K175*SIN(2*RADIANS(J175)))</f>
        <v/>
      </c>
      <c r="W175">
        <f>DEGREES(ACOS(COS(RADIANS(90.833))/(COS(RADIANS($B$2))*COS(RADIANS(T175)))-TAN(RADIANS($B$2))*TAN(RADIANS(T175))))</f>
        <v/>
      </c>
      <c r="X175" s="7">
        <f>(720-4*$B$3-V175+$B$4*60)/1440</f>
        <v/>
      </c>
      <c r="Y175" s="7">
        <f>(X175*1440-W175*4)/1440</f>
        <v/>
      </c>
      <c r="Z175" s="7">
        <f>(X175*1440+W175*4)/1440</f>
        <v/>
      </c>
      <c r="AA175">
        <f>8*W175</f>
        <v/>
      </c>
      <c r="AB175">
        <f>MOD(E175*1440+V175+4*$B$3-60*$B$4,1440)</f>
        <v/>
      </c>
      <c r="AC175">
        <f>IF(AB175/4&lt;0,AB175/4+180,AB175/4-180)</f>
        <v/>
      </c>
      <c r="AD175">
        <f>DEGREES(ACOS(SIN(RADIANS($B$2))*SIN(RADIANS(T175))+COS(RADIANS($B$2))*COS(RADIANS(T175))*COS(RADIANS(AC175))))</f>
        <v/>
      </c>
      <c r="AE175">
        <f>90-AD175</f>
        <v/>
      </c>
      <c r="AF175">
        <f>IF(AE175&gt;85,0,IF(AE175&gt;5,58.1/TAN(RADIANS(AE175))-0.07/POWER(TAN(RADIANS(AE175)),3)+0.000086/POWER(TAN(RADIANS(AE175)),5),IF(AE175&gt;-0.575,1735+AE175*(-518.2+AE175*(103.4+AE175*(-12.79+AE175*0.711))),-20.772/TAN(RADIANS(AE175)))))/3600</f>
        <v/>
      </c>
      <c r="AG175">
        <f>AE175+AF175</f>
        <v/>
      </c>
      <c r="AH175">
        <f>IF(AC175&gt;0,MOD(DEGREES(ACOS(((SIN(RADIANS($B$2))*COS(RADIANS(AD175)))-SIN(RADIANS(T175)))/(COS(RADIANS($B$2))*SIN(RADIANS(AD175)))))+180,360),MOD(540-DEGREES(ACOS(((SIN(RADIANS($B$2))*COS(RADIANS(AD175)))-SIN(RADIANS(T175)))/(COS(RADIANS($B$2))*SIN(RADIANS(AD175))))),360))</f>
        <v/>
      </c>
    </row>
    <row r="176">
      <c r="D176" s="1">
        <f>D175+1</f>
        <v/>
      </c>
      <c r="E176" s="7">
        <f>$B$5</f>
        <v/>
      </c>
      <c r="F176" s="2">
        <f>D176+2415018.5+E176-$B$4/24</f>
        <v/>
      </c>
      <c r="G176" s="3">
        <f>(F176-2451545)/36525</f>
        <v/>
      </c>
      <c r="I176">
        <f>MOD(280.46646+G176*(36000.76983 + G176*0.0003032),360)</f>
        <v/>
      </c>
      <c r="J176">
        <f>357.52911+G176*(35999.05029 - 0.0001537*G176)</f>
        <v/>
      </c>
      <c r="K176">
        <f>0.016708634-G176*(0.000042037+0.0000001267*G176)</f>
        <v/>
      </c>
      <c r="L176">
        <f>SIN(RADIANS(J176))*(1.914602-G176*(0.004817+0.000014*G176))+SIN(RADIANS(2*J176))*(0.019993-0.000101*G176)+SIN(RADIANS(3*J176))*0.000289</f>
        <v/>
      </c>
      <c r="M176">
        <f>I176+L176</f>
        <v/>
      </c>
      <c r="N176">
        <f>J176+L176</f>
        <v/>
      </c>
      <c r="O176">
        <f>(1.000001018*(1-K176*K176))/(1+K176*COS(RADIANS(N176)))</f>
        <v/>
      </c>
      <c r="P176">
        <f>M176-0.00569-0.00478*SIN(RADIANS(125.04-1934.136*G176))</f>
        <v/>
      </c>
      <c r="Q176">
        <f>23+(26+((21.448-G176*(46.815+G176*(0.00059-G176*0.001813))))/60)/60</f>
        <v/>
      </c>
      <c r="R176">
        <f>Q176+0.00256*COS(RADIANS(125.04-1934.136*G176))</f>
        <v/>
      </c>
      <c r="S176">
        <f>DEGREES(ATAN2(COS(RADIANS(P176)),COS(RADIANS(R176))*SIN(RADIANS(P176))))</f>
        <v/>
      </c>
      <c r="T176">
        <f>DEGREES(ASIN(SIN(RADIANS(R176))*SIN(RADIANS(P176))))</f>
        <v/>
      </c>
      <c r="U176">
        <f>TAN(RADIANS(R176/2))*TAN(RADIANS(R176/2))</f>
        <v/>
      </c>
      <c r="V176">
        <f>4*DEGREES(U176*SIN(2*RADIANS(I176))-2*K176*SIN(RADIANS(J176))+4*K176*U176*SIN(RADIANS(J176))*COS(2*RADIANS(I176))-0.5*U176*U176*SIN(4*RADIANS(I176))-1.25*K176*K176*SIN(2*RADIANS(J176)))</f>
        <v/>
      </c>
      <c r="W176">
        <f>DEGREES(ACOS(COS(RADIANS(90.833))/(COS(RADIANS($B$2))*COS(RADIANS(T176)))-TAN(RADIANS($B$2))*TAN(RADIANS(T176))))</f>
        <v/>
      </c>
      <c r="X176" s="7">
        <f>(720-4*$B$3-V176+$B$4*60)/1440</f>
        <v/>
      </c>
      <c r="Y176" s="7">
        <f>(X176*1440-W176*4)/1440</f>
        <v/>
      </c>
      <c r="Z176" s="7">
        <f>(X176*1440+W176*4)/1440</f>
        <v/>
      </c>
      <c r="AA176">
        <f>8*W176</f>
        <v/>
      </c>
      <c r="AB176">
        <f>MOD(E176*1440+V176+4*$B$3-60*$B$4,1440)</f>
        <v/>
      </c>
      <c r="AC176">
        <f>IF(AB176/4&lt;0,AB176/4+180,AB176/4-180)</f>
        <v/>
      </c>
      <c r="AD176">
        <f>DEGREES(ACOS(SIN(RADIANS($B$2))*SIN(RADIANS(T176))+COS(RADIANS($B$2))*COS(RADIANS(T176))*COS(RADIANS(AC176))))</f>
        <v/>
      </c>
      <c r="AE176">
        <f>90-AD176</f>
        <v/>
      </c>
      <c r="AF176">
        <f>IF(AE176&gt;85,0,IF(AE176&gt;5,58.1/TAN(RADIANS(AE176))-0.07/POWER(TAN(RADIANS(AE176)),3)+0.000086/POWER(TAN(RADIANS(AE176)),5),IF(AE176&gt;-0.575,1735+AE176*(-518.2+AE176*(103.4+AE176*(-12.79+AE176*0.711))),-20.772/TAN(RADIANS(AE176)))))/3600</f>
        <v/>
      </c>
      <c r="AG176">
        <f>AE176+AF176</f>
        <v/>
      </c>
      <c r="AH176">
        <f>IF(AC176&gt;0,MOD(DEGREES(ACOS(((SIN(RADIANS($B$2))*COS(RADIANS(AD176)))-SIN(RADIANS(T176)))/(COS(RADIANS($B$2))*SIN(RADIANS(AD176)))))+180,360),MOD(540-DEGREES(ACOS(((SIN(RADIANS($B$2))*COS(RADIANS(AD176)))-SIN(RADIANS(T176)))/(COS(RADIANS($B$2))*SIN(RADIANS(AD176))))),360))</f>
        <v/>
      </c>
    </row>
    <row r="177">
      <c r="D177" s="1">
        <f>D176+1</f>
        <v/>
      </c>
      <c r="E177" s="7">
        <f>$B$5</f>
        <v/>
      </c>
      <c r="F177" s="2">
        <f>D177+2415018.5+E177-$B$4/24</f>
        <v/>
      </c>
      <c r="G177" s="3">
        <f>(F177-2451545)/36525</f>
        <v/>
      </c>
      <c r="I177">
        <f>MOD(280.46646+G177*(36000.76983 + G177*0.0003032),360)</f>
        <v/>
      </c>
      <c r="J177">
        <f>357.52911+G177*(35999.05029 - 0.0001537*G177)</f>
        <v/>
      </c>
      <c r="K177">
        <f>0.016708634-G177*(0.000042037+0.0000001267*G177)</f>
        <v/>
      </c>
      <c r="L177">
        <f>SIN(RADIANS(J177))*(1.914602-G177*(0.004817+0.000014*G177))+SIN(RADIANS(2*J177))*(0.019993-0.000101*G177)+SIN(RADIANS(3*J177))*0.000289</f>
        <v/>
      </c>
      <c r="M177">
        <f>I177+L177</f>
        <v/>
      </c>
      <c r="N177">
        <f>J177+L177</f>
        <v/>
      </c>
      <c r="O177">
        <f>(1.000001018*(1-K177*K177))/(1+K177*COS(RADIANS(N177)))</f>
        <v/>
      </c>
      <c r="P177">
        <f>M177-0.00569-0.00478*SIN(RADIANS(125.04-1934.136*G177))</f>
        <v/>
      </c>
      <c r="Q177">
        <f>23+(26+((21.448-G177*(46.815+G177*(0.00059-G177*0.001813))))/60)/60</f>
        <v/>
      </c>
      <c r="R177">
        <f>Q177+0.00256*COS(RADIANS(125.04-1934.136*G177))</f>
        <v/>
      </c>
      <c r="S177">
        <f>DEGREES(ATAN2(COS(RADIANS(P177)),COS(RADIANS(R177))*SIN(RADIANS(P177))))</f>
        <v/>
      </c>
      <c r="T177">
        <f>DEGREES(ASIN(SIN(RADIANS(R177))*SIN(RADIANS(P177))))</f>
        <v/>
      </c>
      <c r="U177">
        <f>TAN(RADIANS(R177/2))*TAN(RADIANS(R177/2))</f>
        <v/>
      </c>
      <c r="V177">
        <f>4*DEGREES(U177*SIN(2*RADIANS(I177))-2*K177*SIN(RADIANS(J177))+4*K177*U177*SIN(RADIANS(J177))*COS(2*RADIANS(I177))-0.5*U177*U177*SIN(4*RADIANS(I177))-1.25*K177*K177*SIN(2*RADIANS(J177)))</f>
        <v/>
      </c>
      <c r="W177">
        <f>DEGREES(ACOS(COS(RADIANS(90.833))/(COS(RADIANS($B$2))*COS(RADIANS(T177)))-TAN(RADIANS($B$2))*TAN(RADIANS(T177))))</f>
        <v/>
      </c>
      <c r="X177" s="7">
        <f>(720-4*$B$3-V177+$B$4*60)/1440</f>
        <v/>
      </c>
      <c r="Y177" s="7">
        <f>(X177*1440-W177*4)/1440</f>
        <v/>
      </c>
      <c r="Z177" s="7">
        <f>(X177*1440+W177*4)/1440</f>
        <v/>
      </c>
      <c r="AA177">
        <f>8*W177</f>
        <v/>
      </c>
      <c r="AB177">
        <f>MOD(E177*1440+V177+4*$B$3-60*$B$4,1440)</f>
        <v/>
      </c>
      <c r="AC177">
        <f>IF(AB177/4&lt;0,AB177/4+180,AB177/4-180)</f>
        <v/>
      </c>
      <c r="AD177">
        <f>DEGREES(ACOS(SIN(RADIANS($B$2))*SIN(RADIANS(T177))+COS(RADIANS($B$2))*COS(RADIANS(T177))*COS(RADIANS(AC177))))</f>
        <v/>
      </c>
      <c r="AE177">
        <f>90-AD177</f>
        <v/>
      </c>
      <c r="AF177">
        <f>IF(AE177&gt;85,0,IF(AE177&gt;5,58.1/TAN(RADIANS(AE177))-0.07/POWER(TAN(RADIANS(AE177)),3)+0.000086/POWER(TAN(RADIANS(AE177)),5),IF(AE177&gt;-0.575,1735+AE177*(-518.2+AE177*(103.4+AE177*(-12.79+AE177*0.711))),-20.772/TAN(RADIANS(AE177)))))/3600</f>
        <v/>
      </c>
      <c r="AG177">
        <f>AE177+AF177</f>
        <v/>
      </c>
      <c r="AH177">
        <f>IF(AC177&gt;0,MOD(DEGREES(ACOS(((SIN(RADIANS($B$2))*COS(RADIANS(AD177)))-SIN(RADIANS(T177)))/(COS(RADIANS($B$2))*SIN(RADIANS(AD177)))))+180,360),MOD(540-DEGREES(ACOS(((SIN(RADIANS($B$2))*COS(RADIANS(AD177)))-SIN(RADIANS(T177)))/(COS(RADIANS($B$2))*SIN(RADIANS(AD177))))),360))</f>
        <v/>
      </c>
    </row>
    <row r="178">
      <c r="D178" s="1">
        <f>D177+1</f>
        <v/>
      </c>
      <c r="E178" s="7">
        <f>$B$5</f>
        <v/>
      </c>
      <c r="F178" s="2">
        <f>D178+2415018.5+E178-$B$4/24</f>
        <v/>
      </c>
      <c r="G178" s="3">
        <f>(F178-2451545)/36525</f>
        <v/>
      </c>
      <c r="I178">
        <f>MOD(280.46646+G178*(36000.76983 + G178*0.0003032),360)</f>
        <v/>
      </c>
      <c r="J178">
        <f>357.52911+G178*(35999.05029 - 0.0001537*G178)</f>
        <v/>
      </c>
      <c r="K178">
        <f>0.016708634-G178*(0.000042037+0.0000001267*G178)</f>
        <v/>
      </c>
      <c r="L178">
        <f>SIN(RADIANS(J178))*(1.914602-G178*(0.004817+0.000014*G178))+SIN(RADIANS(2*J178))*(0.019993-0.000101*G178)+SIN(RADIANS(3*J178))*0.000289</f>
        <v/>
      </c>
      <c r="M178">
        <f>I178+L178</f>
        <v/>
      </c>
      <c r="N178">
        <f>J178+L178</f>
        <v/>
      </c>
      <c r="O178">
        <f>(1.000001018*(1-K178*K178))/(1+K178*COS(RADIANS(N178)))</f>
        <v/>
      </c>
      <c r="P178">
        <f>M178-0.00569-0.00478*SIN(RADIANS(125.04-1934.136*G178))</f>
        <v/>
      </c>
      <c r="Q178">
        <f>23+(26+((21.448-G178*(46.815+G178*(0.00059-G178*0.001813))))/60)/60</f>
        <v/>
      </c>
      <c r="R178">
        <f>Q178+0.00256*COS(RADIANS(125.04-1934.136*G178))</f>
        <v/>
      </c>
      <c r="S178">
        <f>DEGREES(ATAN2(COS(RADIANS(P178)),COS(RADIANS(R178))*SIN(RADIANS(P178))))</f>
        <v/>
      </c>
      <c r="T178">
        <f>DEGREES(ASIN(SIN(RADIANS(R178))*SIN(RADIANS(P178))))</f>
        <v/>
      </c>
      <c r="U178">
        <f>TAN(RADIANS(R178/2))*TAN(RADIANS(R178/2))</f>
        <v/>
      </c>
      <c r="V178">
        <f>4*DEGREES(U178*SIN(2*RADIANS(I178))-2*K178*SIN(RADIANS(J178))+4*K178*U178*SIN(RADIANS(J178))*COS(2*RADIANS(I178))-0.5*U178*U178*SIN(4*RADIANS(I178))-1.25*K178*K178*SIN(2*RADIANS(J178)))</f>
        <v/>
      </c>
      <c r="W178">
        <f>DEGREES(ACOS(COS(RADIANS(90.833))/(COS(RADIANS($B$2))*COS(RADIANS(T178)))-TAN(RADIANS($B$2))*TAN(RADIANS(T178))))</f>
        <v/>
      </c>
      <c r="X178" s="7">
        <f>(720-4*$B$3-V178+$B$4*60)/1440</f>
        <v/>
      </c>
      <c r="Y178" s="7">
        <f>(X178*1440-W178*4)/1440</f>
        <v/>
      </c>
      <c r="Z178" s="7">
        <f>(X178*1440+W178*4)/1440</f>
        <v/>
      </c>
      <c r="AA178">
        <f>8*W178</f>
        <v/>
      </c>
      <c r="AB178">
        <f>MOD(E178*1440+V178+4*$B$3-60*$B$4,1440)</f>
        <v/>
      </c>
      <c r="AC178">
        <f>IF(AB178/4&lt;0,AB178/4+180,AB178/4-180)</f>
        <v/>
      </c>
      <c r="AD178">
        <f>DEGREES(ACOS(SIN(RADIANS($B$2))*SIN(RADIANS(T178))+COS(RADIANS($B$2))*COS(RADIANS(T178))*COS(RADIANS(AC178))))</f>
        <v/>
      </c>
      <c r="AE178">
        <f>90-AD178</f>
        <v/>
      </c>
      <c r="AF178">
        <f>IF(AE178&gt;85,0,IF(AE178&gt;5,58.1/TAN(RADIANS(AE178))-0.07/POWER(TAN(RADIANS(AE178)),3)+0.000086/POWER(TAN(RADIANS(AE178)),5),IF(AE178&gt;-0.575,1735+AE178*(-518.2+AE178*(103.4+AE178*(-12.79+AE178*0.711))),-20.772/TAN(RADIANS(AE178)))))/3600</f>
        <v/>
      </c>
      <c r="AG178">
        <f>AE178+AF178</f>
        <v/>
      </c>
      <c r="AH178">
        <f>IF(AC178&gt;0,MOD(DEGREES(ACOS(((SIN(RADIANS($B$2))*COS(RADIANS(AD178)))-SIN(RADIANS(T178)))/(COS(RADIANS($B$2))*SIN(RADIANS(AD178)))))+180,360),MOD(540-DEGREES(ACOS(((SIN(RADIANS($B$2))*COS(RADIANS(AD178)))-SIN(RADIANS(T178)))/(COS(RADIANS($B$2))*SIN(RADIANS(AD178))))),360))</f>
        <v/>
      </c>
    </row>
    <row r="179">
      <c r="D179" s="1">
        <f>D178+1</f>
        <v/>
      </c>
      <c r="E179" s="7">
        <f>$B$5</f>
        <v/>
      </c>
      <c r="F179" s="2">
        <f>D179+2415018.5+E179-$B$4/24</f>
        <v/>
      </c>
      <c r="G179" s="3">
        <f>(F179-2451545)/36525</f>
        <v/>
      </c>
      <c r="I179">
        <f>MOD(280.46646+G179*(36000.76983 + G179*0.0003032),360)</f>
        <v/>
      </c>
      <c r="J179">
        <f>357.52911+G179*(35999.05029 - 0.0001537*G179)</f>
        <v/>
      </c>
      <c r="K179">
        <f>0.016708634-G179*(0.000042037+0.0000001267*G179)</f>
        <v/>
      </c>
      <c r="L179">
        <f>SIN(RADIANS(J179))*(1.914602-G179*(0.004817+0.000014*G179))+SIN(RADIANS(2*J179))*(0.019993-0.000101*G179)+SIN(RADIANS(3*J179))*0.000289</f>
        <v/>
      </c>
      <c r="M179">
        <f>I179+L179</f>
        <v/>
      </c>
      <c r="N179">
        <f>J179+L179</f>
        <v/>
      </c>
      <c r="O179">
        <f>(1.000001018*(1-K179*K179))/(1+K179*COS(RADIANS(N179)))</f>
        <v/>
      </c>
      <c r="P179">
        <f>M179-0.00569-0.00478*SIN(RADIANS(125.04-1934.136*G179))</f>
        <v/>
      </c>
      <c r="Q179">
        <f>23+(26+((21.448-G179*(46.815+G179*(0.00059-G179*0.001813))))/60)/60</f>
        <v/>
      </c>
      <c r="R179">
        <f>Q179+0.00256*COS(RADIANS(125.04-1934.136*G179))</f>
        <v/>
      </c>
      <c r="S179">
        <f>DEGREES(ATAN2(COS(RADIANS(P179)),COS(RADIANS(R179))*SIN(RADIANS(P179))))</f>
        <v/>
      </c>
      <c r="T179">
        <f>DEGREES(ASIN(SIN(RADIANS(R179))*SIN(RADIANS(P179))))</f>
        <v/>
      </c>
      <c r="U179">
        <f>TAN(RADIANS(R179/2))*TAN(RADIANS(R179/2))</f>
        <v/>
      </c>
      <c r="V179">
        <f>4*DEGREES(U179*SIN(2*RADIANS(I179))-2*K179*SIN(RADIANS(J179))+4*K179*U179*SIN(RADIANS(J179))*COS(2*RADIANS(I179))-0.5*U179*U179*SIN(4*RADIANS(I179))-1.25*K179*K179*SIN(2*RADIANS(J179)))</f>
        <v/>
      </c>
      <c r="W179">
        <f>DEGREES(ACOS(COS(RADIANS(90.833))/(COS(RADIANS($B$2))*COS(RADIANS(T179)))-TAN(RADIANS($B$2))*TAN(RADIANS(T179))))</f>
        <v/>
      </c>
      <c r="X179" s="7">
        <f>(720-4*$B$3-V179+$B$4*60)/1440</f>
        <v/>
      </c>
      <c r="Y179" s="7">
        <f>(X179*1440-W179*4)/1440</f>
        <v/>
      </c>
      <c r="Z179" s="7">
        <f>(X179*1440+W179*4)/1440</f>
        <v/>
      </c>
      <c r="AA179">
        <f>8*W179</f>
        <v/>
      </c>
      <c r="AB179">
        <f>MOD(E179*1440+V179+4*$B$3-60*$B$4,1440)</f>
        <v/>
      </c>
      <c r="AC179">
        <f>IF(AB179/4&lt;0,AB179/4+180,AB179/4-180)</f>
        <v/>
      </c>
      <c r="AD179">
        <f>DEGREES(ACOS(SIN(RADIANS($B$2))*SIN(RADIANS(T179))+COS(RADIANS($B$2))*COS(RADIANS(T179))*COS(RADIANS(AC179))))</f>
        <v/>
      </c>
      <c r="AE179">
        <f>90-AD179</f>
        <v/>
      </c>
      <c r="AF179">
        <f>IF(AE179&gt;85,0,IF(AE179&gt;5,58.1/TAN(RADIANS(AE179))-0.07/POWER(TAN(RADIANS(AE179)),3)+0.000086/POWER(TAN(RADIANS(AE179)),5),IF(AE179&gt;-0.575,1735+AE179*(-518.2+AE179*(103.4+AE179*(-12.79+AE179*0.711))),-20.772/TAN(RADIANS(AE179)))))/3600</f>
        <v/>
      </c>
      <c r="AG179">
        <f>AE179+AF179</f>
        <v/>
      </c>
      <c r="AH179">
        <f>IF(AC179&gt;0,MOD(DEGREES(ACOS(((SIN(RADIANS($B$2))*COS(RADIANS(AD179)))-SIN(RADIANS(T179)))/(COS(RADIANS($B$2))*SIN(RADIANS(AD179)))))+180,360),MOD(540-DEGREES(ACOS(((SIN(RADIANS($B$2))*COS(RADIANS(AD179)))-SIN(RADIANS(T179)))/(COS(RADIANS($B$2))*SIN(RADIANS(AD179))))),360))</f>
        <v/>
      </c>
    </row>
    <row r="180">
      <c r="D180" s="1">
        <f>D179+1</f>
        <v/>
      </c>
      <c r="E180" s="7">
        <f>$B$5</f>
        <v/>
      </c>
      <c r="F180" s="2">
        <f>D180+2415018.5+E180-$B$4/24</f>
        <v/>
      </c>
      <c r="G180" s="3">
        <f>(F180-2451545)/36525</f>
        <v/>
      </c>
      <c r="I180">
        <f>MOD(280.46646+G180*(36000.76983 + G180*0.0003032),360)</f>
        <v/>
      </c>
      <c r="J180">
        <f>357.52911+G180*(35999.05029 - 0.0001537*G180)</f>
        <v/>
      </c>
      <c r="K180">
        <f>0.016708634-G180*(0.000042037+0.0000001267*G180)</f>
        <v/>
      </c>
      <c r="L180">
        <f>SIN(RADIANS(J180))*(1.914602-G180*(0.004817+0.000014*G180))+SIN(RADIANS(2*J180))*(0.019993-0.000101*G180)+SIN(RADIANS(3*J180))*0.000289</f>
        <v/>
      </c>
      <c r="M180">
        <f>I180+L180</f>
        <v/>
      </c>
      <c r="N180">
        <f>J180+L180</f>
        <v/>
      </c>
      <c r="O180">
        <f>(1.000001018*(1-K180*K180))/(1+K180*COS(RADIANS(N180)))</f>
        <v/>
      </c>
      <c r="P180">
        <f>M180-0.00569-0.00478*SIN(RADIANS(125.04-1934.136*G180))</f>
        <v/>
      </c>
      <c r="Q180">
        <f>23+(26+((21.448-G180*(46.815+G180*(0.00059-G180*0.001813))))/60)/60</f>
        <v/>
      </c>
      <c r="R180">
        <f>Q180+0.00256*COS(RADIANS(125.04-1934.136*G180))</f>
        <v/>
      </c>
      <c r="S180">
        <f>DEGREES(ATAN2(COS(RADIANS(P180)),COS(RADIANS(R180))*SIN(RADIANS(P180))))</f>
        <v/>
      </c>
      <c r="T180">
        <f>DEGREES(ASIN(SIN(RADIANS(R180))*SIN(RADIANS(P180))))</f>
        <v/>
      </c>
      <c r="U180">
        <f>TAN(RADIANS(R180/2))*TAN(RADIANS(R180/2))</f>
        <v/>
      </c>
      <c r="V180">
        <f>4*DEGREES(U180*SIN(2*RADIANS(I180))-2*K180*SIN(RADIANS(J180))+4*K180*U180*SIN(RADIANS(J180))*COS(2*RADIANS(I180))-0.5*U180*U180*SIN(4*RADIANS(I180))-1.25*K180*K180*SIN(2*RADIANS(J180)))</f>
        <v/>
      </c>
      <c r="W180">
        <f>DEGREES(ACOS(COS(RADIANS(90.833))/(COS(RADIANS($B$2))*COS(RADIANS(T180)))-TAN(RADIANS($B$2))*TAN(RADIANS(T180))))</f>
        <v/>
      </c>
      <c r="X180" s="7">
        <f>(720-4*$B$3-V180+$B$4*60)/1440</f>
        <v/>
      </c>
      <c r="Y180" s="7">
        <f>(X180*1440-W180*4)/1440</f>
        <v/>
      </c>
      <c r="Z180" s="7">
        <f>(X180*1440+W180*4)/1440</f>
        <v/>
      </c>
      <c r="AA180">
        <f>8*W180</f>
        <v/>
      </c>
      <c r="AB180">
        <f>MOD(E180*1440+V180+4*$B$3-60*$B$4,1440)</f>
        <v/>
      </c>
      <c r="AC180">
        <f>IF(AB180/4&lt;0,AB180/4+180,AB180/4-180)</f>
        <v/>
      </c>
      <c r="AD180">
        <f>DEGREES(ACOS(SIN(RADIANS($B$2))*SIN(RADIANS(T180))+COS(RADIANS($B$2))*COS(RADIANS(T180))*COS(RADIANS(AC180))))</f>
        <v/>
      </c>
      <c r="AE180">
        <f>90-AD180</f>
        <v/>
      </c>
      <c r="AF180">
        <f>IF(AE180&gt;85,0,IF(AE180&gt;5,58.1/TAN(RADIANS(AE180))-0.07/POWER(TAN(RADIANS(AE180)),3)+0.000086/POWER(TAN(RADIANS(AE180)),5),IF(AE180&gt;-0.575,1735+AE180*(-518.2+AE180*(103.4+AE180*(-12.79+AE180*0.711))),-20.772/TAN(RADIANS(AE180)))))/3600</f>
        <v/>
      </c>
      <c r="AG180">
        <f>AE180+AF180</f>
        <v/>
      </c>
      <c r="AH180">
        <f>IF(AC180&gt;0,MOD(DEGREES(ACOS(((SIN(RADIANS($B$2))*COS(RADIANS(AD180)))-SIN(RADIANS(T180)))/(COS(RADIANS($B$2))*SIN(RADIANS(AD180)))))+180,360),MOD(540-DEGREES(ACOS(((SIN(RADIANS($B$2))*COS(RADIANS(AD180)))-SIN(RADIANS(T180)))/(COS(RADIANS($B$2))*SIN(RADIANS(AD180))))),360))</f>
        <v/>
      </c>
    </row>
    <row r="181">
      <c r="D181" s="1">
        <f>D180+1</f>
        <v/>
      </c>
      <c r="E181" s="7">
        <f>$B$5</f>
        <v/>
      </c>
      <c r="F181" s="2">
        <f>D181+2415018.5+E181-$B$4/24</f>
        <v/>
      </c>
      <c r="G181" s="3">
        <f>(F181-2451545)/36525</f>
        <v/>
      </c>
      <c r="I181">
        <f>MOD(280.46646+G181*(36000.76983 + G181*0.0003032),360)</f>
        <v/>
      </c>
      <c r="J181">
        <f>357.52911+G181*(35999.05029 - 0.0001537*G181)</f>
        <v/>
      </c>
      <c r="K181">
        <f>0.016708634-G181*(0.000042037+0.0000001267*G181)</f>
        <v/>
      </c>
      <c r="L181">
        <f>SIN(RADIANS(J181))*(1.914602-G181*(0.004817+0.000014*G181))+SIN(RADIANS(2*J181))*(0.019993-0.000101*G181)+SIN(RADIANS(3*J181))*0.000289</f>
        <v/>
      </c>
      <c r="M181">
        <f>I181+L181</f>
        <v/>
      </c>
      <c r="N181">
        <f>J181+L181</f>
        <v/>
      </c>
      <c r="O181">
        <f>(1.000001018*(1-K181*K181))/(1+K181*COS(RADIANS(N181)))</f>
        <v/>
      </c>
      <c r="P181">
        <f>M181-0.00569-0.00478*SIN(RADIANS(125.04-1934.136*G181))</f>
        <v/>
      </c>
      <c r="Q181">
        <f>23+(26+((21.448-G181*(46.815+G181*(0.00059-G181*0.001813))))/60)/60</f>
        <v/>
      </c>
      <c r="R181">
        <f>Q181+0.00256*COS(RADIANS(125.04-1934.136*G181))</f>
        <v/>
      </c>
      <c r="S181">
        <f>DEGREES(ATAN2(COS(RADIANS(P181)),COS(RADIANS(R181))*SIN(RADIANS(P181))))</f>
        <v/>
      </c>
      <c r="T181">
        <f>DEGREES(ASIN(SIN(RADIANS(R181))*SIN(RADIANS(P181))))</f>
        <v/>
      </c>
      <c r="U181">
        <f>TAN(RADIANS(R181/2))*TAN(RADIANS(R181/2))</f>
        <v/>
      </c>
      <c r="V181">
        <f>4*DEGREES(U181*SIN(2*RADIANS(I181))-2*K181*SIN(RADIANS(J181))+4*K181*U181*SIN(RADIANS(J181))*COS(2*RADIANS(I181))-0.5*U181*U181*SIN(4*RADIANS(I181))-1.25*K181*K181*SIN(2*RADIANS(J181)))</f>
        <v/>
      </c>
      <c r="W181">
        <f>DEGREES(ACOS(COS(RADIANS(90.833))/(COS(RADIANS($B$2))*COS(RADIANS(T181)))-TAN(RADIANS($B$2))*TAN(RADIANS(T181))))</f>
        <v/>
      </c>
      <c r="X181" s="7">
        <f>(720-4*$B$3-V181+$B$4*60)/1440</f>
        <v/>
      </c>
      <c r="Y181" s="7">
        <f>(X181*1440-W181*4)/1440</f>
        <v/>
      </c>
      <c r="Z181" s="7">
        <f>(X181*1440+W181*4)/1440</f>
        <v/>
      </c>
      <c r="AA181">
        <f>8*W181</f>
        <v/>
      </c>
      <c r="AB181">
        <f>MOD(E181*1440+V181+4*$B$3-60*$B$4,1440)</f>
        <v/>
      </c>
      <c r="AC181">
        <f>IF(AB181/4&lt;0,AB181/4+180,AB181/4-180)</f>
        <v/>
      </c>
      <c r="AD181">
        <f>DEGREES(ACOS(SIN(RADIANS($B$2))*SIN(RADIANS(T181))+COS(RADIANS($B$2))*COS(RADIANS(T181))*COS(RADIANS(AC181))))</f>
        <v/>
      </c>
      <c r="AE181">
        <f>90-AD181</f>
        <v/>
      </c>
      <c r="AF181">
        <f>IF(AE181&gt;85,0,IF(AE181&gt;5,58.1/TAN(RADIANS(AE181))-0.07/POWER(TAN(RADIANS(AE181)),3)+0.000086/POWER(TAN(RADIANS(AE181)),5),IF(AE181&gt;-0.575,1735+AE181*(-518.2+AE181*(103.4+AE181*(-12.79+AE181*0.711))),-20.772/TAN(RADIANS(AE181)))))/3600</f>
        <v/>
      </c>
      <c r="AG181">
        <f>AE181+AF181</f>
        <v/>
      </c>
      <c r="AH181">
        <f>IF(AC181&gt;0,MOD(DEGREES(ACOS(((SIN(RADIANS($B$2))*COS(RADIANS(AD181)))-SIN(RADIANS(T181)))/(COS(RADIANS($B$2))*SIN(RADIANS(AD181)))))+180,360),MOD(540-DEGREES(ACOS(((SIN(RADIANS($B$2))*COS(RADIANS(AD181)))-SIN(RADIANS(T181)))/(COS(RADIANS($B$2))*SIN(RADIANS(AD181))))),360))</f>
        <v/>
      </c>
    </row>
    <row r="182">
      <c r="D182" s="1">
        <f>D181+1</f>
        <v/>
      </c>
      <c r="E182" s="7">
        <f>$B$5</f>
        <v/>
      </c>
      <c r="F182" s="2">
        <f>D182+2415018.5+E182-$B$4/24</f>
        <v/>
      </c>
      <c r="G182" s="3">
        <f>(F182-2451545)/36525</f>
        <v/>
      </c>
      <c r="I182">
        <f>MOD(280.46646+G182*(36000.76983 + G182*0.0003032),360)</f>
        <v/>
      </c>
      <c r="J182">
        <f>357.52911+G182*(35999.05029 - 0.0001537*G182)</f>
        <v/>
      </c>
      <c r="K182">
        <f>0.016708634-G182*(0.000042037+0.0000001267*G182)</f>
        <v/>
      </c>
      <c r="L182">
        <f>SIN(RADIANS(J182))*(1.914602-G182*(0.004817+0.000014*G182))+SIN(RADIANS(2*J182))*(0.019993-0.000101*G182)+SIN(RADIANS(3*J182))*0.000289</f>
        <v/>
      </c>
      <c r="M182">
        <f>I182+L182</f>
        <v/>
      </c>
      <c r="N182">
        <f>J182+L182</f>
        <v/>
      </c>
      <c r="O182">
        <f>(1.000001018*(1-K182*K182))/(1+K182*COS(RADIANS(N182)))</f>
        <v/>
      </c>
      <c r="P182">
        <f>M182-0.00569-0.00478*SIN(RADIANS(125.04-1934.136*G182))</f>
        <v/>
      </c>
      <c r="Q182">
        <f>23+(26+((21.448-G182*(46.815+G182*(0.00059-G182*0.001813))))/60)/60</f>
        <v/>
      </c>
      <c r="R182">
        <f>Q182+0.00256*COS(RADIANS(125.04-1934.136*G182))</f>
        <v/>
      </c>
      <c r="S182">
        <f>DEGREES(ATAN2(COS(RADIANS(P182)),COS(RADIANS(R182))*SIN(RADIANS(P182))))</f>
        <v/>
      </c>
      <c r="T182">
        <f>DEGREES(ASIN(SIN(RADIANS(R182))*SIN(RADIANS(P182))))</f>
        <v/>
      </c>
      <c r="U182">
        <f>TAN(RADIANS(R182/2))*TAN(RADIANS(R182/2))</f>
        <v/>
      </c>
      <c r="V182">
        <f>4*DEGREES(U182*SIN(2*RADIANS(I182))-2*K182*SIN(RADIANS(J182))+4*K182*U182*SIN(RADIANS(J182))*COS(2*RADIANS(I182))-0.5*U182*U182*SIN(4*RADIANS(I182))-1.25*K182*K182*SIN(2*RADIANS(J182)))</f>
        <v/>
      </c>
      <c r="W182">
        <f>DEGREES(ACOS(COS(RADIANS(90.833))/(COS(RADIANS($B$2))*COS(RADIANS(T182)))-TAN(RADIANS($B$2))*TAN(RADIANS(T182))))</f>
        <v/>
      </c>
      <c r="X182" s="7">
        <f>(720-4*$B$3-V182+$B$4*60)/1440</f>
        <v/>
      </c>
      <c r="Y182" s="7">
        <f>(X182*1440-W182*4)/1440</f>
        <v/>
      </c>
      <c r="Z182" s="7">
        <f>(X182*1440+W182*4)/1440</f>
        <v/>
      </c>
      <c r="AA182">
        <f>8*W182</f>
        <v/>
      </c>
      <c r="AB182">
        <f>MOD(E182*1440+V182+4*$B$3-60*$B$4,1440)</f>
        <v/>
      </c>
      <c r="AC182">
        <f>IF(AB182/4&lt;0,AB182/4+180,AB182/4-180)</f>
        <v/>
      </c>
      <c r="AD182">
        <f>DEGREES(ACOS(SIN(RADIANS($B$2))*SIN(RADIANS(T182))+COS(RADIANS($B$2))*COS(RADIANS(T182))*COS(RADIANS(AC182))))</f>
        <v/>
      </c>
      <c r="AE182">
        <f>90-AD182</f>
        <v/>
      </c>
      <c r="AF182">
        <f>IF(AE182&gt;85,0,IF(AE182&gt;5,58.1/TAN(RADIANS(AE182))-0.07/POWER(TAN(RADIANS(AE182)),3)+0.000086/POWER(TAN(RADIANS(AE182)),5),IF(AE182&gt;-0.575,1735+AE182*(-518.2+AE182*(103.4+AE182*(-12.79+AE182*0.711))),-20.772/TAN(RADIANS(AE182)))))/3600</f>
        <v/>
      </c>
      <c r="AG182">
        <f>AE182+AF182</f>
        <v/>
      </c>
      <c r="AH182">
        <f>IF(AC182&gt;0,MOD(DEGREES(ACOS(((SIN(RADIANS($B$2))*COS(RADIANS(AD182)))-SIN(RADIANS(T182)))/(COS(RADIANS($B$2))*SIN(RADIANS(AD182)))))+180,360),MOD(540-DEGREES(ACOS(((SIN(RADIANS($B$2))*COS(RADIANS(AD182)))-SIN(RADIANS(T182)))/(COS(RADIANS($B$2))*SIN(RADIANS(AD182))))),360))</f>
        <v/>
      </c>
    </row>
    <row r="183">
      <c r="D183" s="1">
        <f>D182+1</f>
        <v/>
      </c>
      <c r="E183" s="7">
        <f>$B$5</f>
        <v/>
      </c>
      <c r="F183" s="2">
        <f>D183+2415018.5+E183-$B$4/24</f>
        <v/>
      </c>
      <c r="G183" s="3">
        <f>(F183-2451545)/36525</f>
        <v/>
      </c>
      <c r="I183">
        <f>MOD(280.46646+G183*(36000.76983 + G183*0.0003032),360)</f>
        <v/>
      </c>
      <c r="J183">
        <f>357.52911+G183*(35999.05029 - 0.0001537*G183)</f>
        <v/>
      </c>
      <c r="K183">
        <f>0.016708634-G183*(0.000042037+0.0000001267*G183)</f>
        <v/>
      </c>
      <c r="L183">
        <f>SIN(RADIANS(J183))*(1.914602-G183*(0.004817+0.000014*G183))+SIN(RADIANS(2*J183))*(0.019993-0.000101*G183)+SIN(RADIANS(3*J183))*0.000289</f>
        <v/>
      </c>
      <c r="M183">
        <f>I183+L183</f>
        <v/>
      </c>
      <c r="N183">
        <f>J183+L183</f>
        <v/>
      </c>
      <c r="O183">
        <f>(1.000001018*(1-K183*K183))/(1+K183*COS(RADIANS(N183)))</f>
        <v/>
      </c>
      <c r="P183">
        <f>M183-0.00569-0.00478*SIN(RADIANS(125.04-1934.136*G183))</f>
        <v/>
      </c>
      <c r="Q183">
        <f>23+(26+((21.448-G183*(46.815+G183*(0.00059-G183*0.001813))))/60)/60</f>
        <v/>
      </c>
      <c r="R183">
        <f>Q183+0.00256*COS(RADIANS(125.04-1934.136*G183))</f>
        <v/>
      </c>
      <c r="S183">
        <f>DEGREES(ATAN2(COS(RADIANS(P183)),COS(RADIANS(R183))*SIN(RADIANS(P183))))</f>
        <v/>
      </c>
      <c r="T183">
        <f>DEGREES(ASIN(SIN(RADIANS(R183))*SIN(RADIANS(P183))))</f>
        <v/>
      </c>
      <c r="U183">
        <f>TAN(RADIANS(R183/2))*TAN(RADIANS(R183/2))</f>
        <v/>
      </c>
      <c r="V183">
        <f>4*DEGREES(U183*SIN(2*RADIANS(I183))-2*K183*SIN(RADIANS(J183))+4*K183*U183*SIN(RADIANS(J183))*COS(2*RADIANS(I183))-0.5*U183*U183*SIN(4*RADIANS(I183))-1.25*K183*K183*SIN(2*RADIANS(J183)))</f>
        <v/>
      </c>
      <c r="W183">
        <f>DEGREES(ACOS(COS(RADIANS(90.833))/(COS(RADIANS($B$2))*COS(RADIANS(T183)))-TAN(RADIANS($B$2))*TAN(RADIANS(T183))))</f>
        <v/>
      </c>
      <c r="X183" s="7">
        <f>(720-4*$B$3-V183+$B$4*60)/1440</f>
        <v/>
      </c>
      <c r="Y183" s="7">
        <f>(X183*1440-W183*4)/1440</f>
        <v/>
      </c>
      <c r="Z183" s="7">
        <f>(X183*1440+W183*4)/1440</f>
        <v/>
      </c>
      <c r="AA183">
        <f>8*W183</f>
        <v/>
      </c>
      <c r="AB183">
        <f>MOD(E183*1440+V183+4*$B$3-60*$B$4,1440)</f>
        <v/>
      </c>
      <c r="AC183">
        <f>IF(AB183/4&lt;0,AB183/4+180,AB183/4-180)</f>
        <v/>
      </c>
      <c r="AD183">
        <f>DEGREES(ACOS(SIN(RADIANS($B$2))*SIN(RADIANS(T183))+COS(RADIANS($B$2))*COS(RADIANS(T183))*COS(RADIANS(AC183))))</f>
        <v/>
      </c>
      <c r="AE183">
        <f>90-AD183</f>
        <v/>
      </c>
      <c r="AF183">
        <f>IF(AE183&gt;85,0,IF(AE183&gt;5,58.1/TAN(RADIANS(AE183))-0.07/POWER(TAN(RADIANS(AE183)),3)+0.000086/POWER(TAN(RADIANS(AE183)),5),IF(AE183&gt;-0.575,1735+AE183*(-518.2+AE183*(103.4+AE183*(-12.79+AE183*0.711))),-20.772/TAN(RADIANS(AE183)))))/3600</f>
        <v/>
      </c>
      <c r="AG183">
        <f>AE183+AF183</f>
        <v/>
      </c>
      <c r="AH183">
        <f>IF(AC183&gt;0,MOD(DEGREES(ACOS(((SIN(RADIANS($B$2))*COS(RADIANS(AD183)))-SIN(RADIANS(T183)))/(COS(RADIANS($B$2))*SIN(RADIANS(AD183)))))+180,360),MOD(540-DEGREES(ACOS(((SIN(RADIANS($B$2))*COS(RADIANS(AD183)))-SIN(RADIANS(T183)))/(COS(RADIANS($B$2))*SIN(RADIANS(AD183))))),360))</f>
        <v/>
      </c>
    </row>
    <row r="184">
      <c r="D184" s="1">
        <f>D183+1</f>
        <v/>
      </c>
      <c r="E184" s="7">
        <f>$B$5</f>
        <v/>
      </c>
      <c r="F184" s="2">
        <f>D184+2415018.5+E184-$B$4/24</f>
        <v/>
      </c>
      <c r="G184" s="3">
        <f>(F184-2451545)/36525</f>
        <v/>
      </c>
      <c r="I184">
        <f>MOD(280.46646+G184*(36000.76983 + G184*0.0003032),360)</f>
        <v/>
      </c>
      <c r="J184">
        <f>357.52911+G184*(35999.05029 - 0.0001537*G184)</f>
        <v/>
      </c>
      <c r="K184">
        <f>0.016708634-G184*(0.000042037+0.0000001267*G184)</f>
        <v/>
      </c>
      <c r="L184">
        <f>SIN(RADIANS(J184))*(1.914602-G184*(0.004817+0.000014*G184))+SIN(RADIANS(2*J184))*(0.019993-0.000101*G184)+SIN(RADIANS(3*J184))*0.000289</f>
        <v/>
      </c>
      <c r="M184">
        <f>I184+L184</f>
        <v/>
      </c>
      <c r="N184">
        <f>J184+L184</f>
        <v/>
      </c>
      <c r="O184">
        <f>(1.000001018*(1-K184*K184))/(1+K184*COS(RADIANS(N184)))</f>
        <v/>
      </c>
      <c r="P184">
        <f>M184-0.00569-0.00478*SIN(RADIANS(125.04-1934.136*G184))</f>
        <v/>
      </c>
      <c r="Q184">
        <f>23+(26+((21.448-G184*(46.815+G184*(0.00059-G184*0.001813))))/60)/60</f>
        <v/>
      </c>
      <c r="R184">
        <f>Q184+0.00256*COS(RADIANS(125.04-1934.136*G184))</f>
        <v/>
      </c>
      <c r="S184">
        <f>DEGREES(ATAN2(COS(RADIANS(P184)),COS(RADIANS(R184))*SIN(RADIANS(P184))))</f>
        <v/>
      </c>
      <c r="T184">
        <f>DEGREES(ASIN(SIN(RADIANS(R184))*SIN(RADIANS(P184))))</f>
        <v/>
      </c>
      <c r="U184">
        <f>TAN(RADIANS(R184/2))*TAN(RADIANS(R184/2))</f>
        <v/>
      </c>
      <c r="V184">
        <f>4*DEGREES(U184*SIN(2*RADIANS(I184))-2*K184*SIN(RADIANS(J184))+4*K184*U184*SIN(RADIANS(J184))*COS(2*RADIANS(I184))-0.5*U184*U184*SIN(4*RADIANS(I184))-1.25*K184*K184*SIN(2*RADIANS(J184)))</f>
        <v/>
      </c>
      <c r="W184">
        <f>DEGREES(ACOS(COS(RADIANS(90.833))/(COS(RADIANS($B$2))*COS(RADIANS(T184)))-TAN(RADIANS($B$2))*TAN(RADIANS(T184))))</f>
        <v/>
      </c>
      <c r="X184" s="7">
        <f>(720-4*$B$3-V184+$B$4*60)/1440</f>
        <v/>
      </c>
      <c r="Y184" s="7">
        <f>(X184*1440-W184*4)/1440</f>
        <v/>
      </c>
      <c r="Z184" s="7">
        <f>(X184*1440+W184*4)/1440</f>
        <v/>
      </c>
      <c r="AA184">
        <f>8*W184</f>
        <v/>
      </c>
      <c r="AB184">
        <f>MOD(E184*1440+V184+4*$B$3-60*$B$4,1440)</f>
        <v/>
      </c>
      <c r="AC184">
        <f>IF(AB184/4&lt;0,AB184/4+180,AB184/4-180)</f>
        <v/>
      </c>
      <c r="AD184">
        <f>DEGREES(ACOS(SIN(RADIANS($B$2))*SIN(RADIANS(T184))+COS(RADIANS($B$2))*COS(RADIANS(T184))*COS(RADIANS(AC184))))</f>
        <v/>
      </c>
      <c r="AE184">
        <f>90-AD184</f>
        <v/>
      </c>
      <c r="AF184">
        <f>IF(AE184&gt;85,0,IF(AE184&gt;5,58.1/TAN(RADIANS(AE184))-0.07/POWER(TAN(RADIANS(AE184)),3)+0.000086/POWER(TAN(RADIANS(AE184)),5),IF(AE184&gt;-0.575,1735+AE184*(-518.2+AE184*(103.4+AE184*(-12.79+AE184*0.711))),-20.772/TAN(RADIANS(AE184)))))/3600</f>
        <v/>
      </c>
      <c r="AG184">
        <f>AE184+AF184</f>
        <v/>
      </c>
      <c r="AH184">
        <f>IF(AC184&gt;0,MOD(DEGREES(ACOS(((SIN(RADIANS($B$2))*COS(RADIANS(AD184)))-SIN(RADIANS(T184)))/(COS(RADIANS($B$2))*SIN(RADIANS(AD184)))))+180,360),MOD(540-DEGREES(ACOS(((SIN(RADIANS($B$2))*COS(RADIANS(AD184)))-SIN(RADIANS(T184)))/(COS(RADIANS($B$2))*SIN(RADIANS(AD184))))),360))</f>
        <v/>
      </c>
    </row>
    <row r="185">
      <c r="D185" s="1">
        <f>D184+1</f>
        <v/>
      </c>
      <c r="E185" s="7">
        <f>$B$5</f>
        <v/>
      </c>
      <c r="F185" s="2">
        <f>D185+2415018.5+E185-$B$4/24</f>
        <v/>
      </c>
      <c r="G185" s="3">
        <f>(F185-2451545)/36525</f>
        <v/>
      </c>
      <c r="I185">
        <f>MOD(280.46646+G185*(36000.76983 + G185*0.0003032),360)</f>
        <v/>
      </c>
      <c r="J185">
        <f>357.52911+G185*(35999.05029 - 0.0001537*G185)</f>
        <v/>
      </c>
      <c r="K185">
        <f>0.016708634-G185*(0.000042037+0.0000001267*G185)</f>
        <v/>
      </c>
      <c r="L185">
        <f>SIN(RADIANS(J185))*(1.914602-G185*(0.004817+0.000014*G185))+SIN(RADIANS(2*J185))*(0.019993-0.000101*G185)+SIN(RADIANS(3*J185))*0.000289</f>
        <v/>
      </c>
      <c r="M185">
        <f>I185+L185</f>
        <v/>
      </c>
      <c r="N185">
        <f>J185+L185</f>
        <v/>
      </c>
      <c r="O185">
        <f>(1.000001018*(1-K185*K185))/(1+K185*COS(RADIANS(N185)))</f>
        <v/>
      </c>
      <c r="P185">
        <f>M185-0.00569-0.00478*SIN(RADIANS(125.04-1934.136*G185))</f>
        <v/>
      </c>
      <c r="Q185">
        <f>23+(26+((21.448-G185*(46.815+G185*(0.00059-G185*0.001813))))/60)/60</f>
        <v/>
      </c>
      <c r="R185">
        <f>Q185+0.00256*COS(RADIANS(125.04-1934.136*G185))</f>
        <v/>
      </c>
      <c r="S185">
        <f>DEGREES(ATAN2(COS(RADIANS(P185)),COS(RADIANS(R185))*SIN(RADIANS(P185))))</f>
        <v/>
      </c>
      <c r="T185">
        <f>DEGREES(ASIN(SIN(RADIANS(R185))*SIN(RADIANS(P185))))</f>
        <v/>
      </c>
      <c r="U185">
        <f>TAN(RADIANS(R185/2))*TAN(RADIANS(R185/2))</f>
        <v/>
      </c>
      <c r="V185">
        <f>4*DEGREES(U185*SIN(2*RADIANS(I185))-2*K185*SIN(RADIANS(J185))+4*K185*U185*SIN(RADIANS(J185))*COS(2*RADIANS(I185))-0.5*U185*U185*SIN(4*RADIANS(I185))-1.25*K185*K185*SIN(2*RADIANS(J185)))</f>
        <v/>
      </c>
      <c r="W185">
        <f>DEGREES(ACOS(COS(RADIANS(90.833))/(COS(RADIANS($B$2))*COS(RADIANS(T185)))-TAN(RADIANS($B$2))*TAN(RADIANS(T185))))</f>
        <v/>
      </c>
      <c r="X185" s="7">
        <f>(720-4*$B$3-V185+$B$4*60)/1440</f>
        <v/>
      </c>
      <c r="Y185" s="7">
        <f>(X185*1440-W185*4)/1440</f>
        <v/>
      </c>
      <c r="Z185" s="7">
        <f>(X185*1440+W185*4)/1440</f>
        <v/>
      </c>
      <c r="AA185">
        <f>8*W185</f>
        <v/>
      </c>
      <c r="AB185">
        <f>MOD(E185*1440+V185+4*$B$3-60*$B$4,1440)</f>
        <v/>
      </c>
      <c r="AC185">
        <f>IF(AB185/4&lt;0,AB185/4+180,AB185/4-180)</f>
        <v/>
      </c>
      <c r="AD185">
        <f>DEGREES(ACOS(SIN(RADIANS($B$2))*SIN(RADIANS(T185))+COS(RADIANS($B$2))*COS(RADIANS(T185))*COS(RADIANS(AC185))))</f>
        <v/>
      </c>
      <c r="AE185">
        <f>90-AD185</f>
        <v/>
      </c>
      <c r="AF185">
        <f>IF(AE185&gt;85,0,IF(AE185&gt;5,58.1/TAN(RADIANS(AE185))-0.07/POWER(TAN(RADIANS(AE185)),3)+0.000086/POWER(TAN(RADIANS(AE185)),5),IF(AE185&gt;-0.575,1735+AE185*(-518.2+AE185*(103.4+AE185*(-12.79+AE185*0.711))),-20.772/TAN(RADIANS(AE185)))))/3600</f>
        <v/>
      </c>
      <c r="AG185">
        <f>AE185+AF185</f>
        <v/>
      </c>
      <c r="AH185">
        <f>IF(AC185&gt;0,MOD(DEGREES(ACOS(((SIN(RADIANS($B$2))*COS(RADIANS(AD185)))-SIN(RADIANS(T185)))/(COS(RADIANS($B$2))*SIN(RADIANS(AD185)))))+180,360),MOD(540-DEGREES(ACOS(((SIN(RADIANS($B$2))*COS(RADIANS(AD185)))-SIN(RADIANS(T185)))/(COS(RADIANS($B$2))*SIN(RADIANS(AD185))))),360))</f>
        <v/>
      </c>
    </row>
    <row r="186">
      <c r="D186" s="1">
        <f>D185+1</f>
        <v/>
      </c>
      <c r="E186" s="7">
        <f>$B$5</f>
        <v/>
      </c>
      <c r="F186" s="2">
        <f>D186+2415018.5+E186-$B$4/24</f>
        <v/>
      </c>
      <c r="G186" s="3">
        <f>(F186-2451545)/36525</f>
        <v/>
      </c>
      <c r="I186">
        <f>MOD(280.46646+G186*(36000.76983 + G186*0.0003032),360)</f>
        <v/>
      </c>
      <c r="J186">
        <f>357.52911+G186*(35999.05029 - 0.0001537*G186)</f>
        <v/>
      </c>
      <c r="K186">
        <f>0.016708634-G186*(0.000042037+0.0000001267*G186)</f>
        <v/>
      </c>
      <c r="L186">
        <f>SIN(RADIANS(J186))*(1.914602-G186*(0.004817+0.000014*G186))+SIN(RADIANS(2*J186))*(0.019993-0.000101*G186)+SIN(RADIANS(3*J186))*0.000289</f>
        <v/>
      </c>
      <c r="M186">
        <f>I186+L186</f>
        <v/>
      </c>
      <c r="N186">
        <f>J186+L186</f>
        <v/>
      </c>
      <c r="O186">
        <f>(1.000001018*(1-K186*K186))/(1+K186*COS(RADIANS(N186)))</f>
        <v/>
      </c>
      <c r="P186">
        <f>M186-0.00569-0.00478*SIN(RADIANS(125.04-1934.136*G186))</f>
        <v/>
      </c>
      <c r="Q186">
        <f>23+(26+((21.448-G186*(46.815+G186*(0.00059-G186*0.001813))))/60)/60</f>
        <v/>
      </c>
      <c r="R186">
        <f>Q186+0.00256*COS(RADIANS(125.04-1934.136*G186))</f>
        <v/>
      </c>
      <c r="S186">
        <f>DEGREES(ATAN2(COS(RADIANS(P186)),COS(RADIANS(R186))*SIN(RADIANS(P186))))</f>
        <v/>
      </c>
      <c r="T186">
        <f>DEGREES(ASIN(SIN(RADIANS(R186))*SIN(RADIANS(P186))))</f>
        <v/>
      </c>
      <c r="U186">
        <f>TAN(RADIANS(R186/2))*TAN(RADIANS(R186/2))</f>
        <v/>
      </c>
      <c r="V186">
        <f>4*DEGREES(U186*SIN(2*RADIANS(I186))-2*K186*SIN(RADIANS(J186))+4*K186*U186*SIN(RADIANS(J186))*COS(2*RADIANS(I186))-0.5*U186*U186*SIN(4*RADIANS(I186))-1.25*K186*K186*SIN(2*RADIANS(J186)))</f>
        <v/>
      </c>
      <c r="W186">
        <f>DEGREES(ACOS(COS(RADIANS(90.833))/(COS(RADIANS($B$2))*COS(RADIANS(T186)))-TAN(RADIANS($B$2))*TAN(RADIANS(T186))))</f>
        <v/>
      </c>
      <c r="X186" s="7">
        <f>(720-4*$B$3-V186+$B$4*60)/1440</f>
        <v/>
      </c>
      <c r="Y186" s="7">
        <f>(X186*1440-W186*4)/1440</f>
        <v/>
      </c>
      <c r="Z186" s="7">
        <f>(X186*1440+W186*4)/1440</f>
        <v/>
      </c>
      <c r="AA186">
        <f>8*W186</f>
        <v/>
      </c>
      <c r="AB186">
        <f>MOD(E186*1440+V186+4*$B$3-60*$B$4,1440)</f>
        <v/>
      </c>
      <c r="AC186">
        <f>IF(AB186/4&lt;0,AB186/4+180,AB186/4-180)</f>
        <v/>
      </c>
      <c r="AD186">
        <f>DEGREES(ACOS(SIN(RADIANS($B$2))*SIN(RADIANS(T186))+COS(RADIANS($B$2))*COS(RADIANS(T186))*COS(RADIANS(AC186))))</f>
        <v/>
      </c>
      <c r="AE186">
        <f>90-AD186</f>
        <v/>
      </c>
      <c r="AF186">
        <f>IF(AE186&gt;85,0,IF(AE186&gt;5,58.1/TAN(RADIANS(AE186))-0.07/POWER(TAN(RADIANS(AE186)),3)+0.000086/POWER(TAN(RADIANS(AE186)),5),IF(AE186&gt;-0.575,1735+AE186*(-518.2+AE186*(103.4+AE186*(-12.79+AE186*0.711))),-20.772/TAN(RADIANS(AE186)))))/3600</f>
        <v/>
      </c>
      <c r="AG186">
        <f>AE186+AF186</f>
        <v/>
      </c>
      <c r="AH186">
        <f>IF(AC186&gt;0,MOD(DEGREES(ACOS(((SIN(RADIANS($B$2))*COS(RADIANS(AD186)))-SIN(RADIANS(T186)))/(COS(RADIANS($B$2))*SIN(RADIANS(AD186)))))+180,360),MOD(540-DEGREES(ACOS(((SIN(RADIANS($B$2))*COS(RADIANS(AD186)))-SIN(RADIANS(T186)))/(COS(RADIANS($B$2))*SIN(RADIANS(AD186))))),360))</f>
        <v/>
      </c>
    </row>
    <row r="187">
      <c r="D187" s="1">
        <f>D186+1</f>
        <v/>
      </c>
      <c r="E187" s="7">
        <f>$B$5</f>
        <v/>
      </c>
      <c r="F187" s="2">
        <f>D187+2415018.5+E187-$B$4/24</f>
        <v/>
      </c>
      <c r="G187" s="3">
        <f>(F187-2451545)/36525</f>
        <v/>
      </c>
      <c r="I187">
        <f>MOD(280.46646+G187*(36000.76983 + G187*0.0003032),360)</f>
        <v/>
      </c>
      <c r="J187">
        <f>357.52911+G187*(35999.05029 - 0.0001537*G187)</f>
        <v/>
      </c>
      <c r="K187">
        <f>0.016708634-G187*(0.000042037+0.0000001267*G187)</f>
        <v/>
      </c>
      <c r="L187">
        <f>SIN(RADIANS(J187))*(1.914602-G187*(0.004817+0.000014*G187))+SIN(RADIANS(2*J187))*(0.019993-0.000101*G187)+SIN(RADIANS(3*J187))*0.000289</f>
        <v/>
      </c>
      <c r="M187">
        <f>I187+L187</f>
        <v/>
      </c>
      <c r="N187">
        <f>J187+L187</f>
        <v/>
      </c>
      <c r="O187">
        <f>(1.000001018*(1-K187*K187))/(1+K187*COS(RADIANS(N187)))</f>
        <v/>
      </c>
      <c r="P187">
        <f>M187-0.00569-0.00478*SIN(RADIANS(125.04-1934.136*G187))</f>
        <v/>
      </c>
      <c r="Q187">
        <f>23+(26+((21.448-G187*(46.815+G187*(0.00059-G187*0.001813))))/60)/60</f>
        <v/>
      </c>
      <c r="R187">
        <f>Q187+0.00256*COS(RADIANS(125.04-1934.136*G187))</f>
        <v/>
      </c>
      <c r="S187">
        <f>DEGREES(ATAN2(COS(RADIANS(P187)),COS(RADIANS(R187))*SIN(RADIANS(P187))))</f>
        <v/>
      </c>
      <c r="T187">
        <f>DEGREES(ASIN(SIN(RADIANS(R187))*SIN(RADIANS(P187))))</f>
        <v/>
      </c>
      <c r="U187">
        <f>TAN(RADIANS(R187/2))*TAN(RADIANS(R187/2))</f>
        <v/>
      </c>
      <c r="V187">
        <f>4*DEGREES(U187*SIN(2*RADIANS(I187))-2*K187*SIN(RADIANS(J187))+4*K187*U187*SIN(RADIANS(J187))*COS(2*RADIANS(I187))-0.5*U187*U187*SIN(4*RADIANS(I187))-1.25*K187*K187*SIN(2*RADIANS(J187)))</f>
        <v/>
      </c>
      <c r="W187">
        <f>DEGREES(ACOS(COS(RADIANS(90.833))/(COS(RADIANS($B$2))*COS(RADIANS(T187)))-TAN(RADIANS($B$2))*TAN(RADIANS(T187))))</f>
        <v/>
      </c>
      <c r="X187" s="7">
        <f>(720-4*$B$3-V187+$B$4*60)/1440</f>
        <v/>
      </c>
      <c r="Y187" s="7">
        <f>(X187*1440-W187*4)/1440</f>
        <v/>
      </c>
      <c r="Z187" s="7">
        <f>(X187*1440+W187*4)/1440</f>
        <v/>
      </c>
      <c r="AA187">
        <f>8*W187</f>
        <v/>
      </c>
      <c r="AB187">
        <f>MOD(E187*1440+V187+4*$B$3-60*$B$4,1440)</f>
        <v/>
      </c>
      <c r="AC187">
        <f>IF(AB187/4&lt;0,AB187/4+180,AB187/4-180)</f>
        <v/>
      </c>
      <c r="AD187">
        <f>DEGREES(ACOS(SIN(RADIANS($B$2))*SIN(RADIANS(T187))+COS(RADIANS($B$2))*COS(RADIANS(T187))*COS(RADIANS(AC187))))</f>
        <v/>
      </c>
      <c r="AE187">
        <f>90-AD187</f>
        <v/>
      </c>
      <c r="AF187">
        <f>IF(AE187&gt;85,0,IF(AE187&gt;5,58.1/TAN(RADIANS(AE187))-0.07/POWER(TAN(RADIANS(AE187)),3)+0.000086/POWER(TAN(RADIANS(AE187)),5),IF(AE187&gt;-0.575,1735+AE187*(-518.2+AE187*(103.4+AE187*(-12.79+AE187*0.711))),-20.772/TAN(RADIANS(AE187)))))/3600</f>
        <v/>
      </c>
      <c r="AG187">
        <f>AE187+AF187</f>
        <v/>
      </c>
      <c r="AH187">
        <f>IF(AC187&gt;0,MOD(DEGREES(ACOS(((SIN(RADIANS($B$2))*COS(RADIANS(AD187)))-SIN(RADIANS(T187)))/(COS(RADIANS($B$2))*SIN(RADIANS(AD187)))))+180,360),MOD(540-DEGREES(ACOS(((SIN(RADIANS($B$2))*COS(RADIANS(AD187)))-SIN(RADIANS(T187)))/(COS(RADIANS($B$2))*SIN(RADIANS(AD187))))),360))</f>
        <v/>
      </c>
    </row>
    <row r="188">
      <c r="D188" s="1">
        <f>D187+1</f>
        <v/>
      </c>
      <c r="E188" s="7">
        <f>$B$5</f>
        <v/>
      </c>
      <c r="F188" s="2">
        <f>D188+2415018.5+E188-$B$4/24</f>
        <v/>
      </c>
      <c r="G188" s="3">
        <f>(F188-2451545)/36525</f>
        <v/>
      </c>
      <c r="I188">
        <f>MOD(280.46646+G188*(36000.76983 + G188*0.0003032),360)</f>
        <v/>
      </c>
      <c r="J188">
        <f>357.52911+G188*(35999.05029 - 0.0001537*G188)</f>
        <v/>
      </c>
      <c r="K188">
        <f>0.016708634-G188*(0.000042037+0.0000001267*G188)</f>
        <v/>
      </c>
      <c r="L188">
        <f>SIN(RADIANS(J188))*(1.914602-G188*(0.004817+0.000014*G188))+SIN(RADIANS(2*J188))*(0.019993-0.000101*G188)+SIN(RADIANS(3*J188))*0.000289</f>
        <v/>
      </c>
      <c r="M188">
        <f>I188+L188</f>
        <v/>
      </c>
      <c r="N188">
        <f>J188+L188</f>
        <v/>
      </c>
      <c r="O188">
        <f>(1.000001018*(1-K188*K188))/(1+K188*COS(RADIANS(N188)))</f>
        <v/>
      </c>
      <c r="P188">
        <f>M188-0.00569-0.00478*SIN(RADIANS(125.04-1934.136*G188))</f>
        <v/>
      </c>
      <c r="Q188">
        <f>23+(26+((21.448-G188*(46.815+G188*(0.00059-G188*0.001813))))/60)/60</f>
        <v/>
      </c>
      <c r="R188">
        <f>Q188+0.00256*COS(RADIANS(125.04-1934.136*G188))</f>
        <v/>
      </c>
      <c r="S188">
        <f>DEGREES(ATAN2(COS(RADIANS(P188)),COS(RADIANS(R188))*SIN(RADIANS(P188))))</f>
        <v/>
      </c>
      <c r="T188">
        <f>DEGREES(ASIN(SIN(RADIANS(R188))*SIN(RADIANS(P188))))</f>
        <v/>
      </c>
      <c r="U188">
        <f>TAN(RADIANS(R188/2))*TAN(RADIANS(R188/2))</f>
        <v/>
      </c>
      <c r="V188">
        <f>4*DEGREES(U188*SIN(2*RADIANS(I188))-2*K188*SIN(RADIANS(J188))+4*K188*U188*SIN(RADIANS(J188))*COS(2*RADIANS(I188))-0.5*U188*U188*SIN(4*RADIANS(I188))-1.25*K188*K188*SIN(2*RADIANS(J188)))</f>
        <v/>
      </c>
      <c r="W188">
        <f>DEGREES(ACOS(COS(RADIANS(90.833))/(COS(RADIANS($B$2))*COS(RADIANS(T188)))-TAN(RADIANS($B$2))*TAN(RADIANS(T188))))</f>
        <v/>
      </c>
      <c r="X188" s="7">
        <f>(720-4*$B$3-V188+$B$4*60)/1440</f>
        <v/>
      </c>
      <c r="Y188" s="7">
        <f>(X188*1440-W188*4)/1440</f>
        <v/>
      </c>
      <c r="Z188" s="7">
        <f>(X188*1440+W188*4)/1440</f>
        <v/>
      </c>
      <c r="AA188">
        <f>8*W188</f>
        <v/>
      </c>
      <c r="AB188">
        <f>MOD(E188*1440+V188+4*$B$3-60*$B$4,1440)</f>
        <v/>
      </c>
      <c r="AC188">
        <f>IF(AB188/4&lt;0,AB188/4+180,AB188/4-180)</f>
        <v/>
      </c>
      <c r="AD188">
        <f>DEGREES(ACOS(SIN(RADIANS($B$2))*SIN(RADIANS(T188))+COS(RADIANS($B$2))*COS(RADIANS(T188))*COS(RADIANS(AC188))))</f>
        <v/>
      </c>
      <c r="AE188">
        <f>90-AD188</f>
        <v/>
      </c>
      <c r="AF188">
        <f>IF(AE188&gt;85,0,IF(AE188&gt;5,58.1/TAN(RADIANS(AE188))-0.07/POWER(TAN(RADIANS(AE188)),3)+0.000086/POWER(TAN(RADIANS(AE188)),5),IF(AE188&gt;-0.575,1735+AE188*(-518.2+AE188*(103.4+AE188*(-12.79+AE188*0.711))),-20.772/TAN(RADIANS(AE188)))))/3600</f>
        <v/>
      </c>
      <c r="AG188">
        <f>AE188+AF188</f>
        <v/>
      </c>
      <c r="AH188">
        <f>IF(AC188&gt;0,MOD(DEGREES(ACOS(((SIN(RADIANS($B$2))*COS(RADIANS(AD188)))-SIN(RADIANS(T188)))/(COS(RADIANS($B$2))*SIN(RADIANS(AD188)))))+180,360),MOD(540-DEGREES(ACOS(((SIN(RADIANS($B$2))*COS(RADIANS(AD188)))-SIN(RADIANS(T188)))/(COS(RADIANS($B$2))*SIN(RADIANS(AD188))))),360))</f>
        <v/>
      </c>
    </row>
    <row r="189">
      <c r="D189" s="1">
        <f>D188+1</f>
        <v/>
      </c>
      <c r="E189" s="7">
        <f>$B$5</f>
        <v/>
      </c>
      <c r="F189" s="2">
        <f>D189+2415018.5+E189-$B$4/24</f>
        <v/>
      </c>
      <c r="G189" s="3">
        <f>(F189-2451545)/36525</f>
        <v/>
      </c>
      <c r="I189">
        <f>MOD(280.46646+G189*(36000.76983 + G189*0.0003032),360)</f>
        <v/>
      </c>
      <c r="J189">
        <f>357.52911+G189*(35999.05029 - 0.0001537*G189)</f>
        <v/>
      </c>
      <c r="K189">
        <f>0.016708634-G189*(0.000042037+0.0000001267*G189)</f>
        <v/>
      </c>
      <c r="L189">
        <f>SIN(RADIANS(J189))*(1.914602-G189*(0.004817+0.000014*G189))+SIN(RADIANS(2*J189))*(0.019993-0.000101*G189)+SIN(RADIANS(3*J189))*0.000289</f>
        <v/>
      </c>
      <c r="M189">
        <f>I189+L189</f>
        <v/>
      </c>
      <c r="N189">
        <f>J189+L189</f>
        <v/>
      </c>
      <c r="O189">
        <f>(1.000001018*(1-K189*K189))/(1+K189*COS(RADIANS(N189)))</f>
        <v/>
      </c>
      <c r="P189">
        <f>M189-0.00569-0.00478*SIN(RADIANS(125.04-1934.136*G189))</f>
        <v/>
      </c>
      <c r="Q189">
        <f>23+(26+((21.448-G189*(46.815+G189*(0.00059-G189*0.001813))))/60)/60</f>
        <v/>
      </c>
      <c r="R189">
        <f>Q189+0.00256*COS(RADIANS(125.04-1934.136*G189))</f>
        <v/>
      </c>
      <c r="S189">
        <f>DEGREES(ATAN2(COS(RADIANS(P189)),COS(RADIANS(R189))*SIN(RADIANS(P189))))</f>
        <v/>
      </c>
      <c r="T189">
        <f>DEGREES(ASIN(SIN(RADIANS(R189))*SIN(RADIANS(P189))))</f>
        <v/>
      </c>
      <c r="U189">
        <f>TAN(RADIANS(R189/2))*TAN(RADIANS(R189/2))</f>
        <v/>
      </c>
      <c r="V189">
        <f>4*DEGREES(U189*SIN(2*RADIANS(I189))-2*K189*SIN(RADIANS(J189))+4*K189*U189*SIN(RADIANS(J189))*COS(2*RADIANS(I189))-0.5*U189*U189*SIN(4*RADIANS(I189))-1.25*K189*K189*SIN(2*RADIANS(J189)))</f>
        <v/>
      </c>
      <c r="W189">
        <f>DEGREES(ACOS(COS(RADIANS(90.833))/(COS(RADIANS($B$2))*COS(RADIANS(T189)))-TAN(RADIANS($B$2))*TAN(RADIANS(T189))))</f>
        <v/>
      </c>
      <c r="X189" s="7">
        <f>(720-4*$B$3-V189+$B$4*60)/1440</f>
        <v/>
      </c>
      <c r="Y189" s="7">
        <f>(X189*1440-W189*4)/1440</f>
        <v/>
      </c>
      <c r="Z189" s="7">
        <f>(X189*1440+W189*4)/1440</f>
        <v/>
      </c>
      <c r="AA189">
        <f>8*W189</f>
        <v/>
      </c>
      <c r="AB189">
        <f>MOD(E189*1440+V189+4*$B$3-60*$B$4,1440)</f>
        <v/>
      </c>
      <c r="AC189">
        <f>IF(AB189/4&lt;0,AB189/4+180,AB189/4-180)</f>
        <v/>
      </c>
      <c r="AD189">
        <f>DEGREES(ACOS(SIN(RADIANS($B$2))*SIN(RADIANS(T189))+COS(RADIANS($B$2))*COS(RADIANS(T189))*COS(RADIANS(AC189))))</f>
        <v/>
      </c>
      <c r="AE189">
        <f>90-AD189</f>
        <v/>
      </c>
      <c r="AF189">
        <f>IF(AE189&gt;85,0,IF(AE189&gt;5,58.1/TAN(RADIANS(AE189))-0.07/POWER(TAN(RADIANS(AE189)),3)+0.000086/POWER(TAN(RADIANS(AE189)),5),IF(AE189&gt;-0.575,1735+AE189*(-518.2+AE189*(103.4+AE189*(-12.79+AE189*0.711))),-20.772/TAN(RADIANS(AE189)))))/3600</f>
        <v/>
      </c>
      <c r="AG189">
        <f>AE189+AF189</f>
        <v/>
      </c>
      <c r="AH189">
        <f>IF(AC189&gt;0,MOD(DEGREES(ACOS(((SIN(RADIANS($B$2))*COS(RADIANS(AD189)))-SIN(RADIANS(T189)))/(COS(RADIANS($B$2))*SIN(RADIANS(AD189)))))+180,360),MOD(540-DEGREES(ACOS(((SIN(RADIANS($B$2))*COS(RADIANS(AD189)))-SIN(RADIANS(T189)))/(COS(RADIANS($B$2))*SIN(RADIANS(AD189))))),360))</f>
        <v/>
      </c>
    </row>
    <row r="190">
      <c r="D190" s="1">
        <f>D189+1</f>
        <v/>
      </c>
      <c r="E190" s="7">
        <f>$B$5</f>
        <v/>
      </c>
      <c r="F190" s="2">
        <f>D190+2415018.5+E190-$B$4/24</f>
        <v/>
      </c>
      <c r="G190" s="3">
        <f>(F190-2451545)/36525</f>
        <v/>
      </c>
      <c r="I190">
        <f>MOD(280.46646+G190*(36000.76983 + G190*0.0003032),360)</f>
        <v/>
      </c>
      <c r="J190">
        <f>357.52911+G190*(35999.05029 - 0.0001537*G190)</f>
        <v/>
      </c>
      <c r="K190">
        <f>0.016708634-G190*(0.000042037+0.0000001267*G190)</f>
        <v/>
      </c>
      <c r="L190">
        <f>SIN(RADIANS(J190))*(1.914602-G190*(0.004817+0.000014*G190))+SIN(RADIANS(2*J190))*(0.019993-0.000101*G190)+SIN(RADIANS(3*J190))*0.000289</f>
        <v/>
      </c>
      <c r="M190">
        <f>I190+L190</f>
        <v/>
      </c>
      <c r="N190">
        <f>J190+L190</f>
        <v/>
      </c>
      <c r="O190">
        <f>(1.000001018*(1-K190*K190))/(1+K190*COS(RADIANS(N190)))</f>
        <v/>
      </c>
      <c r="P190">
        <f>M190-0.00569-0.00478*SIN(RADIANS(125.04-1934.136*G190))</f>
        <v/>
      </c>
      <c r="Q190">
        <f>23+(26+((21.448-G190*(46.815+G190*(0.00059-G190*0.001813))))/60)/60</f>
        <v/>
      </c>
      <c r="R190">
        <f>Q190+0.00256*COS(RADIANS(125.04-1934.136*G190))</f>
        <v/>
      </c>
      <c r="S190">
        <f>DEGREES(ATAN2(COS(RADIANS(P190)),COS(RADIANS(R190))*SIN(RADIANS(P190))))</f>
        <v/>
      </c>
      <c r="T190">
        <f>DEGREES(ASIN(SIN(RADIANS(R190))*SIN(RADIANS(P190))))</f>
        <v/>
      </c>
      <c r="U190">
        <f>TAN(RADIANS(R190/2))*TAN(RADIANS(R190/2))</f>
        <v/>
      </c>
      <c r="V190">
        <f>4*DEGREES(U190*SIN(2*RADIANS(I190))-2*K190*SIN(RADIANS(J190))+4*K190*U190*SIN(RADIANS(J190))*COS(2*RADIANS(I190))-0.5*U190*U190*SIN(4*RADIANS(I190))-1.25*K190*K190*SIN(2*RADIANS(J190)))</f>
        <v/>
      </c>
      <c r="W190">
        <f>DEGREES(ACOS(COS(RADIANS(90.833))/(COS(RADIANS($B$2))*COS(RADIANS(T190)))-TAN(RADIANS($B$2))*TAN(RADIANS(T190))))</f>
        <v/>
      </c>
      <c r="X190" s="7">
        <f>(720-4*$B$3-V190+$B$4*60)/1440</f>
        <v/>
      </c>
      <c r="Y190" s="7">
        <f>(X190*1440-W190*4)/1440</f>
        <v/>
      </c>
      <c r="Z190" s="7">
        <f>(X190*1440+W190*4)/1440</f>
        <v/>
      </c>
      <c r="AA190">
        <f>8*W190</f>
        <v/>
      </c>
      <c r="AB190">
        <f>MOD(E190*1440+V190+4*$B$3-60*$B$4,1440)</f>
        <v/>
      </c>
      <c r="AC190">
        <f>IF(AB190/4&lt;0,AB190/4+180,AB190/4-180)</f>
        <v/>
      </c>
      <c r="AD190">
        <f>DEGREES(ACOS(SIN(RADIANS($B$2))*SIN(RADIANS(T190))+COS(RADIANS($B$2))*COS(RADIANS(T190))*COS(RADIANS(AC190))))</f>
        <v/>
      </c>
      <c r="AE190">
        <f>90-AD190</f>
        <v/>
      </c>
      <c r="AF190">
        <f>IF(AE190&gt;85,0,IF(AE190&gt;5,58.1/TAN(RADIANS(AE190))-0.07/POWER(TAN(RADIANS(AE190)),3)+0.000086/POWER(TAN(RADIANS(AE190)),5),IF(AE190&gt;-0.575,1735+AE190*(-518.2+AE190*(103.4+AE190*(-12.79+AE190*0.711))),-20.772/TAN(RADIANS(AE190)))))/3600</f>
        <v/>
      </c>
      <c r="AG190">
        <f>AE190+AF190</f>
        <v/>
      </c>
      <c r="AH190">
        <f>IF(AC190&gt;0,MOD(DEGREES(ACOS(((SIN(RADIANS($B$2))*COS(RADIANS(AD190)))-SIN(RADIANS(T190)))/(COS(RADIANS($B$2))*SIN(RADIANS(AD190)))))+180,360),MOD(540-DEGREES(ACOS(((SIN(RADIANS($B$2))*COS(RADIANS(AD190)))-SIN(RADIANS(T190)))/(COS(RADIANS($B$2))*SIN(RADIANS(AD190))))),360))</f>
        <v/>
      </c>
    </row>
    <row r="191">
      <c r="D191" s="1">
        <f>D190+1</f>
        <v/>
      </c>
      <c r="E191" s="7">
        <f>$B$5</f>
        <v/>
      </c>
      <c r="F191" s="2">
        <f>D191+2415018.5+E191-$B$4/24</f>
        <v/>
      </c>
      <c r="G191" s="3">
        <f>(F191-2451545)/36525</f>
        <v/>
      </c>
      <c r="I191">
        <f>MOD(280.46646+G191*(36000.76983 + G191*0.0003032),360)</f>
        <v/>
      </c>
      <c r="J191">
        <f>357.52911+G191*(35999.05029 - 0.0001537*G191)</f>
        <v/>
      </c>
      <c r="K191">
        <f>0.016708634-G191*(0.000042037+0.0000001267*G191)</f>
        <v/>
      </c>
      <c r="L191">
        <f>SIN(RADIANS(J191))*(1.914602-G191*(0.004817+0.000014*G191))+SIN(RADIANS(2*J191))*(0.019993-0.000101*G191)+SIN(RADIANS(3*J191))*0.000289</f>
        <v/>
      </c>
      <c r="M191">
        <f>I191+L191</f>
        <v/>
      </c>
      <c r="N191">
        <f>J191+L191</f>
        <v/>
      </c>
      <c r="O191">
        <f>(1.000001018*(1-K191*K191))/(1+K191*COS(RADIANS(N191)))</f>
        <v/>
      </c>
      <c r="P191">
        <f>M191-0.00569-0.00478*SIN(RADIANS(125.04-1934.136*G191))</f>
        <v/>
      </c>
      <c r="Q191">
        <f>23+(26+((21.448-G191*(46.815+G191*(0.00059-G191*0.001813))))/60)/60</f>
        <v/>
      </c>
      <c r="R191">
        <f>Q191+0.00256*COS(RADIANS(125.04-1934.136*G191))</f>
        <v/>
      </c>
      <c r="S191">
        <f>DEGREES(ATAN2(COS(RADIANS(P191)),COS(RADIANS(R191))*SIN(RADIANS(P191))))</f>
        <v/>
      </c>
      <c r="T191">
        <f>DEGREES(ASIN(SIN(RADIANS(R191))*SIN(RADIANS(P191))))</f>
        <v/>
      </c>
      <c r="U191">
        <f>TAN(RADIANS(R191/2))*TAN(RADIANS(R191/2))</f>
        <v/>
      </c>
      <c r="V191">
        <f>4*DEGREES(U191*SIN(2*RADIANS(I191))-2*K191*SIN(RADIANS(J191))+4*K191*U191*SIN(RADIANS(J191))*COS(2*RADIANS(I191))-0.5*U191*U191*SIN(4*RADIANS(I191))-1.25*K191*K191*SIN(2*RADIANS(J191)))</f>
        <v/>
      </c>
      <c r="W191">
        <f>DEGREES(ACOS(COS(RADIANS(90.833))/(COS(RADIANS($B$2))*COS(RADIANS(T191)))-TAN(RADIANS($B$2))*TAN(RADIANS(T191))))</f>
        <v/>
      </c>
      <c r="X191" s="7">
        <f>(720-4*$B$3-V191+$B$4*60)/1440</f>
        <v/>
      </c>
      <c r="Y191" s="7">
        <f>(X191*1440-W191*4)/1440</f>
        <v/>
      </c>
      <c r="Z191" s="7">
        <f>(X191*1440+W191*4)/1440</f>
        <v/>
      </c>
      <c r="AA191">
        <f>8*W191</f>
        <v/>
      </c>
      <c r="AB191">
        <f>MOD(E191*1440+V191+4*$B$3-60*$B$4,1440)</f>
        <v/>
      </c>
      <c r="AC191">
        <f>IF(AB191/4&lt;0,AB191/4+180,AB191/4-180)</f>
        <v/>
      </c>
      <c r="AD191">
        <f>DEGREES(ACOS(SIN(RADIANS($B$2))*SIN(RADIANS(T191))+COS(RADIANS($B$2))*COS(RADIANS(T191))*COS(RADIANS(AC191))))</f>
        <v/>
      </c>
      <c r="AE191">
        <f>90-AD191</f>
        <v/>
      </c>
      <c r="AF191">
        <f>IF(AE191&gt;85,0,IF(AE191&gt;5,58.1/TAN(RADIANS(AE191))-0.07/POWER(TAN(RADIANS(AE191)),3)+0.000086/POWER(TAN(RADIANS(AE191)),5),IF(AE191&gt;-0.575,1735+AE191*(-518.2+AE191*(103.4+AE191*(-12.79+AE191*0.711))),-20.772/TAN(RADIANS(AE191)))))/3600</f>
        <v/>
      </c>
      <c r="AG191">
        <f>AE191+AF191</f>
        <v/>
      </c>
      <c r="AH191">
        <f>IF(AC191&gt;0,MOD(DEGREES(ACOS(((SIN(RADIANS($B$2))*COS(RADIANS(AD191)))-SIN(RADIANS(T191)))/(COS(RADIANS($B$2))*SIN(RADIANS(AD191)))))+180,360),MOD(540-DEGREES(ACOS(((SIN(RADIANS($B$2))*COS(RADIANS(AD191)))-SIN(RADIANS(T191)))/(COS(RADIANS($B$2))*SIN(RADIANS(AD191))))),360))</f>
        <v/>
      </c>
    </row>
    <row r="192">
      <c r="D192" s="1">
        <f>D191+1</f>
        <v/>
      </c>
      <c r="E192" s="7">
        <f>$B$5</f>
        <v/>
      </c>
      <c r="F192" s="2">
        <f>D192+2415018.5+E192-$B$4/24</f>
        <v/>
      </c>
      <c r="G192" s="3">
        <f>(F192-2451545)/36525</f>
        <v/>
      </c>
      <c r="I192">
        <f>MOD(280.46646+G192*(36000.76983 + G192*0.0003032),360)</f>
        <v/>
      </c>
      <c r="J192">
        <f>357.52911+G192*(35999.05029 - 0.0001537*G192)</f>
        <v/>
      </c>
      <c r="K192">
        <f>0.016708634-G192*(0.000042037+0.0000001267*G192)</f>
        <v/>
      </c>
      <c r="L192">
        <f>SIN(RADIANS(J192))*(1.914602-G192*(0.004817+0.000014*G192))+SIN(RADIANS(2*J192))*(0.019993-0.000101*G192)+SIN(RADIANS(3*J192))*0.000289</f>
        <v/>
      </c>
      <c r="M192">
        <f>I192+L192</f>
        <v/>
      </c>
      <c r="N192">
        <f>J192+L192</f>
        <v/>
      </c>
      <c r="O192">
        <f>(1.000001018*(1-K192*K192))/(1+K192*COS(RADIANS(N192)))</f>
        <v/>
      </c>
      <c r="P192">
        <f>M192-0.00569-0.00478*SIN(RADIANS(125.04-1934.136*G192))</f>
        <v/>
      </c>
      <c r="Q192">
        <f>23+(26+((21.448-G192*(46.815+G192*(0.00059-G192*0.001813))))/60)/60</f>
        <v/>
      </c>
      <c r="R192">
        <f>Q192+0.00256*COS(RADIANS(125.04-1934.136*G192))</f>
        <v/>
      </c>
      <c r="S192">
        <f>DEGREES(ATAN2(COS(RADIANS(P192)),COS(RADIANS(R192))*SIN(RADIANS(P192))))</f>
        <v/>
      </c>
      <c r="T192">
        <f>DEGREES(ASIN(SIN(RADIANS(R192))*SIN(RADIANS(P192))))</f>
        <v/>
      </c>
      <c r="U192">
        <f>TAN(RADIANS(R192/2))*TAN(RADIANS(R192/2))</f>
        <v/>
      </c>
      <c r="V192">
        <f>4*DEGREES(U192*SIN(2*RADIANS(I192))-2*K192*SIN(RADIANS(J192))+4*K192*U192*SIN(RADIANS(J192))*COS(2*RADIANS(I192))-0.5*U192*U192*SIN(4*RADIANS(I192))-1.25*K192*K192*SIN(2*RADIANS(J192)))</f>
        <v/>
      </c>
      <c r="W192">
        <f>DEGREES(ACOS(COS(RADIANS(90.833))/(COS(RADIANS($B$2))*COS(RADIANS(T192)))-TAN(RADIANS($B$2))*TAN(RADIANS(T192))))</f>
        <v/>
      </c>
      <c r="X192" s="7">
        <f>(720-4*$B$3-V192+$B$4*60)/1440</f>
        <v/>
      </c>
      <c r="Y192" s="7">
        <f>(X192*1440-W192*4)/1440</f>
        <v/>
      </c>
      <c r="Z192" s="7">
        <f>(X192*1440+W192*4)/1440</f>
        <v/>
      </c>
      <c r="AA192">
        <f>8*W192</f>
        <v/>
      </c>
      <c r="AB192">
        <f>MOD(E192*1440+V192+4*$B$3-60*$B$4,1440)</f>
        <v/>
      </c>
      <c r="AC192">
        <f>IF(AB192/4&lt;0,AB192/4+180,AB192/4-180)</f>
        <v/>
      </c>
      <c r="AD192">
        <f>DEGREES(ACOS(SIN(RADIANS($B$2))*SIN(RADIANS(T192))+COS(RADIANS($B$2))*COS(RADIANS(T192))*COS(RADIANS(AC192))))</f>
        <v/>
      </c>
      <c r="AE192">
        <f>90-AD192</f>
        <v/>
      </c>
      <c r="AF192">
        <f>IF(AE192&gt;85,0,IF(AE192&gt;5,58.1/TAN(RADIANS(AE192))-0.07/POWER(TAN(RADIANS(AE192)),3)+0.000086/POWER(TAN(RADIANS(AE192)),5),IF(AE192&gt;-0.575,1735+AE192*(-518.2+AE192*(103.4+AE192*(-12.79+AE192*0.711))),-20.772/TAN(RADIANS(AE192)))))/3600</f>
        <v/>
      </c>
      <c r="AG192">
        <f>AE192+AF192</f>
        <v/>
      </c>
      <c r="AH192">
        <f>IF(AC192&gt;0,MOD(DEGREES(ACOS(((SIN(RADIANS($B$2))*COS(RADIANS(AD192)))-SIN(RADIANS(T192)))/(COS(RADIANS($B$2))*SIN(RADIANS(AD192)))))+180,360),MOD(540-DEGREES(ACOS(((SIN(RADIANS($B$2))*COS(RADIANS(AD192)))-SIN(RADIANS(T192)))/(COS(RADIANS($B$2))*SIN(RADIANS(AD192))))),360))</f>
        <v/>
      </c>
    </row>
    <row r="193">
      <c r="D193" s="1">
        <f>D192+1</f>
        <v/>
      </c>
      <c r="E193" s="7">
        <f>$B$5</f>
        <v/>
      </c>
      <c r="F193" s="2">
        <f>D193+2415018.5+E193-$B$4/24</f>
        <v/>
      </c>
      <c r="G193" s="3">
        <f>(F193-2451545)/36525</f>
        <v/>
      </c>
      <c r="I193">
        <f>MOD(280.46646+G193*(36000.76983 + G193*0.0003032),360)</f>
        <v/>
      </c>
      <c r="J193">
        <f>357.52911+G193*(35999.05029 - 0.0001537*G193)</f>
        <v/>
      </c>
      <c r="K193">
        <f>0.016708634-G193*(0.000042037+0.0000001267*G193)</f>
        <v/>
      </c>
      <c r="L193">
        <f>SIN(RADIANS(J193))*(1.914602-G193*(0.004817+0.000014*G193))+SIN(RADIANS(2*J193))*(0.019993-0.000101*G193)+SIN(RADIANS(3*J193))*0.000289</f>
        <v/>
      </c>
      <c r="M193">
        <f>I193+L193</f>
        <v/>
      </c>
      <c r="N193">
        <f>J193+L193</f>
        <v/>
      </c>
      <c r="O193">
        <f>(1.000001018*(1-K193*K193))/(1+K193*COS(RADIANS(N193)))</f>
        <v/>
      </c>
      <c r="P193">
        <f>M193-0.00569-0.00478*SIN(RADIANS(125.04-1934.136*G193))</f>
        <v/>
      </c>
      <c r="Q193">
        <f>23+(26+((21.448-G193*(46.815+G193*(0.00059-G193*0.001813))))/60)/60</f>
        <v/>
      </c>
      <c r="R193">
        <f>Q193+0.00256*COS(RADIANS(125.04-1934.136*G193))</f>
        <v/>
      </c>
      <c r="S193">
        <f>DEGREES(ATAN2(COS(RADIANS(P193)),COS(RADIANS(R193))*SIN(RADIANS(P193))))</f>
        <v/>
      </c>
      <c r="T193">
        <f>DEGREES(ASIN(SIN(RADIANS(R193))*SIN(RADIANS(P193))))</f>
        <v/>
      </c>
      <c r="U193">
        <f>TAN(RADIANS(R193/2))*TAN(RADIANS(R193/2))</f>
        <v/>
      </c>
      <c r="V193">
        <f>4*DEGREES(U193*SIN(2*RADIANS(I193))-2*K193*SIN(RADIANS(J193))+4*K193*U193*SIN(RADIANS(J193))*COS(2*RADIANS(I193))-0.5*U193*U193*SIN(4*RADIANS(I193))-1.25*K193*K193*SIN(2*RADIANS(J193)))</f>
        <v/>
      </c>
      <c r="W193">
        <f>DEGREES(ACOS(COS(RADIANS(90.833))/(COS(RADIANS($B$2))*COS(RADIANS(T193)))-TAN(RADIANS($B$2))*TAN(RADIANS(T193))))</f>
        <v/>
      </c>
      <c r="X193" s="7">
        <f>(720-4*$B$3-V193+$B$4*60)/1440</f>
        <v/>
      </c>
      <c r="Y193" s="7">
        <f>(X193*1440-W193*4)/1440</f>
        <v/>
      </c>
      <c r="Z193" s="7">
        <f>(X193*1440+W193*4)/1440</f>
        <v/>
      </c>
      <c r="AA193">
        <f>8*W193</f>
        <v/>
      </c>
      <c r="AB193">
        <f>MOD(E193*1440+V193+4*$B$3-60*$B$4,1440)</f>
        <v/>
      </c>
      <c r="AC193">
        <f>IF(AB193/4&lt;0,AB193/4+180,AB193/4-180)</f>
        <v/>
      </c>
      <c r="AD193">
        <f>DEGREES(ACOS(SIN(RADIANS($B$2))*SIN(RADIANS(T193))+COS(RADIANS($B$2))*COS(RADIANS(T193))*COS(RADIANS(AC193))))</f>
        <v/>
      </c>
      <c r="AE193">
        <f>90-AD193</f>
        <v/>
      </c>
      <c r="AF193">
        <f>IF(AE193&gt;85,0,IF(AE193&gt;5,58.1/TAN(RADIANS(AE193))-0.07/POWER(TAN(RADIANS(AE193)),3)+0.000086/POWER(TAN(RADIANS(AE193)),5),IF(AE193&gt;-0.575,1735+AE193*(-518.2+AE193*(103.4+AE193*(-12.79+AE193*0.711))),-20.772/TAN(RADIANS(AE193)))))/3600</f>
        <v/>
      </c>
      <c r="AG193">
        <f>AE193+AF193</f>
        <v/>
      </c>
      <c r="AH193">
        <f>IF(AC193&gt;0,MOD(DEGREES(ACOS(((SIN(RADIANS($B$2))*COS(RADIANS(AD193)))-SIN(RADIANS(T193)))/(COS(RADIANS($B$2))*SIN(RADIANS(AD193)))))+180,360),MOD(540-DEGREES(ACOS(((SIN(RADIANS($B$2))*COS(RADIANS(AD193)))-SIN(RADIANS(T193)))/(COS(RADIANS($B$2))*SIN(RADIANS(AD193))))),360))</f>
        <v/>
      </c>
    </row>
    <row r="194">
      <c r="D194" s="1">
        <f>D193+1</f>
        <v/>
      </c>
      <c r="E194" s="7">
        <f>$B$5</f>
        <v/>
      </c>
      <c r="F194" s="2">
        <f>D194+2415018.5+E194-$B$4/24</f>
        <v/>
      </c>
      <c r="G194" s="3">
        <f>(F194-2451545)/36525</f>
        <v/>
      </c>
      <c r="I194">
        <f>MOD(280.46646+G194*(36000.76983 + G194*0.0003032),360)</f>
        <v/>
      </c>
      <c r="J194">
        <f>357.52911+G194*(35999.05029 - 0.0001537*G194)</f>
        <v/>
      </c>
      <c r="K194">
        <f>0.016708634-G194*(0.000042037+0.0000001267*G194)</f>
        <v/>
      </c>
      <c r="L194">
        <f>SIN(RADIANS(J194))*(1.914602-G194*(0.004817+0.000014*G194))+SIN(RADIANS(2*J194))*(0.019993-0.000101*G194)+SIN(RADIANS(3*J194))*0.000289</f>
        <v/>
      </c>
      <c r="M194">
        <f>I194+L194</f>
        <v/>
      </c>
      <c r="N194">
        <f>J194+L194</f>
        <v/>
      </c>
      <c r="O194">
        <f>(1.000001018*(1-K194*K194))/(1+K194*COS(RADIANS(N194)))</f>
        <v/>
      </c>
      <c r="P194">
        <f>M194-0.00569-0.00478*SIN(RADIANS(125.04-1934.136*G194))</f>
        <v/>
      </c>
      <c r="Q194">
        <f>23+(26+((21.448-G194*(46.815+G194*(0.00059-G194*0.001813))))/60)/60</f>
        <v/>
      </c>
      <c r="R194">
        <f>Q194+0.00256*COS(RADIANS(125.04-1934.136*G194))</f>
        <v/>
      </c>
      <c r="S194">
        <f>DEGREES(ATAN2(COS(RADIANS(P194)),COS(RADIANS(R194))*SIN(RADIANS(P194))))</f>
        <v/>
      </c>
      <c r="T194">
        <f>DEGREES(ASIN(SIN(RADIANS(R194))*SIN(RADIANS(P194))))</f>
        <v/>
      </c>
      <c r="U194">
        <f>TAN(RADIANS(R194/2))*TAN(RADIANS(R194/2))</f>
        <v/>
      </c>
      <c r="V194">
        <f>4*DEGREES(U194*SIN(2*RADIANS(I194))-2*K194*SIN(RADIANS(J194))+4*K194*U194*SIN(RADIANS(J194))*COS(2*RADIANS(I194))-0.5*U194*U194*SIN(4*RADIANS(I194))-1.25*K194*K194*SIN(2*RADIANS(J194)))</f>
        <v/>
      </c>
      <c r="W194">
        <f>DEGREES(ACOS(COS(RADIANS(90.833))/(COS(RADIANS($B$2))*COS(RADIANS(T194)))-TAN(RADIANS($B$2))*TAN(RADIANS(T194))))</f>
        <v/>
      </c>
      <c r="X194" s="7">
        <f>(720-4*$B$3-V194+$B$4*60)/1440</f>
        <v/>
      </c>
      <c r="Y194" s="7">
        <f>(X194*1440-W194*4)/1440</f>
        <v/>
      </c>
      <c r="Z194" s="7">
        <f>(X194*1440+W194*4)/1440</f>
        <v/>
      </c>
      <c r="AA194">
        <f>8*W194</f>
        <v/>
      </c>
      <c r="AB194">
        <f>MOD(E194*1440+V194+4*$B$3-60*$B$4,1440)</f>
        <v/>
      </c>
      <c r="AC194">
        <f>IF(AB194/4&lt;0,AB194/4+180,AB194/4-180)</f>
        <v/>
      </c>
      <c r="AD194">
        <f>DEGREES(ACOS(SIN(RADIANS($B$2))*SIN(RADIANS(T194))+COS(RADIANS($B$2))*COS(RADIANS(T194))*COS(RADIANS(AC194))))</f>
        <v/>
      </c>
      <c r="AE194">
        <f>90-AD194</f>
        <v/>
      </c>
      <c r="AF194">
        <f>IF(AE194&gt;85,0,IF(AE194&gt;5,58.1/TAN(RADIANS(AE194))-0.07/POWER(TAN(RADIANS(AE194)),3)+0.000086/POWER(TAN(RADIANS(AE194)),5),IF(AE194&gt;-0.575,1735+AE194*(-518.2+AE194*(103.4+AE194*(-12.79+AE194*0.711))),-20.772/TAN(RADIANS(AE194)))))/3600</f>
        <v/>
      </c>
      <c r="AG194">
        <f>AE194+AF194</f>
        <v/>
      </c>
      <c r="AH194">
        <f>IF(AC194&gt;0,MOD(DEGREES(ACOS(((SIN(RADIANS($B$2))*COS(RADIANS(AD194)))-SIN(RADIANS(T194)))/(COS(RADIANS($B$2))*SIN(RADIANS(AD194)))))+180,360),MOD(540-DEGREES(ACOS(((SIN(RADIANS($B$2))*COS(RADIANS(AD194)))-SIN(RADIANS(T194)))/(COS(RADIANS($B$2))*SIN(RADIANS(AD194))))),360))</f>
        <v/>
      </c>
    </row>
    <row r="195">
      <c r="D195" s="1">
        <f>D194+1</f>
        <v/>
      </c>
      <c r="E195" s="7">
        <f>$B$5</f>
        <v/>
      </c>
      <c r="F195" s="2">
        <f>D195+2415018.5+E195-$B$4/24</f>
        <v/>
      </c>
      <c r="G195" s="3">
        <f>(F195-2451545)/36525</f>
        <v/>
      </c>
      <c r="I195">
        <f>MOD(280.46646+G195*(36000.76983 + G195*0.0003032),360)</f>
        <v/>
      </c>
      <c r="J195">
        <f>357.52911+G195*(35999.05029 - 0.0001537*G195)</f>
        <v/>
      </c>
      <c r="K195">
        <f>0.016708634-G195*(0.000042037+0.0000001267*G195)</f>
        <v/>
      </c>
      <c r="L195">
        <f>SIN(RADIANS(J195))*(1.914602-G195*(0.004817+0.000014*G195))+SIN(RADIANS(2*J195))*(0.019993-0.000101*G195)+SIN(RADIANS(3*J195))*0.000289</f>
        <v/>
      </c>
      <c r="M195">
        <f>I195+L195</f>
        <v/>
      </c>
      <c r="N195">
        <f>J195+L195</f>
        <v/>
      </c>
      <c r="O195">
        <f>(1.000001018*(1-K195*K195))/(1+K195*COS(RADIANS(N195)))</f>
        <v/>
      </c>
      <c r="P195">
        <f>M195-0.00569-0.00478*SIN(RADIANS(125.04-1934.136*G195))</f>
        <v/>
      </c>
      <c r="Q195">
        <f>23+(26+((21.448-G195*(46.815+G195*(0.00059-G195*0.001813))))/60)/60</f>
        <v/>
      </c>
      <c r="R195">
        <f>Q195+0.00256*COS(RADIANS(125.04-1934.136*G195))</f>
        <v/>
      </c>
      <c r="S195">
        <f>DEGREES(ATAN2(COS(RADIANS(P195)),COS(RADIANS(R195))*SIN(RADIANS(P195))))</f>
        <v/>
      </c>
      <c r="T195">
        <f>DEGREES(ASIN(SIN(RADIANS(R195))*SIN(RADIANS(P195))))</f>
        <v/>
      </c>
      <c r="U195">
        <f>TAN(RADIANS(R195/2))*TAN(RADIANS(R195/2))</f>
        <v/>
      </c>
      <c r="V195">
        <f>4*DEGREES(U195*SIN(2*RADIANS(I195))-2*K195*SIN(RADIANS(J195))+4*K195*U195*SIN(RADIANS(J195))*COS(2*RADIANS(I195))-0.5*U195*U195*SIN(4*RADIANS(I195))-1.25*K195*K195*SIN(2*RADIANS(J195)))</f>
        <v/>
      </c>
      <c r="W195">
        <f>DEGREES(ACOS(COS(RADIANS(90.833))/(COS(RADIANS($B$2))*COS(RADIANS(T195)))-TAN(RADIANS($B$2))*TAN(RADIANS(T195))))</f>
        <v/>
      </c>
      <c r="X195" s="7">
        <f>(720-4*$B$3-V195+$B$4*60)/1440</f>
        <v/>
      </c>
      <c r="Y195" s="7">
        <f>(X195*1440-W195*4)/1440</f>
        <v/>
      </c>
      <c r="Z195" s="7">
        <f>(X195*1440+W195*4)/1440</f>
        <v/>
      </c>
      <c r="AA195">
        <f>8*W195</f>
        <v/>
      </c>
      <c r="AB195">
        <f>MOD(E195*1440+V195+4*$B$3-60*$B$4,1440)</f>
        <v/>
      </c>
      <c r="AC195">
        <f>IF(AB195/4&lt;0,AB195/4+180,AB195/4-180)</f>
        <v/>
      </c>
      <c r="AD195">
        <f>DEGREES(ACOS(SIN(RADIANS($B$2))*SIN(RADIANS(T195))+COS(RADIANS($B$2))*COS(RADIANS(T195))*COS(RADIANS(AC195))))</f>
        <v/>
      </c>
      <c r="AE195">
        <f>90-AD195</f>
        <v/>
      </c>
      <c r="AF195">
        <f>IF(AE195&gt;85,0,IF(AE195&gt;5,58.1/TAN(RADIANS(AE195))-0.07/POWER(TAN(RADIANS(AE195)),3)+0.000086/POWER(TAN(RADIANS(AE195)),5),IF(AE195&gt;-0.575,1735+AE195*(-518.2+AE195*(103.4+AE195*(-12.79+AE195*0.711))),-20.772/TAN(RADIANS(AE195)))))/3600</f>
        <v/>
      </c>
      <c r="AG195">
        <f>AE195+AF195</f>
        <v/>
      </c>
      <c r="AH195">
        <f>IF(AC195&gt;0,MOD(DEGREES(ACOS(((SIN(RADIANS($B$2))*COS(RADIANS(AD195)))-SIN(RADIANS(T195)))/(COS(RADIANS($B$2))*SIN(RADIANS(AD195)))))+180,360),MOD(540-DEGREES(ACOS(((SIN(RADIANS($B$2))*COS(RADIANS(AD195)))-SIN(RADIANS(T195)))/(COS(RADIANS($B$2))*SIN(RADIANS(AD195))))),360))</f>
        <v/>
      </c>
    </row>
    <row r="196">
      <c r="D196" s="1">
        <f>D195+1</f>
        <v/>
      </c>
      <c r="E196" s="7">
        <f>$B$5</f>
        <v/>
      </c>
      <c r="F196" s="2">
        <f>D196+2415018.5+E196-$B$4/24</f>
        <v/>
      </c>
      <c r="G196" s="3">
        <f>(F196-2451545)/36525</f>
        <v/>
      </c>
      <c r="I196">
        <f>MOD(280.46646+G196*(36000.76983 + G196*0.0003032),360)</f>
        <v/>
      </c>
      <c r="J196">
        <f>357.52911+G196*(35999.05029 - 0.0001537*G196)</f>
        <v/>
      </c>
      <c r="K196">
        <f>0.016708634-G196*(0.000042037+0.0000001267*G196)</f>
        <v/>
      </c>
      <c r="L196">
        <f>SIN(RADIANS(J196))*(1.914602-G196*(0.004817+0.000014*G196))+SIN(RADIANS(2*J196))*(0.019993-0.000101*G196)+SIN(RADIANS(3*J196))*0.000289</f>
        <v/>
      </c>
      <c r="M196">
        <f>I196+L196</f>
        <v/>
      </c>
      <c r="N196">
        <f>J196+L196</f>
        <v/>
      </c>
      <c r="O196">
        <f>(1.000001018*(1-K196*K196))/(1+K196*COS(RADIANS(N196)))</f>
        <v/>
      </c>
      <c r="P196">
        <f>M196-0.00569-0.00478*SIN(RADIANS(125.04-1934.136*G196))</f>
        <v/>
      </c>
      <c r="Q196">
        <f>23+(26+((21.448-G196*(46.815+G196*(0.00059-G196*0.001813))))/60)/60</f>
        <v/>
      </c>
      <c r="R196">
        <f>Q196+0.00256*COS(RADIANS(125.04-1934.136*G196))</f>
        <v/>
      </c>
      <c r="S196">
        <f>DEGREES(ATAN2(COS(RADIANS(P196)),COS(RADIANS(R196))*SIN(RADIANS(P196))))</f>
        <v/>
      </c>
      <c r="T196">
        <f>DEGREES(ASIN(SIN(RADIANS(R196))*SIN(RADIANS(P196))))</f>
        <v/>
      </c>
      <c r="U196">
        <f>TAN(RADIANS(R196/2))*TAN(RADIANS(R196/2))</f>
        <v/>
      </c>
      <c r="V196">
        <f>4*DEGREES(U196*SIN(2*RADIANS(I196))-2*K196*SIN(RADIANS(J196))+4*K196*U196*SIN(RADIANS(J196))*COS(2*RADIANS(I196))-0.5*U196*U196*SIN(4*RADIANS(I196))-1.25*K196*K196*SIN(2*RADIANS(J196)))</f>
        <v/>
      </c>
      <c r="W196">
        <f>DEGREES(ACOS(COS(RADIANS(90.833))/(COS(RADIANS($B$2))*COS(RADIANS(T196)))-TAN(RADIANS($B$2))*TAN(RADIANS(T196))))</f>
        <v/>
      </c>
      <c r="X196" s="7">
        <f>(720-4*$B$3-V196+$B$4*60)/1440</f>
        <v/>
      </c>
      <c r="Y196" s="7">
        <f>(X196*1440-W196*4)/1440</f>
        <v/>
      </c>
      <c r="Z196" s="7">
        <f>(X196*1440+W196*4)/1440</f>
        <v/>
      </c>
      <c r="AA196">
        <f>8*W196</f>
        <v/>
      </c>
      <c r="AB196">
        <f>MOD(E196*1440+V196+4*$B$3-60*$B$4,1440)</f>
        <v/>
      </c>
      <c r="AC196">
        <f>IF(AB196/4&lt;0,AB196/4+180,AB196/4-180)</f>
        <v/>
      </c>
      <c r="AD196">
        <f>DEGREES(ACOS(SIN(RADIANS($B$2))*SIN(RADIANS(T196))+COS(RADIANS($B$2))*COS(RADIANS(T196))*COS(RADIANS(AC196))))</f>
        <v/>
      </c>
      <c r="AE196">
        <f>90-AD196</f>
        <v/>
      </c>
      <c r="AF196">
        <f>IF(AE196&gt;85,0,IF(AE196&gt;5,58.1/TAN(RADIANS(AE196))-0.07/POWER(TAN(RADIANS(AE196)),3)+0.000086/POWER(TAN(RADIANS(AE196)),5),IF(AE196&gt;-0.575,1735+AE196*(-518.2+AE196*(103.4+AE196*(-12.79+AE196*0.711))),-20.772/TAN(RADIANS(AE196)))))/3600</f>
        <v/>
      </c>
      <c r="AG196">
        <f>AE196+AF196</f>
        <v/>
      </c>
      <c r="AH196">
        <f>IF(AC196&gt;0,MOD(DEGREES(ACOS(((SIN(RADIANS($B$2))*COS(RADIANS(AD196)))-SIN(RADIANS(T196)))/(COS(RADIANS($B$2))*SIN(RADIANS(AD196)))))+180,360),MOD(540-DEGREES(ACOS(((SIN(RADIANS($B$2))*COS(RADIANS(AD196)))-SIN(RADIANS(T196)))/(COS(RADIANS($B$2))*SIN(RADIANS(AD196))))),360))</f>
        <v/>
      </c>
    </row>
    <row r="197">
      <c r="D197" s="1">
        <f>D196+1</f>
        <v/>
      </c>
      <c r="E197" s="7">
        <f>$B$5</f>
        <v/>
      </c>
      <c r="F197" s="2">
        <f>D197+2415018.5+E197-$B$4/24</f>
        <v/>
      </c>
      <c r="G197" s="3">
        <f>(F197-2451545)/36525</f>
        <v/>
      </c>
      <c r="I197">
        <f>MOD(280.46646+G197*(36000.76983 + G197*0.0003032),360)</f>
        <v/>
      </c>
      <c r="J197">
        <f>357.52911+G197*(35999.05029 - 0.0001537*G197)</f>
        <v/>
      </c>
      <c r="K197">
        <f>0.016708634-G197*(0.000042037+0.0000001267*G197)</f>
        <v/>
      </c>
      <c r="L197">
        <f>SIN(RADIANS(J197))*(1.914602-G197*(0.004817+0.000014*G197))+SIN(RADIANS(2*J197))*(0.019993-0.000101*G197)+SIN(RADIANS(3*J197))*0.000289</f>
        <v/>
      </c>
      <c r="M197">
        <f>I197+L197</f>
        <v/>
      </c>
      <c r="N197">
        <f>J197+L197</f>
        <v/>
      </c>
      <c r="O197">
        <f>(1.000001018*(1-K197*K197))/(1+K197*COS(RADIANS(N197)))</f>
        <v/>
      </c>
      <c r="P197">
        <f>M197-0.00569-0.00478*SIN(RADIANS(125.04-1934.136*G197))</f>
        <v/>
      </c>
      <c r="Q197">
        <f>23+(26+((21.448-G197*(46.815+G197*(0.00059-G197*0.001813))))/60)/60</f>
        <v/>
      </c>
      <c r="R197">
        <f>Q197+0.00256*COS(RADIANS(125.04-1934.136*G197))</f>
        <v/>
      </c>
      <c r="S197">
        <f>DEGREES(ATAN2(COS(RADIANS(P197)),COS(RADIANS(R197))*SIN(RADIANS(P197))))</f>
        <v/>
      </c>
      <c r="T197">
        <f>DEGREES(ASIN(SIN(RADIANS(R197))*SIN(RADIANS(P197))))</f>
        <v/>
      </c>
      <c r="U197">
        <f>TAN(RADIANS(R197/2))*TAN(RADIANS(R197/2))</f>
        <v/>
      </c>
      <c r="V197">
        <f>4*DEGREES(U197*SIN(2*RADIANS(I197))-2*K197*SIN(RADIANS(J197))+4*K197*U197*SIN(RADIANS(J197))*COS(2*RADIANS(I197))-0.5*U197*U197*SIN(4*RADIANS(I197))-1.25*K197*K197*SIN(2*RADIANS(J197)))</f>
        <v/>
      </c>
      <c r="W197">
        <f>DEGREES(ACOS(COS(RADIANS(90.833))/(COS(RADIANS($B$2))*COS(RADIANS(T197)))-TAN(RADIANS($B$2))*TAN(RADIANS(T197))))</f>
        <v/>
      </c>
      <c r="X197" s="7">
        <f>(720-4*$B$3-V197+$B$4*60)/1440</f>
        <v/>
      </c>
      <c r="Y197" s="7">
        <f>(X197*1440-W197*4)/1440</f>
        <v/>
      </c>
      <c r="Z197" s="7">
        <f>(X197*1440+W197*4)/1440</f>
        <v/>
      </c>
      <c r="AA197">
        <f>8*W197</f>
        <v/>
      </c>
      <c r="AB197">
        <f>MOD(E197*1440+V197+4*$B$3-60*$B$4,1440)</f>
        <v/>
      </c>
      <c r="AC197">
        <f>IF(AB197/4&lt;0,AB197/4+180,AB197/4-180)</f>
        <v/>
      </c>
      <c r="AD197">
        <f>DEGREES(ACOS(SIN(RADIANS($B$2))*SIN(RADIANS(T197))+COS(RADIANS($B$2))*COS(RADIANS(T197))*COS(RADIANS(AC197))))</f>
        <v/>
      </c>
      <c r="AE197">
        <f>90-AD197</f>
        <v/>
      </c>
      <c r="AF197">
        <f>IF(AE197&gt;85,0,IF(AE197&gt;5,58.1/TAN(RADIANS(AE197))-0.07/POWER(TAN(RADIANS(AE197)),3)+0.000086/POWER(TAN(RADIANS(AE197)),5),IF(AE197&gt;-0.575,1735+AE197*(-518.2+AE197*(103.4+AE197*(-12.79+AE197*0.711))),-20.772/TAN(RADIANS(AE197)))))/3600</f>
        <v/>
      </c>
      <c r="AG197">
        <f>AE197+AF197</f>
        <v/>
      </c>
      <c r="AH197">
        <f>IF(AC197&gt;0,MOD(DEGREES(ACOS(((SIN(RADIANS($B$2))*COS(RADIANS(AD197)))-SIN(RADIANS(T197)))/(COS(RADIANS($B$2))*SIN(RADIANS(AD197)))))+180,360),MOD(540-DEGREES(ACOS(((SIN(RADIANS($B$2))*COS(RADIANS(AD197)))-SIN(RADIANS(T197)))/(COS(RADIANS($B$2))*SIN(RADIANS(AD197))))),360))</f>
        <v/>
      </c>
    </row>
    <row r="198">
      <c r="D198" s="1">
        <f>D197+1</f>
        <v/>
      </c>
      <c r="E198" s="7">
        <f>$B$5</f>
        <v/>
      </c>
      <c r="F198" s="2">
        <f>D198+2415018.5+E198-$B$4/24</f>
        <v/>
      </c>
      <c r="G198" s="3">
        <f>(F198-2451545)/36525</f>
        <v/>
      </c>
      <c r="I198">
        <f>MOD(280.46646+G198*(36000.76983 + G198*0.0003032),360)</f>
        <v/>
      </c>
      <c r="J198">
        <f>357.52911+G198*(35999.05029 - 0.0001537*G198)</f>
        <v/>
      </c>
      <c r="K198">
        <f>0.016708634-G198*(0.000042037+0.0000001267*G198)</f>
        <v/>
      </c>
      <c r="L198">
        <f>SIN(RADIANS(J198))*(1.914602-G198*(0.004817+0.000014*G198))+SIN(RADIANS(2*J198))*(0.019993-0.000101*G198)+SIN(RADIANS(3*J198))*0.000289</f>
        <v/>
      </c>
      <c r="M198">
        <f>I198+L198</f>
        <v/>
      </c>
      <c r="N198">
        <f>J198+L198</f>
        <v/>
      </c>
      <c r="O198">
        <f>(1.000001018*(1-K198*K198))/(1+K198*COS(RADIANS(N198)))</f>
        <v/>
      </c>
      <c r="P198">
        <f>M198-0.00569-0.00478*SIN(RADIANS(125.04-1934.136*G198))</f>
        <v/>
      </c>
      <c r="Q198">
        <f>23+(26+((21.448-G198*(46.815+G198*(0.00059-G198*0.001813))))/60)/60</f>
        <v/>
      </c>
      <c r="R198">
        <f>Q198+0.00256*COS(RADIANS(125.04-1934.136*G198))</f>
        <v/>
      </c>
      <c r="S198">
        <f>DEGREES(ATAN2(COS(RADIANS(P198)),COS(RADIANS(R198))*SIN(RADIANS(P198))))</f>
        <v/>
      </c>
      <c r="T198">
        <f>DEGREES(ASIN(SIN(RADIANS(R198))*SIN(RADIANS(P198))))</f>
        <v/>
      </c>
      <c r="U198">
        <f>TAN(RADIANS(R198/2))*TAN(RADIANS(R198/2))</f>
        <v/>
      </c>
      <c r="V198">
        <f>4*DEGREES(U198*SIN(2*RADIANS(I198))-2*K198*SIN(RADIANS(J198))+4*K198*U198*SIN(RADIANS(J198))*COS(2*RADIANS(I198))-0.5*U198*U198*SIN(4*RADIANS(I198))-1.25*K198*K198*SIN(2*RADIANS(J198)))</f>
        <v/>
      </c>
      <c r="W198">
        <f>DEGREES(ACOS(COS(RADIANS(90.833))/(COS(RADIANS($B$2))*COS(RADIANS(T198)))-TAN(RADIANS($B$2))*TAN(RADIANS(T198))))</f>
        <v/>
      </c>
      <c r="X198" s="7">
        <f>(720-4*$B$3-V198+$B$4*60)/1440</f>
        <v/>
      </c>
      <c r="Y198" s="7">
        <f>(X198*1440-W198*4)/1440</f>
        <v/>
      </c>
      <c r="Z198" s="7">
        <f>(X198*1440+W198*4)/1440</f>
        <v/>
      </c>
      <c r="AA198">
        <f>8*W198</f>
        <v/>
      </c>
      <c r="AB198">
        <f>MOD(E198*1440+V198+4*$B$3-60*$B$4,1440)</f>
        <v/>
      </c>
      <c r="AC198">
        <f>IF(AB198/4&lt;0,AB198/4+180,AB198/4-180)</f>
        <v/>
      </c>
      <c r="AD198">
        <f>DEGREES(ACOS(SIN(RADIANS($B$2))*SIN(RADIANS(T198))+COS(RADIANS($B$2))*COS(RADIANS(T198))*COS(RADIANS(AC198))))</f>
        <v/>
      </c>
      <c r="AE198">
        <f>90-AD198</f>
        <v/>
      </c>
      <c r="AF198">
        <f>IF(AE198&gt;85,0,IF(AE198&gt;5,58.1/TAN(RADIANS(AE198))-0.07/POWER(TAN(RADIANS(AE198)),3)+0.000086/POWER(TAN(RADIANS(AE198)),5),IF(AE198&gt;-0.575,1735+AE198*(-518.2+AE198*(103.4+AE198*(-12.79+AE198*0.711))),-20.772/TAN(RADIANS(AE198)))))/3600</f>
        <v/>
      </c>
      <c r="AG198">
        <f>AE198+AF198</f>
        <v/>
      </c>
      <c r="AH198">
        <f>IF(AC198&gt;0,MOD(DEGREES(ACOS(((SIN(RADIANS($B$2))*COS(RADIANS(AD198)))-SIN(RADIANS(T198)))/(COS(RADIANS($B$2))*SIN(RADIANS(AD198)))))+180,360),MOD(540-DEGREES(ACOS(((SIN(RADIANS($B$2))*COS(RADIANS(AD198)))-SIN(RADIANS(T198)))/(COS(RADIANS($B$2))*SIN(RADIANS(AD198))))),360))</f>
        <v/>
      </c>
    </row>
    <row r="199">
      <c r="D199" s="1">
        <f>D198+1</f>
        <v/>
      </c>
      <c r="E199" s="7">
        <f>$B$5</f>
        <v/>
      </c>
      <c r="F199" s="2">
        <f>D199+2415018.5+E199-$B$4/24</f>
        <v/>
      </c>
      <c r="G199" s="3">
        <f>(F199-2451545)/36525</f>
        <v/>
      </c>
      <c r="I199">
        <f>MOD(280.46646+G199*(36000.76983 + G199*0.0003032),360)</f>
        <v/>
      </c>
      <c r="J199">
        <f>357.52911+G199*(35999.05029 - 0.0001537*G199)</f>
        <v/>
      </c>
      <c r="K199">
        <f>0.016708634-G199*(0.000042037+0.0000001267*G199)</f>
        <v/>
      </c>
      <c r="L199">
        <f>SIN(RADIANS(J199))*(1.914602-G199*(0.004817+0.000014*G199))+SIN(RADIANS(2*J199))*(0.019993-0.000101*G199)+SIN(RADIANS(3*J199))*0.000289</f>
        <v/>
      </c>
      <c r="M199">
        <f>I199+L199</f>
        <v/>
      </c>
      <c r="N199">
        <f>J199+L199</f>
        <v/>
      </c>
      <c r="O199">
        <f>(1.000001018*(1-K199*K199))/(1+K199*COS(RADIANS(N199)))</f>
        <v/>
      </c>
      <c r="P199">
        <f>M199-0.00569-0.00478*SIN(RADIANS(125.04-1934.136*G199))</f>
        <v/>
      </c>
      <c r="Q199">
        <f>23+(26+((21.448-G199*(46.815+G199*(0.00059-G199*0.001813))))/60)/60</f>
        <v/>
      </c>
      <c r="R199">
        <f>Q199+0.00256*COS(RADIANS(125.04-1934.136*G199))</f>
        <v/>
      </c>
      <c r="S199">
        <f>DEGREES(ATAN2(COS(RADIANS(P199)),COS(RADIANS(R199))*SIN(RADIANS(P199))))</f>
        <v/>
      </c>
      <c r="T199">
        <f>DEGREES(ASIN(SIN(RADIANS(R199))*SIN(RADIANS(P199))))</f>
        <v/>
      </c>
      <c r="U199">
        <f>TAN(RADIANS(R199/2))*TAN(RADIANS(R199/2))</f>
        <v/>
      </c>
      <c r="V199">
        <f>4*DEGREES(U199*SIN(2*RADIANS(I199))-2*K199*SIN(RADIANS(J199))+4*K199*U199*SIN(RADIANS(J199))*COS(2*RADIANS(I199))-0.5*U199*U199*SIN(4*RADIANS(I199))-1.25*K199*K199*SIN(2*RADIANS(J199)))</f>
        <v/>
      </c>
      <c r="W199">
        <f>DEGREES(ACOS(COS(RADIANS(90.833))/(COS(RADIANS($B$2))*COS(RADIANS(T199)))-TAN(RADIANS($B$2))*TAN(RADIANS(T199))))</f>
        <v/>
      </c>
      <c r="X199" s="7">
        <f>(720-4*$B$3-V199+$B$4*60)/1440</f>
        <v/>
      </c>
      <c r="Y199" s="7">
        <f>(X199*1440-W199*4)/1440</f>
        <v/>
      </c>
      <c r="Z199" s="7">
        <f>(X199*1440+W199*4)/1440</f>
        <v/>
      </c>
      <c r="AA199">
        <f>8*W199</f>
        <v/>
      </c>
      <c r="AB199">
        <f>MOD(E199*1440+V199+4*$B$3-60*$B$4,1440)</f>
        <v/>
      </c>
      <c r="AC199">
        <f>IF(AB199/4&lt;0,AB199/4+180,AB199/4-180)</f>
        <v/>
      </c>
      <c r="AD199">
        <f>DEGREES(ACOS(SIN(RADIANS($B$2))*SIN(RADIANS(T199))+COS(RADIANS($B$2))*COS(RADIANS(T199))*COS(RADIANS(AC199))))</f>
        <v/>
      </c>
      <c r="AE199">
        <f>90-AD199</f>
        <v/>
      </c>
      <c r="AF199">
        <f>IF(AE199&gt;85,0,IF(AE199&gt;5,58.1/TAN(RADIANS(AE199))-0.07/POWER(TAN(RADIANS(AE199)),3)+0.000086/POWER(TAN(RADIANS(AE199)),5),IF(AE199&gt;-0.575,1735+AE199*(-518.2+AE199*(103.4+AE199*(-12.79+AE199*0.711))),-20.772/TAN(RADIANS(AE199)))))/3600</f>
        <v/>
      </c>
      <c r="AG199">
        <f>AE199+AF199</f>
        <v/>
      </c>
      <c r="AH199">
        <f>IF(AC199&gt;0,MOD(DEGREES(ACOS(((SIN(RADIANS($B$2))*COS(RADIANS(AD199)))-SIN(RADIANS(T199)))/(COS(RADIANS($B$2))*SIN(RADIANS(AD199)))))+180,360),MOD(540-DEGREES(ACOS(((SIN(RADIANS($B$2))*COS(RADIANS(AD199)))-SIN(RADIANS(T199)))/(COS(RADIANS($B$2))*SIN(RADIANS(AD199))))),360))</f>
        <v/>
      </c>
    </row>
    <row r="200">
      <c r="D200" s="1">
        <f>D199+1</f>
        <v/>
      </c>
      <c r="E200" s="7">
        <f>$B$5</f>
        <v/>
      </c>
      <c r="F200" s="2">
        <f>D200+2415018.5+E200-$B$4/24</f>
        <v/>
      </c>
      <c r="G200" s="3">
        <f>(F200-2451545)/36525</f>
        <v/>
      </c>
      <c r="I200">
        <f>MOD(280.46646+G200*(36000.76983 + G200*0.0003032),360)</f>
        <v/>
      </c>
      <c r="J200">
        <f>357.52911+G200*(35999.05029 - 0.0001537*G200)</f>
        <v/>
      </c>
      <c r="K200">
        <f>0.016708634-G200*(0.000042037+0.0000001267*G200)</f>
        <v/>
      </c>
      <c r="L200">
        <f>SIN(RADIANS(J200))*(1.914602-G200*(0.004817+0.000014*G200))+SIN(RADIANS(2*J200))*(0.019993-0.000101*G200)+SIN(RADIANS(3*J200))*0.000289</f>
        <v/>
      </c>
      <c r="M200">
        <f>I200+L200</f>
        <v/>
      </c>
      <c r="N200">
        <f>J200+L200</f>
        <v/>
      </c>
      <c r="O200">
        <f>(1.000001018*(1-K200*K200))/(1+K200*COS(RADIANS(N200)))</f>
        <v/>
      </c>
      <c r="P200">
        <f>M200-0.00569-0.00478*SIN(RADIANS(125.04-1934.136*G200))</f>
        <v/>
      </c>
      <c r="Q200">
        <f>23+(26+((21.448-G200*(46.815+G200*(0.00059-G200*0.001813))))/60)/60</f>
        <v/>
      </c>
      <c r="R200">
        <f>Q200+0.00256*COS(RADIANS(125.04-1934.136*G200))</f>
        <v/>
      </c>
      <c r="S200">
        <f>DEGREES(ATAN2(COS(RADIANS(P200)),COS(RADIANS(R200))*SIN(RADIANS(P200))))</f>
        <v/>
      </c>
      <c r="T200">
        <f>DEGREES(ASIN(SIN(RADIANS(R200))*SIN(RADIANS(P200))))</f>
        <v/>
      </c>
      <c r="U200">
        <f>TAN(RADIANS(R200/2))*TAN(RADIANS(R200/2))</f>
        <v/>
      </c>
      <c r="V200">
        <f>4*DEGREES(U200*SIN(2*RADIANS(I200))-2*K200*SIN(RADIANS(J200))+4*K200*U200*SIN(RADIANS(J200))*COS(2*RADIANS(I200))-0.5*U200*U200*SIN(4*RADIANS(I200))-1.25*K200*K200*SIN(2*RADIANS(J200)))</f>
        <v/>
      </c>
      <c r="W200">
        <f>DEGREES(ACOS(COS(RADIANS(90.833))/(COS(RADIANS($B$2))*COS(RADIANS(T200)))-TAN(RADIANS($B$2))*TAN(RADIANS(T200))))</f>
        <v/>
      </c>
      <c r="X200" s="7">
        <f>(720-4*$B$3-V200+$B$4*60)/1440</f>
        <v/>
      </c>
      <c r="Y200" s="7">
        <f>(X200*1440-W200*4)/1440</f>
        <v/>
      </c>
      <c r="Z200" s="7">
        <f>(X200*1440+W200*4)/1440</f>
        <v/>
      </c>
      <c r="AA200">
        <f>8*W200</f>
        <v/>
      </c>
      <c r="AB200">
        <f>MOD(E200*1440+V200+4*$B$3-60*$B$4,1440)</f>
        <v/>
      </c>
      <c r="AC200">
        <f>IF(AB200/4&lt;0,AB200/4+180,AB200/4-180)</f>
        <v/>
      </c>
      <c r="AD200">
        <f>DEGREES(ACOS(SIN(RADIANS($B$2))*SIN(RADIANS(T200))+COS(RADIANS($B$2))*COS(RADIANS(T200))*COS(RADIANS(AC200))))</f>
        <v/>
      </c>
      <c r="AE200">
        <f>90-AD200</f>
        <v/>
      </c>
      <c r="AF200">
        <f>IF(AE200&gt;85,0,IF(AE200&gt;5,58.1/TAN(RADIANS(AE200))-0.07/POWER(TAN(RADIANS(AE200)),3)+0.000086/POWER(TAN(RADIANS(AE200)),5),IF(AE200&gt;-0.575,1735+AE200*(-518.2+AE200*(103.4+AE200*(-12.79+AE200*0.711))),-20.772/TAN(RADIANS(AE200)))))/3600</f>
        <v/>
      </c>
      <c r="AG200">
        <f>AE200+AF200</f>
        <v/>
      </c>
      <c r="AH200">
        <f>IF(AC200&gt;0,MOD(DEGREES(ACOS(((SIN(RADIANS($B$2))*COS(RADIANS(AD200)))-SIN(RADIANS(T200)))/(COS(RADIANS($B$2))*SIN(RADIANS(AD200)))))+180,360),MOD(540-DEGREES(ACOS(((SIN(RADIANS($B$2))*COS(RADIANS(AD200)))-SIN(RADIANS(T200)))/(COS(RADIANS($B$2))*SIN(RADIANS(AD200))))),360))</f>
        <v/>
      </c>
    </row>
    <row r="201">
      <c r="D201" s="1">
        <f>D200+1</f>
        <v/>
      </c>
      <c r="E201" s="7">
        <f>$B$5</f>
        <v/>
      </c>
      <c r="F201" s="2">
        <f>D201+2415018.5+E201-$B$4/24</f>
        <v/>
      </c>
      <c r="G201" s="3">
        <f>(F201-2451545)/36525</f>
        <v/>
      </c>
      <c r="I201">
        <f>MOD(280.46646+G201*(36000.76983 + G201*0.0003032),360)</f>
        <v/>
      </c>
      <c r="J201">
        <f>357.52911+G201*(35999.05029 - 0.0001537*G201)</f>
        <v/>
      </c>
      <c r="K201">
        <f>0.016708634-G201*(0.000042037+0.0000001267*G201)</f>
        <v/>
      </c>
      <c r="L201">
        <f>SIN(RADIANS(J201))*(1.914602-G201*(0.004817+0.000014*G201))+SIN(RADIANS(2*J201))*(0.019993-0.000101*G201)+SIN(RADIANS(3*J201))*0.000289</f>
        <v/>
      </c>
      <c r="M201">
        <f>I201+L201</f>
        <v/>
      </c>
      <c r="N201">
        <f>J201+L201</f>
        <v/>
      </c>
      <c r="O201">
        <f>(1.000001018*(1-K201*K201))/(1+K201*COS(RADIANS(N201)))</f>
        <v/>
      </c>
      <c r="P201">
        <f>M201-0.00569-0.00478*SIN(RADIANS(125.04-1934.136*G201))</f>
        <v/>
      </c>
      <c r="Q201">
        <f>23+(26+((21.448-G201*(46.815+G201*(0.00059-G201*0.001813))))/60)/60</f>
        <v/>
      </c>
      <c r="R201">
        <f>Q201+0.00256*COS(RADIANS(125.04-1934.136*G201))</f>
        <v/>
      </c>
      <c r="S201">
        <f>DEGREES(ATAN2(COS(RADIANS(P201)),COS(RADIANS(R201))*SIN(RADIANS(P201))))</f>
        <v/>
      </c>
      <c r="T201">
        <f>DEGREES(ASIN(SIN(RADIANS(R201))*SIN(RADIANS(P201))))</f>
        <v/>
      </c>
      <c r="U201">
        <f>TAN(RADIANS(R201/2))*TAN(RADIANS(R201/2))</f>
        <v/>
      </c>
      <c r="V201">
        <f>4*DEGREES(U201*SIN(2*RADIANS(I201))-2*K201*SIN(RADIANS(J201))+4*K201*U201*SIN(RADIANS(J201))*COS(2*RADIANS(I201))-0.5*U201*U201*SIN(4*RADIANS(I201))-1.25*K201*K201*SIN(2*RADIANS(J201)))</f>
        <v/>
      </c>
      <c r="W201">
        <f>DEGREES(ACOS(COS(RADIANS(90.833))/(COS(RADIANS($B$2))*COS(RADIANS(T201)))-TAN(RADIANS($B$2))*TAN(RADIANS(T201))))</f>
        <v/>
      </c>
      <c r="X201" s="7">
        <f>(720-4*$B$3-V201+$B$4*60)/1440</f>
        <v/>
      </c>
      <c r="Y201" s="7">
        <f>(X201*1440-W201*4)/1440</f>
        <v/>
      </c>
      <c r="Z201" s="7">
        <f>(X201*1440+W201*4)/1440</f>
        <v/>
      </c>
      <c r="AA201">
        <f>8*W201</f>
        <v/>
      </c>
      <c r="AB201">
        <f>MOD(E201*1440+V201+4*$B$3-60*$B$4,1440)</f>
        <v/>
      </c>
      <c r="AC201">
        <f>IF(AB201/4&lt;0,AB201/4+180,AB201/4-180)</f>
        <v/>
      </c>
      <c r="AD201">
        <f>DEGREES(ACOS(SIN(RADIANS($B$2))*SIN(RADIANS(T201))+COS(RADIANS($B$2))*COS(RADIANS(T201))*COS(RADIANS(AC201))))</f>
        <v/>
      </c>
      <c r="AE201">
        <f>90-AD201</f>
        <v/>
      </c>
      <c r="AF201">
        <f>IF(AE201&gt;85,0,IF(AE201&gt;5,58.1/TAN(RADIANS(AE201))-0.07/POWER(TAN(RADIANS(AE201)),3)+0.000086/POWER(TAN(RADIANS(AE201)),5),IF(AE201&gt;-0.575,1735+AE201*(-518.2+AE201*(103.4+AE201*(-12.79+AE201*0.711))),-20.772/TAN(RADIANS(AE201)))))/3600</f>
        <v/>
      </c>
      <c r="AG201">
        <f>AE201+AF201</f>
        <v/>
      </c>
      <c r="AH201">
        <f>IF(AC201&gt;0,MOD(DEGREES(ACOS(((SIN(RADIANS($B$2))*COS(RADIANS(AD201)))-SIN(RADIANS(T201)))/(COS(RADIANS($B$2))*SIN(RADIANS(AD201)))))+180,360),MOD(540-DEGREES(ACOS(((SIN(RADIANS($B$2))*COS(RADIANS(AD201)))-SIN(RADIANS(T201)))/(COS(RADIANS($B$2))*SIN(RADIANS(AD201))))),360))</f>
        <v/>
      </c>
    </row>
    <row r="202">
      <c r="D202" s="1">
        <f>D201+1</f>
        <v/>
      </c>
      <c r="E202" s="7">
        <f>$B$5</f>
        <v/>
      </c>
      <c r="F202" s="2">
        <f>D202+2415018.5+E202-$B$4/24</f>
        <v/>
      </c>
      <c r="G202" s="3">
        <f>(F202-2451545)/36525</f>
        <v/>
      </c>
      <c r="I202">
        <f>MOD(280.46646+G202*(36000.76983 + G202*0.0003032),360)</f>
        <v/>
      </c>
      <c r="J202">
        <f>357.52911+G202*(35999.05029 - 0.0001537*G202)</f>
        <v/>
      </c>
      <c r="K202">
        <f>0.016708634-G202*(0.000042037+0.0000001267*G202)</f>
        <v/>
      </c>
      <c r="L202">
        <f>SIN(RADIANS(J202))*(1.914602-G202*(0.004817+0.000014*G202))+SIN(RADIANS(2*J202))*(0.019993-0.000101*G202)+SIN(RADIANS(3*J202))*0.000289</f>
        <v/>
      </c>
      <c r="M202">
        <f>I202+L202</f>
        <v/>
      </c>
      <c r="N202">
        <f>J202+L202</f>
        <v/>
      </c>
      <c r="O202">
        <f>(1.000001018*(1-K202*K202))/(1+K202*COS(RADIANS(N202)))</f>
        <v/>
      </c>
      <c r="P202">
        <f>M202-0.00569-0.00478*SIN(RADIANS(125.04-1934.136*G202))</f>
        <v/>
      </c>
      <c r="Q202">
        <f>23+(26+((21.448-G202*(46.815+G202*(0.00059-G202*0.001813))))/60)/60</f>
        <v/>
      </c>
      <c r="R202">
        <f>Q202+0.00256*COS(RADIANS(125.04-1934.136*G202))</f>
        <v/>
      </c>
      <c r="S202">
        <f>DEGREES(ATAN2(COS(RADIANS(P202)),COS(RADIANS(R202))*SIN(RADIANS(P202))))</f>
        <v/>
      </c>
      <c r="T202">
        <f>DEGREES(ASIN(SIN(RADIANS(R202))*SIN(RADIANS(P202))))</f>
        <v/>
      </c>
      <c r="U202">
        <f>TAN(RADIANS(R202/2))*TAN(RADIANS(R202/2))</f>
        <v/>
      </c>
      <c r="V202">
        <f>4*DEGREES(U202*SIN(2*RADIANS(I202))-2*K202*SIN(RADIANS(J202))+4*K202*U202*SIN(RADIANS(J202))*COS(2*RADIANS(I202))-0.5*U202*U202*SIN(4*RADIANS(I202))-1.25*K202*K202*SIN(2*RADIANS(J202)))</f>
        <v/>
      </c>
      <c r="W202">
        <f>DEGREES(ACOS(COS(RADIANS(90.833))/(COS(RADIANS($B$2))*COS(RADIANS(T202)))-TAN(RADIANS($B$2))*TAN(RADIANS(T202))))</f>
        <v/>
      </c>
      <c r="X202" s="7">
        <f>(720-4*$B$3-V202+$B$4*60)/1440</f>
        <v/>
      </c>
      <c r="Y202" s="7">
        <f>(X202*1440-W202*4)/1440</f>
        <v/>
      </c>
      <c r="Z202" s="7">
        <f>(X202*1440+W202*4)/1440</f>
        <v/>
      </c>
      <c r="AA202">
        <f>8*W202</f>
        <v/>
      </c>
      <c r="AB202">
        <f>MOD(E202*1440+V202+4*$B$3-60*$B$4,1440)</f>
        <v/>
      </c>
      <c r="AC202">
        <f>IF(AB202/4&lt;0,AB202/4+180,AB202/4-180)</f>
        <v/>
      </c>
      <c r="AD202">
        <f>DEGREES(ACOS(SIN(RADIANS($B$2))*SIN(RADIANS(T202))+COS(RADIANS($B$2))*COS(RADIANS(T202))*COS(RADIANS(AC202))))</f>
        <v/>
      </c>
      <c r="AE202">
        <f>90-AD202</f>
        <v/>
      </c>
      <c r="AF202">
        <f>IF(AE202&gt;85,0,IF(AE202&gt;5,58.1/TAN(RADIANS(AE202))-0.07/POWER(TAN(RADIANS(AE202)),3)+0.000086/POWER(TAN(RADIANS(AE202)),5),IF(AE202&gt;-0.575,1735+AE202*(-518.2+AE202*(103.4+AE202*(-12.79+AE202*0.711))),-20.772/TAN(RADIANS(AE202)))))/3600</f>
        <v/>
      </c>
      <c r="AG202">
        <f>AE202+AF202</f>
        <v/>
      </c>
      <c r="AH202">
        <f>IF(AC202&gt;0,MOD(DEGREES(ACOS(((SIN(RADIANS($B$2))*COS(RADIANS(AD202)))-SIN(RADIANS(T202)))/(COS(RADIANS($B$2))*SIN(RADIANS(AD202)))))+180,360),MOD(540-DEGREES(ACOS(((SIN(RADIANS($B$2))*COS(RADIANS(AD202)))-SIN(RADIANS(T202)))/(COS(RADIANS($B$2))*SIN(RADIANS(AD202))))),360))</f>
        <v/>
      </c>
    </row>
    <row r="203">
      <c r="D203" s="1">
        <f>D202+1</f>
        <v/>
      </c>
      <c r="E203" s="7">
        <f>$B$5</f>
        <v/>
      </c>
      <c r="F203" s="2">
        <f>D203+2415018.5+E203-$B$4/24</f>
        <v/>
      </c>
      <c r="G203" s="3">
        <f>(F203-2451545)/36525</f>
        <v/>
      </c>
      <c r="I203">
        <f>MOD(280.46646+G203*(36000.76983 + G203*0.0003032),360)</f>
        <v/>
      </c>
      <c r="J203">
        <f>357.52911+G203*(35999.05029 - 0.0001537*G203)</f>
        <v/>
      </c>
      <c r="K203">
        <f>0.016708634-G203*(0.000042037+0.0000001267*G203)</f>
        <v/>
      </c>
      <c r="L203">
        <f>SIN(RADIANS(J203))*(1.914602-G203*(0.004817+0.000014*G203))+SIN(RADIANS(2*J203))*(0.019993-0.000101*G203)+SIN(RADIANS(3*J203))*0.000289</f>
        <v/>
      </c>
      <c r="M203">
        <f>I203+L203</f>
        <v/>
      </c>
      <c r="N203">
        <f>J203+L203</f>
        <v/>
      </c>
      <c r="O203">
        <f>(1.000001018*(1-K203*K203))/(1+K203*COS(RADIANS(N203)))</f>
        <v/>
      </c>
      <c r="P203">
        <f>M203-0.00569-0.00478*SIN(RADIANS(125.04-1934.136*G203))</f>
        <v/>
      </c>
      <c r="Q203">
        <f>23+(26+((21.448-G203*(46.815+G203*(0.00059-G203*0.001813))))/60)/60</f>
        <v/>
      </c>
      <c r="R203">
        <f>Q203+0.00256*COS(RADIANS(125.04-1934.136*G203))</f>
        <v/>
      </c>
      <c r="S203">
        <f>DEGREES(ATAN2(COS(RADIANS(P203)),COS(RADIANS(R203))*SIN(RADIANS(P203))))</f>
        <v/>
      </c>
      <c r="T203">
        <f>DEGREES(ASIN(SIN(RADIANS(R203))*SIN(RADIANS(P203))))</f>
        <v/>
      </c>
      <c r="U203">
        <f>TAN(RADIANS(R203/2))*TAN(RADIANS(R203/2))</f>
        <v/>
      </c>
      <c r="V203">
        <f>4*DEGREES(U203*SIN(2*RADIANS(I203))-2*K203*SIN(RADIANS(J203))+4*K203*U203*SIN(RADIANS(J203))*COS(2*RADIANS(I203))-0.5*U203*U203*SIN(4*RADIANS(I203))-1.25*K203*K203*SIN(2*RADIANS(J203)))</f>
        <v/>
      </c>
      <c r="W203">
        <f>DEGREES(ACOS(COS(RADIANS(90.833))/(COS(RADIANS($B$2))*COS(RADIANS(T203)))-TAN(RADIANS($B$2))*TAN(RADIANS(T203))))</f>
        <v/>
      </c>
      <c r="X203" s="7">
        <f>(720-4*$B$3-V203+$B$4*60)/1440</f>
        <v/>
      </c>
      <c r="Y203" s="7">
        <f>(X203*1440-W203*4)/1440</f>
        <v/>
      </c>
      <c r="Z203" s="7">
        <f>(X203*1440+W203*4)/1440</f>
        <v/>
      </c>
      <c r="AA203">
        <f>8*W203</f>
        <v/>
      </c>
      <c r="AB203">
        <f>MOD(E203*1440+V203+4*$B$3-60*$B$4,1440)</f>
        <v/>
      </c>
      <c r="AC203">
        <f>IF(AB203/4&lt;0,AB203/4+180,AB203/4-180)</f>
        <v/>
      </c>
      <c r="AD203">
        <f>DEGREES(ACOS(SIN(RADIANS($B$2))*SIN(RADIANS(T203))+COS(RADIANS($B$2))*COS(RADIANS(T203))*COS(RADIANS(AC203))))</f>
        <v/>
      </c>
      <c r="AE203">
        <f>90-AD203</f>
        <v/>
      </c>
      <c r="AF203">
        <f>IF(AE203&gt;85,0,IF(AE203&gt;5,58.1/TAN(RADIANS(AE203))-0.07/POWER(TAN(RADIANS(AE203)),3)+0.000086/POWER(TAN(RADIANS(AE203)),5),IF(AE203&gt;-0.575,1735+AE203*(-518.2+AE203*(103.4+AE203*(-12.79+AE203*0.711))),-20.772/TAN(RADIANS(AE203)))))/3600</f>
        <v/>
      </c>
      <c r="AG203">
        <f>AE203+AF203</f>
        <v/>
      </c>
      <c r="AH203">
        <f>IF(AC203&gt;0,MOD(DEGREES(ACOS(((SIN(RADIANS($B$2))*COS(RADIANS(AD203)))-SIN(RADIANS(T203)))/(COS(RADIANS($B$2))*SIN(RADIANS(AD203)))))+180,360),MOD(540-DEGREES(ACOS(((SIN(RADIANS($B$2))*COS(RADIANS(AD203)))-SIN(RADIANS(T203)))/(COS(RADIANS($B$2))*SIN(RADIANS(AD203))))),360))</f>
        <v/>
      </c>
    </row>
    <row r="204">
      <c r="D204" s="1">
        <f>D203+1</f>
        <v/>
      </c>
      <c r="E204" s="7">
        <f>$B$5</f>
        <v/>
      </c>
      <c r="F204" s="2">
        <f>D204+2415018.5+E204-$B$4/24</f>
        <v/>
      </c>
      <c r="G204" s="3">
        <f>(F204-2451545)/36525</f>
        <v/>
      </c>
      <c r="I204">
        <f>MOD(280.46646+G204*(36000.76983 + G204*0.0003032),360)</f>
        <v/>
      </c>
      <c r="J204">
        <f>357.52911+G204*(35999.05029 - 0.0001537*G204)</f>
        <v/>
      </c>
      <c r="K204">
        <f>0.016708634-G204*(0.000042037+0.0000001267*G204)</f>
        <v/>
      </c>
      <c r="L204">
        <f>SIN(RADIANS(J204))*(1.914602-G204*(0.004817+0.000014*G204))+SIN(RADIANS(2*J204))*(0.019993-0.000101*G204)+SIN(RADIANS(3*J204))*0.000289</f>
        <v/>
      </c>
      <c r="M204">
        <f>I204+L204</f>
        <v/>
      </c>
      <c r="N204">
        <f>J204+L204</f>
        <v/>
      </c>
      <c r="O204">
        <f>(1.000001018*(1-K204*K204))/(1+K204*COS(RADIANS(N204)))</f>
        <v/>
      </c>
      <c r="P204">
        <f>M204-0.00569-0.00478*SIN(RADIANS(125.04-1934.136*G204))</f>
        <v/>
      </c>
      <c r="Q204">
        <f>23+(26+((21.448-G204*(46.815+G204*(0.00059-G204*0.001813))))/60)/60</f>
        <v/>
      </c>
      <c r="R204">
        <f>Q204+0.00256*COS(RADIANS(125.04-1934.136*G204))</f>
        <v/>
      </c>
      <c r="S204">
        <f>DEGREES(ATAN2(COS(RADIANS(P204)),COS(RADIANS(R204))*SIN(RADIANS(P204))))</f>
        <v/>
      </c>
      <c r="T204">
        <f>DEGREES(ASIN(SIN(RADIANS(R204))*SIN(RADIANS(P204))))</f>
        <v/>
      </c>
      <c r="U204">
        <f>TAN(RADIANS(R204/2))*TAN(RADIANS(R204/2))</f>
        <v/>
      </c>
      <c r="V204">
        <f>4*DEGREES(U204*SIN(2*RADIANS(I204))-2*K204*SIN(RADIANS(J204))+4*K204*U204*SIN(RADIANS(J204))*COS(2*RADIANS(I204))-0.5*U204*U204*SIN(4*RADIANS(I204))-1.25*K204*K204*SIN(2*RADIANS(J204)))</f>
        <v/>
      </c>
      <c r="W204">
        <f>DEGREES(ACOS(COS(RADIANS(90.833))/(COS(RADIANS($B$2))*COS(RADIANS(T204)))-TAN(RADIANS($B$2))*TAN(RADIANS(T204))))</f>
        <v/>
      </c>
      <c r="X204" s="7">
        <f>(720-4*$B$3-V204+$B$4*60)/1440</f>
        <v/>
      </c>
      <c r="Y204" s="7">
        <f>(X204*1440-W204*4)/1440</f>
        <v/>
      </c>
      <c r="Z204" s="7">
        <f>(X204*1440+W204*4)/1440</f>
        <v/>
      </c>
      <c r="AA204">
        <f>8*W204</f>
        <v/>
      </c>
      <c r="AB204">
        <f>MOD(E204*1440+V204+4*$B$3-60*$B$4,1440)</f>
        <v/>
      </c>
      <c r="AC204">
        <f>IF(AB204/4&lt;0,AB204/4+180,AB204/4-180)</f>
        <v/>
      </c>
      <c r="AD204">
        <f>DEGREES(ACOS(SIN(RADIANS($B$2))*SIN(RADIANS(T204))+COS(RADIANS($B$2))*COS(RADIANS(T204))*COS(RADIANS(AC204))))</f>
        <v/>
      </c>
      <c r="AE204">
        <f>90-AD204</f>
        <v/>
      </c>
      <c r="AF204">
        <f>IF(AE204&gt;85,0,IF(AE204&gt;5,58.1/TAN(RADIANS(AE204))-0.07/POWER(TAN(RADIANS(AE204)),3)+0.000086/POWER(TAN(RADIANS(AE204)),5),IF(AE204&gt;-0.575,1735+AE204*(-518.2+AE204*(103.4+AE204*(-12.79+AE204*0.711))),-20.772/TAN(RADIANS(AE204)))))/3600</f>
        <v/>
      </c>
      <c r="AG204">
        <f>AE204+AF204</f>
        <v/>
      </c>
      <c r="AH204">
        <f>IF(AC204&gt;0,MOD(DEGREES(ACOS(((SIN(RADIANS($B$2))*COS(RADIANS(AD204)))-SIN(RADIANS(T204)))/(COS(RADIANS($B$2))*SIN(RADIANS(AD204)))))+180,360),MOD(540-DEGREES(ACOS(((SIN(RADIANS($B$2))*COS(RADIANS(AD204)))-SIN(RADIANS(T204)))/(COS(RADIANS($B$2))*SIN(RADIANS(AD204))))),360))</f>
        <v/>
      </c>
    </row>
    <row r="205">
      <c r="D205" s="1">
        <f>D204+1</f>
        <v/>
      </c>
      <c r="E205" s="7">
        <f>$B$5</f>
        <v/>
      </c>
      <c r="F205" s="2">
        <f>D205+2415018.5+E205-$B$4/24</f>
        <v/>
      </c>
      <c r="G205" s="3">
        <f>(F205-2451545)/36525</f>
        <v/>
      </c>
      <c r="I205">
        <f>MOD(280.46646+G205*(36000.76983 + G205*0.0003032),360)</f>
        <v/>
      </c>
      <c r="J205">
        <f>357.52911+G205*(35999.05029 - 0.0001537*G205)</f>
        <v/>
      </c>
      <c r="K205">
        <f>0.016708634-G205*(0.000042037+0.0000001267*G205)</f>
        <v/>
      </c>
      <c r="L205">
        <f>SIN(RADIANS(J205))*(1.914602-G205*(0.004817+0.000014*G205))+SIN(RADIANS(2*J205))*(0.019993-0.000101*G205)+SIN(RADIANS(3*J205))*0.000289</f>
        <v/>
      </c>
      <c r="M205">
        <f>I205+L205</f>
        <v/>
      </c>
      <c r="N205">
        <f>J205+L205</f>
        <v/>
      </c>
      <c r="O205">
        <f>(1.000001018*(1-K205*K205))/(1+K205*COS(RADIANS(N205)))</f>
        <v/>
      </c>
      <c r="P205">
        <f>M205-0.00569-0.00478*SIN(RADIANS(125.04-1934.136*G205))</f>
        <v/>
      </c>
      <c r="Q205">
        <f>23+(26+((21.448-G205*(46.815+G205*(0.00059-G205*0.001813))))/60)/60</f>
        <v/>
      </c>
      <c r="R205">
        <f>Q205+0.00256*COS(RADIANS(125.04-1934.136*G205))</f>
        <v/>
      </c>
      <c r="S205">
        <f>DEGREES(ATAN2(COS(RADIANS(P205)),COS(RADIANS(R205))*SIN(RADIANS(P205))))</f>
        <v/>
      </c>
      <c r="T205">
        <f>DEGREES(ASIN(SIN(RADIANS(R205))*SIN(RADIANS(P205))))</f>
        <v/>
      </c>
      <c r="U205">
        <f>TAN(RADIANS(R205/2))*TAN(RADIANS(R205/2))</f>
        <v/>
      </c>
      <c r="V205">
        <f>4*DEGREES(U205*SIN(2*RADIANS(I205))-2*K205*SIN(RADIANS(J205))+4*K205*U205*SIN(RADIANS(J205))*COS(2*RADIANS(I205))-0.5*U205*U205*SIN(4*RADIANS(I205))-1.25*K205*K205*SIN(2*RADIANS(J205)))</f>
        <v/>
      </c>
      <c r="W205">
        <f>DEGREES(ACOS(COS(RADIANS(90.833))/(COS(RADIANS($B$2))*COS(RADIANS(T205)))-TAN(RADIANS($B$2))*TAN(RADIANS(T205))))</f>
        <v/>
      </c>
      <c r="X205" s="7">
        <f>(720-4*$B$3-V205+$B$4*60)/1440</f>
        <v/>
      </c>
      <c r="Y205" s="7">
        <f>(X205*1440-W205*4)/1440</f>
        <v/>
      </c>
      <c r="Z205" s="7">
        <f>(X205*1440+W205*4)/1440</f>
        <v/>
      </c>
      <c r="AA205">
        <f>8*W205</f>
        <v/>
      </c>
      <c r="AB205">
        <f>MOD(E205*1440+V205+4*$B$3-60*$B$4,1440)</f>
        <v/>
      </c>
      <c r="AC205">
        <f>IF(AB205/4&lt;0,AB205/4+180,AB205/4-180)</f>
        <v/>
      </c>
      <c r="AD205">
        <f>DEGREES(ACOS(SIN(RADIANS($B$2))*SIN(RADIANS(T205))+COS(RADIANS($B$2))*COS(RADIANS(T205))*COS(RADIANS(AC205))))</f>
        <v/>
      </c>
      <c r="AE205">
        <f>90-AD205</f>
        <v/>
      </c>
      <c r="AF205">
        <f>IF(AE205&gt;85,0,IF(AE205&gt;5,58.1/TAN(RADIANS(AE205))-0.07/POWER(TAN(RADIANS(AE205)),3)+0.000086/POWER(TAN(RADIANS(AE205)),5),IF(AE205&gt;-0.575,1735+AE205*(-518.2+AE205*(103.4+AE205*(-12.79+AE205*0.711))),-20.772/TAN(RADIANS(AE205)))))/3600</f>
        <v/>
      </c>
      <c r="AG205">
        <f>AE205+AF205</f>
        <v/>
      </c>
      <c r="AH205">
        <f>IF(AC205&gt;0,MOD(DEGREES(ACOS(((SIN(RADIANS($B$2))*COS(RADIANS(AD205)))-SIN(RADIANS(T205)))/(COS(RADIANS($B$2))*SIN(RADIANS(AD205)))))+180,360),MOD(540-DEGREES(ACOS(((SIN(RADIANS($B$2))*COS(RADIANS(AD205)))-SIN(RADIANS(T205)))/(COS(RADIANS($B$2))*SIN(RADIANS(AD205))))),360))</f>
        <v/>
      </c>
    </row>
    <row r="206">
      <c r="D206" s="1">
        <f>D205+1</f>
        <v/>
      </c>
      <c r="E206" s="7">
        <f>$B$5</f>
        <v/>
      </c>
      <c r="F206" s="2">
        <f>D206+2415018.5+E206-$B$4/24</f>
        <v/>
      </c>
      <c r="G206" s="3">
        <f>(F206-2451545)/36525</f>
        <v/>
      </c>
      <c r="I206">
        <f>MOD(280.46646+G206*(36000.76983 + G206*0.0003032),360)</f>
        <v/>
      </c>
      <c r="J206">
        <f>357.52911+G206*(35999.05029 - 0.0001537*G206)</f>
        <v/>
      </c>
      <c r="K206">
        <f>0.016708634-G206*(0.000042037+0.0000001267*G206)</f>
        <v/>
      </c>
      <c r="L206">
        <f>SIN(RADIANS(J206))*(1.914602-G206*(0.004817+0.000014*G206))+SIN(RADIANS(2*J206))*(0.019993-0.000101*G206)+SIN(RADIANS(3*J206))*0.000289</f>
        <v/>
      </c>
      <c r="M206">
        <f>I206+L206</f>
        <v/>
      </c>
      <c r="N206">
        <f>J206+L206</f>
        <v/>
      </c>
      <c r="O206">
        <f>(1.000001018*(1-K206*K206))/(1+K206*COS(RADIANS(N206)))</f>
        <v/>
      </c>
      <c r="P206">
        <f>M206-0.00569-0.00478*SIN(RADIANS(125.04-1934.136*G206))</f>
        <v/>
      </c>
      <c r="Q206">
        <f>23+(26+((21.448-G206*(46.815+G206*(0.00059-G206*0.001813))))/60)/60</f>
        <v/>
      </c>
      <c r="R206">
        <f>Q206+0.00256*COS(RADIANS(125.04-1934.136*G206))</f>
        <v/>
      </c>
      <c r="S206">
        <f>DEGREES(ATAN2(COS(RADIANS(P206)),COS(RADIANS(R206))*SIN(RADIANS(P206))))</f>
        <v/>
      </c>
      <c r="T206">
        <f>DEGREES(ASIN(SIN(RADIANS(R206))*SIN(RADIANS(P206))))</f>
        <v/>
      </c>
      <c r="U206">
        <f>TAN(RADIANS(R206/2))*TAN(RADIANS(R206/2))</f>
        <v/>
      </c>
      <c r="V206">
        <f>4*DEGREES(U206*SIN(2*RADIANS(I206))-2*K206*SIN(RADIANS(J206))+4*K206*U206*SIN(RADIANS(J206))*COS(2*RADIANS(I206))-0.5*U206*U206*SIN(4*RADIANS(I206))-1.25*K206*K206*SIN(2*RADIANS(J206)))</f>
        <v/>
      </c>
      <c r="W206">
        <f>DEGREES(ACOS(COS(RADIANS(90.833))/(COS(RADIANS($B$2))*COS(RADIANS(T206)))-TAN(RADIANS($B$2))*TAN(RADIANS(T206))))</f>
        <v/>
      </c>
      <c r="X206" s="7">
        <f>(720-4*$B$3-V206+$B$4*60)/1440</f>
        <v/>
      </c>
      <c r="Y206" s="7">
        <f>(X206*1440-W206*4)/1440</f>
        <v/>
      </c>
      <c r="Z206" s="7">
        <f>(X206*1440+W206*4)/1440</f>
        <v/>
      </c>
      <c r="AA206">
        <f>8*W206</f>
        <v/>
      </c>
      <c r="AB206">
        <f>MOD(E206*1440+V206+4*$B$3-60*$B$4,1440)</f>
        <v/>
      </c>
      <c r="AC206">
        <f>IF(AB206/4&lt;0,AB206/4+180,AB206/4-180)</f>
        <v/>
      </c>
      <c r="AD206">
        <f>DEGREES(ACOS(SIN(RADIANS($B$2))*SIN(RADIANS(T206))+COS(RADIANS($B$2))*COS(RADIANS(T206))*COS(RADIANS(AC206))))</f>
        <v/>
      </c>
      <c r="AE206">
        <f>90-AD206</f>
        <v/>
      </c>
      <c r="AF206">
        <f>IF(AE206&gt;85,0,IF(AE206&gt;5,58.1/TAN(RADIANS(AE206))-0.07/POWER(TAN(RADIANS(AE206)),3)+0.000086/POWER(TAN(RADIANS(AE206)),5),IF(AE206&gt;-0.575,1735+AE206*(-518.2+AE206*(103.4+AE206*(-12.79+AE206*0.711))),-20.772/TAN(RADIANS(AE206)))))/3600</f>
        <v/>
      </c>
      <c r="AG206">
        <f>AE206+AF206</f>
        <v/>
      </c>
      <c r="AH206">
        <f>IF(AC206&gt;0,MOD(DEGREES(ACOS(((SIN(RADIANS($B$2))*COS(RADIANS(AD206)))-SIN(RADIANS(T206)))/(COS(RADIANS($B$2))*SIN(RADIANS(AD206)))))+180,360),MOD(540-DEGREES(ACOS(((SIN(RADIANS($B$2))*COS(RADIANS(AD206)))-SIN(RADIANS(T206)))/(COS(RADIANS($B$2))*SIN(RADIANS(AD206))))),360))</f>
        <v/>
      </c>
    </row>
    <row r="207">
      <c r="D207" s="1">
        <f>D206+1</f>
        <v/>
      </c>
      <c r="E207" s="7">
        <f>$B$5</f>
        <v/>
      </c>
      <c r="F207" s="2">
        <f>D207+2415018.5+E207-$B$4/24</f>
        <v/>
      </c>
      <c r="G207" s="3">
        <f>(F207-2451545)/36525</f>
        <v/>
      </c>
      <c r="I207">
        <f>MOD(280.46646+G207*(36000.76983 + G207*0.0003032),360)</f>
        <v/>
      </c>
      <c r="J207">
        <f>357.52911+G207*(35999.05029 - 0.0001537*G207)</f>
        <v/>
      </c>
      <c r="K207">
        <f>0.016708634-G207*(0.000042037+0.0000001267*G207)</f>
        <v/>
      </c>
      <c r="L207">
        <f>SIN(RADIANS(J207))*(1.914602-G207*(0.004817+0.000014*G207))+SIN(RADIANS(2*J207))*(0.019993-0.000101*G207)+SIN(RADIANS(3*J207))*0.000289</f>
        <v/>
      </c>
      <c r="M207">
        <f>I207+L207</f>
        <v/>
      </c>
      <c r="N207">
        <f>J207+L207</f>
        <v/>
      </c>
      <c r="O207">
        <f>(1.000001018*(1-K207*K207))/(1+K207*COS(RADIANS(N207)))</f>
        <v/>
      </c>
      <c r="P207">
        <f>M207-0.00569-0.00478*SIN(RADIANS(125.04-1934.136*G207))</f>
        <v/>
      </c>
      <c r="Q207">
        <f>23+(26+((21.448-G207*(46.815+G207*(0.00059-G207*0.001813))))/60)/60</f>
        <v/>
      </c>
      <c r="R207">
        <f>Q207+0.00256*COS(RADIANS(125.04-1934.136*G207))</f>
        <v/>
      </c>
      <c r="S207">
        <f>DEGREES(ATAN2(COS(RADIANS(P207)),COS(RADIANS(R207))*SIN(RADIANS(P207))))</f>
        <v/>
      </c>
      <c r="T207">
        <f>DEGREES(ASIN(SIN(RADIANS(R207))*SIN(RADIANS(P207))))</f>
        <v/>
      </c>
      <c r="U207">
        <f>TAN(RADIANS(R207/2))*TAN(RADIANS(R207/2))</f>
        <v/>
      </c>
      <c r="V207">
        <f>4*DEGREES(U207*SIN(2*RADIANS(I207))-2*K207*SIN(RADIANS(J207))+4*K207*U207*SIN(RADIANS(J207))*COS(2*RADIANS(I207))-0.5*U207*U207*SIN(4*RADIANS(I207))-1.25*K207*K207*SIN(2*RADIANS(J207)))</f>
        <v/>
      </c>
      <c r="W207">
        <f>DEGREES(ACOS(COS(RADIANS(90.833))/(COS(RADIANS($B$2))*COS(RADIANS(T207)))-TAN(RADIANS($B$2))*TAN(RADIANS(T207))))</f>
        <v/>
      </c>
      <c r="X207" s="7">
        <f>(720-4*$B$3-V207+$B$4*60)/1440</f>
        <v/>
      </c>
      <c r="Y207" s="7">
        <f>(X207*1440-W207*4)/1440</f>
        <v/>
      </c>
      <c r="Z207" s="7">
        <f>(X207*1440+W207*4)/1440</f>
        <v/>
      </c>
      <c r="AA207">
        <f>8*W207</f>
        <v/>
      </c>
      <c r="AB207">
        <f>MOD(E207*1440+V207+4*$B$3-60*$B$4,1440)</f>
        <v/>
      </c>
      <c r="AC207">
        <f>IF(AB207/4&lt;0,AB207/4+180,AB207/4-180)</f>
        <v/>
      </c>
      <c r="AD207">
        <f>DEGREES(ACOS(SIN(RADIANS($B$2))*SIN(RADIANS(T207))+COS(RADIANS($B$2))*COS(RADIANS(T207))*COS(RADIANS(AC207))))</f>
        <v/>
      </c>
      <c r="AE207">
        <f>90-AD207</f>
        <v/>
      </c>
      <c r="AF207">
        <f>IF(AE207&gt;85,0,IF(AE207&gt;5,58.1/TAN(RADIANS(AE207))-0.07/POWER(TAN(RADIANS(AE207)),3)+0.000086/POWER(TAN(RADIANS(AE207)),5),IF(AE207&gt;-0.575,1735+AE207*(-518.2+AE207*(103.4+AE207*(-12.79+AE207*0.711))),-20.772/TAN(RADIANS(AE207)))))/3600</f>
        <v/>
      </c>
      <c r="AG207">
        <f>AE207+AF207</f>
        <v/>
      </c>
      <c r="AH207">
        <f>IF(AC207&gt;0,MOD(DEGREES(ACOS(((SIN(RADIANS($B$2))*COS(RADIANS(AD207)))-SIN(RADIANS(T207)))/(COS(RADIANS($B$2))*SIN(RADIANS(AD207)))))+180,360),MOD(540-DEGREES(ACOS(((SIN(RADIANS($B$2))*COS(RADIANS(AD207)))-SIN(RADIANS(T207)))/(COS(RADIANS($B$2))*SIN(RADIANS(AD207))))),360))</f>
        <v/>
      </c>
    </row>
    <row r="208">
      <c r="D208" s="1">
        <f>D207+1</f>
        <v/>
      </c>
      <c r="E208" s="7">
        <f>$B$5</f>
        <v/>
      </c>
      <c r="F208" s="2">
        <f>D208+2415018.5+E208-$B$4/24</f>
        <v/>
      </c>
      <c r="G208" s="3">
        <f>(F208-2451545)/36525</f>
        <v/>
      </c>
      <c r="I208">
        <f>MOD(280.46646+G208*(36000.76983 + G208*0.0003032),360)</f>
        <v/>
      </c>
      <c r="J208">
        <f>357.52911+G208*(35999.05029 - 0.0001537*G208)</f>
        <v/>
      </c>
      <c r="K208">
        <f>0.016708634-G208*(0.000042037+0.0000001267*G208)</f>
        <v/>
      </c>
      <c r="L208">
        <f>SIN(RADIANS(J208))*(1.914602-G208*(0.004817+0.000014*G208))+SIN(RADIANS(2*J208))*(0.019993-0.000101*G208)+SIN(RADIANS(3*J208))*0.000289</f>
        <v/>
      </c>
      <c r="M208">
        <f>I208+L208</f>
        <v/>
      </c>
      <c r="N208">
        <f>J208+L208</f>
        <v/>
      </c>
      <c r="O208">
        <f>(1.000001018*(1-K208*K208))/(1+K208*COS(RADIANS(N208)))</f>
        <v/>
      </c>
      <c r="P208">
        <f>M208-0.00569-0.00478*SIN(RADIANS(125.04-1934.136*G208))</f>
        <v/>
      </c>
      <c r="Q208">
        <f>23+(26+((21.448-G208*(46.815+G208*(0.00059-G208*0.001813))))/60)/60</f>
        <v/>
      </c>
      <c r="R208">
        <f>Q208+0.00256*COS(RADIANS(125.04-1934.136*G208))</f>
        <v/>
      </c>
      <c r="S208">
        <f>DEGREES(ATAN2(COS(RADIANS(P208)),COS(RADIANS(R208))*SIN(RADIANS(P208))))</f>
        <v/>
      </c>
      <c r="T208">
        <f>DEGREES(ASIN(SIN(RADIANS(R208))*SIN(RADIANS(P208))))</f>
        <v/>
      </c>
      <c r="U208">
        <f>TAN(RADIANS(R208/2))*TAN(RADIANS(R208/2))</f>
        <v/>
      </c>
      <c r="V208">
        <f>4*DEGREES(U208*SIN(2*RADIANS(I208))-2*K208*SIN(RADIANS(J208))+4*K208*U208*SIN(RADIANS(J208))*COS(2*RADIANS(I208))-0.5*U208*U208*SIN(4*RADIANS(I208))-1.25*K208*K208*SIN(2*RADIANS(J208)))</f>
        <v/>
      </c>
      <c r="W208">
        <f>DEGREES(ACOS(COS(RADIANS(90.833))/(COS(RADIANS($B$2))*COS(RADIANS(T208)))-TAN(RADIANS($B$2))*TAN(RADIANS(T208))))</f>
        <v/>
      </c>
      <c r="X208" s="7">
        <f>(720-4*$B$3-V208+$B$4*60)/1440</f>
        <v/>
      </c>
      <c r="Y208" s="7">
        <f>(X208*1440-W208*4)/1440</f>
        <v/>
      </c>
      <c r="Z208" s="7">
        <f>(X208*1440+W208*4)/1440</f>
        <v/>
      </c>
      <c r="AA208">
        <f>8*W208</f>
        <v/>
      </c>
      <c r="AB208">
        <f>MOD(E208*1440+V208+4*$B$3-60*$B$4,1440)</f>
        <v/>
      </c>
      <c r="AC208">
        <f>IF(AB208/4&lt;0,AB208/4+180,AB208/4-180)</f>
        <v/>
      </c>
      <c r="AD208">
        <f>DEGREES(ACOS(SIN(RADIANS($B$2))*SIN(RADIANS(T208))+COS(RADIANS($B$2))*COS(RADIANS(T208))*COS(RADIANS(AC208))))</f>
        <v/>
      </c>
      <c r="AE208">
        <f>90-AD208</f>
        <v/>
      </c>
      <c r="AF208">
        <f>IF(AE208&gt;85,0,IF(AE208&gt;5,58.1/TAN(RADIANS(AE208))-0.07/POWER(TAN(RADIANS(AE208)),3)+0.000086/POWER(TAN(RADIANS(AE208)),5),IF(AE208&gt;-0.575,1735+AE208*(-518.2+AE208*(103.4+AE208*(-12.79+AE208*0.711))),-20.772/TAN(RADIANS(AE208)))))/3600</f>
        <v/>
      </c>
      <c r="AG208">
        <f>AE208+AF208</f>
        <v/>
      </c>
      <c r="AH208">
        <f>IF(AC208&gt;0,MOD(DEGREES(ACOS(((SIN(RADIANS($B$2))*COS(RADIANS(AD208)))-SIN(RADIANS(T208)))/(COS(RADIANS($B$2))*SIN(RADIANS(AD208)))))+180,360),MOD(540-DEGREES(ACOS(((SIN(RADIANS($B$2))*COS(RADIANS(AD208)))-SIN(RADIANS(T208)))/(COS(RADIANS($B$2))*SIN(RADIANS(AD208))))),360))</f>
        <v/>
      </c>
    </row>
    <row r="209">
      <c r="D209" s="1">
        <f>D208+1</f>
        <v/>
      </c>
      <c r="E209" s="7">
        <f>$B$5</f>
        <v/>
      </c>
      <c r="F209" s="2">
        <f>D209+2415018.5+E209-$B$4/24</f>
        <v/>
      </c>
      <c r="G209" s="3">
        <f>(F209-2451545)/36525</f>
        <v/>
      </c>
      <c r="I209">
        <f>MOD(280.46646+G209*(36000.76983 + G209*0.0003032),360)</f>
        <v/>
      </c>
      <c r="J209">
        <f>357.52911+G209*(35999.05029 - 0.0001537*G209)</f>
        <v/>
      </c>
      <c r="K209">
        <f>0.016708634-G209*(0.000042037+0.0000001267*G209)</f>
        <v/>
      </c>
      <c r="L209">
        <f>SIN(RADIANS(J209))*(1.914602-G209*(0.004817+0.000014*G209))+SIN(RADIANS(2*J209))*(0.019993-0.000101*G209)+SIN(RADIANS(3*J209))*0.000289</f>
        <v/>
      </c>
      <c r="M209">
        <f>I209+L209</f>
        <v/>
      </c>
      <c r="N209">
        <f>J209+L209</f>
        <v/>
      </c>
      <c r="O209">
        <f>(1.000001018*(1-K209*K209))/(1+K209*COS(RADIANS(N209)))</f>
        <v/>
      </c>
      <c r="P209">
        <f>M209-0.00569-0.00478*SIN(RADIANS(125.04-1934.136*G209))</f>
        <v/>
      </c>
      <c r="Q209">
        <f>23+(26+((21.448-G209*(46.815+G209*(0.00059-G209*0.001813))))/60)/60</f>
        <v/>
      </c>
      <c r="R209">
        <f>Q209+0.00256*COS(RADIANS(125.04-1934.136*G209))</f>
        <v/>
      </c>
      <c r="S209">
        <f>DEGREES(ATAN2(COS(RADIANS(P209)),COS(RADIANS(R209))*SIN(RADIANS(P209))))</f>
        <v/>
      </c>
      <c r="T209">
        <f>DEGREES(ASIN(SIN(RADIANS(R209))*SIN(RADIANS(P209))))</f>
        <v/>
      </c>
      <c r="U209">
        <f>TAN(RADIANS(R209/2))*TAN(RADIANS(R209/2))</f>
        <v/>
      </c>
      <c r="V209">
        <f>4*DEGREES(U209*SIN(2*RADIANS(I209))-2*K209*SIN(RADIANS(J209))+4*K209*U209*SIN(RADIANS(J209))*COS(2*RADIANS(I209))-0.5*U209*U209*SIN(4*RADIANS(I209))-1.25*K209*K209*SIN(2*RADIANS(J209)))</f>
        <v/>
      </c>
      <c r="W209">
        <f>DEGREES(ACOS(COS(RADIANS(90.833))/(COS(RADIANS($B$2))*COS(RADIANS(T209)))-TAN(RADIANS($B$2))*TAN(RADIANS(T209))))</f>
        <v/>
      </c>
      <c r="X209" s="7">
        <f>(720-4*$B$3-V209+$B$4*60)/1440</f>
        <v/>
      </c>
      <c r="Y209" s="7">
        <f>(X209*1440-W209*4)/1440</f>
        <v/>
      </c>
      <c r="Z209" s="7">
        <f>(X209*1440+W209*4)/1440</f>
        <v/>
      </c>
      <c r="AA209">
        <f>8*W209</f>
        <v/>
      </c>
      <c r="AB209">
        <f>MOD(E209*1440+V209+4*$B$3-60*$B$4,1440)</f>
        <v/>
      </c>
      <c r="AC209">
        <f>IF(AB209/4&lt;0,AB209/4+180,AB209/4-180)</f>
        <v/>
      </c>
      <c r="AD209">
        <f>DEGREES(ACOS(SIN(RADIANS($B$2))*SIN(RADIANS(T209))+COS(RADIANS($B$2))*COS(RADIANS(T209))*COS(RADIANS(AC209))))</f>
        <v/>
      </c>
      <c r="AE209">
        <f>90-AD209</f>
        <v/>
      </c>
      <c r="AF209">
        <f>IF(AE209&gt;85,0,IF(AE209&gt;5,58.1/TAN(RADIANS(AE209))-0.07/POWER(TAN(RADIANS(AE209)),3)+0.000086/POWER(TAN(RADIANS(AE209)),5),IF(AE209&gt;-0.575,1735+AE209*(-518.2+AE209*(103.4+AE209*(-12.79+AE209*0.711))),-20.772/TAN(RADIANS(AE209)))))/3600</f>
        <v/>
      </c>
      <c r="AG209">
        <f>AE209+AF209</f>
        <v/>
      </c>
      <c r="AH209">
        <f>IF(AC209&gt;0,MOD(DEGREES(ACOS(((SIN(RADIANS($B$2))*COS(RADIANS(AD209)))-SIN(RADIANS(T209)))/(COS(RADIANS($B$2))*SIN(RADIANS(AD209)))))+180,360),MOD(540-DEGREES(ACOS(((SIN(RADIANS($B$2))*COS(RADIANS(AD209)))-SIN(RADIANS(T209)))/(COS(RADIANS($B$2))*SIN(RADIANS(AD209))))),360))</f>
        <v/>
      </c>
    </row>
    <row r="210">
      <c r="D210" s="1">
        <f>D209+1</f>
        <v/>
      </c>
      <c r="E210" s="7">
        <f>$B$5</f>
        <v/>
      </c>
      <c r="F210" s="2">
        <f>D210+2415018.5+E210-$B$4/24</f>
        <v/>
      </c>
      <c r="G210" s="3">
        <f>(F210-2451545)/36525</f>
        <v/>
      </c>
      <c r="I210">
        <f>MOD(280.46646+G210*(36000.76983 + G210*0.0003032),360)</f>
        <v/>
      </c>
      <c r="J210">
        <f>357.52911+G210*(35999.05029 - 0.0001537*G210)</f>
        <v/>
      </c>
      <c r="K210">
        <f>0.016708634-G210*(0.000042037+0.0000001267*G210)</f>
        <v/>
      </c>
      <c r="L210">
        <f>SIN(RADIANS(J210))*(1.914602-G210*(0.004817+0.000014*G210))+SIN(RADIANS(2*J210))*(0.019993-0.000101*G210)+SIN(RADIANS(3*J210))*0.000289</f>
        <v/>
      </c>
      <c r="M210">
        <f>I210+L210</f>
        <v/>
      </c>
      <c r="N210">
        <f>J210+L210</f>
        <v/>
      </c>
      <c r="O210">
        <f>(1.000001018*(1-K210*K210))/(1+K210*COS(RADIANS(N210)))</f>
        <v/>
      </c>
      <c r="P210">
        <f>M210-0.00569-0.00478*SIN(RADIANS(125.04-1934.136*G210))</f>
        <v/>
      </c>
      <c r="Q210">
        <f>23+(26+((21.448-G210*(46.815+G210*(0.00059-G210*0.001813))))/60)/60</f>
        <v/>
      </c>
      <c r="R210">
        <f>Q210+0.00256*COS(RADIANS(125.04-1934.136*G210))</f>
        <v/>
      </c>
      <c r="S210">
        <f>DEGREES(ATAN2(COS(RADIANS(P210)),COS(RADIANS(R210))*SIN(RADIANS(P210))))</f>
        <v/>
      </c>
      <c r="T210">
        <f>DEGREES(ASIN(SIN(RADIANS(R210))*SIN(RADIANS(P210))))</f>
        <v/>
      </c>
      <c r="U210">
        <f>TAN(RADIANS(R210/2))*TAN(RADIANS(R210/2))</f>
        <v/>
      </c>
      <c r="V210">
        <f>4*DEGREES(U210*SIN(2*RADIANS(I210))-2*K210*SIN(RADIANS(J210))+4*K210*U210*SIN(RADIANS(J210))*COS(2*RADIANS(I210))-0.5*U210*U210*SIN(4*RADIANS(I210))-1.25*K210*K210*SIN(2*RADIANS(J210)))</f>
        <v/>
      </c>
      <c r="W210">
        <f>DEGREES(ACOS(COS(RADIANS(90.833))/(COS(RADIANS($B$2))*COS(RADIANS(T210)))-TAN(RADIANS($B$2))*TAN(RADIANS(T210))))</f>
        <v/>
      </c>
      <c r="X210" s="7">
        <f>(720-4*$B$3-V210+$B$4*60)/1440</f>
        <v/>
      </c>
      <c r="Y210" s="7">
        <f>(X210*1440-W210*4)/1440</f>
        <v/>
      </c>
      <c r="Z210" s="7">
        <f>(X210*1440+W210*4)/1440</f>
        <v/>
      </c>
      <c r="AA210">
        <f>8*W210</f>
        <v/>
      </c>
      <c r="AB210">
        <f>MOD(E210*1440+V210+4*$B$3-60*$B$4,1440)</f>
        <v/>
      </c>
      <c r="AC210">
        <f>IF(AB210/4&lt;0,AB210/4+180,AB210/4-180)</f>
        <v/>
      </c>
      <c r="AD210">
        <f>DEGREES(ACOS(SIN(RADIANS($B$2))*SIN(RADIANS(T210))+COS(RADIANS($B$2))*COS(RADIANS(T210))*COS(RADIANS(AC210))))</f>
        <v/>
      </c>
      <c r="AE210">
        <f>90-AD210</f>
        <v/>
      </c>
      <c r="AF210">
        <f>IF(AE210&gt;85,0,IF(AE210&gt;5,58.1/TAN(RADIANS(AE210))-0.07/POWER(TAN(RADIANS(AE210)),3)+0.000086/POWER(TAN(RADIANS(AE210)),5),IF(AE210&gt;-0.575,1735+AE210*(-518.2+AE210*(103.4+AE210*(-12.79+AE210*0.711))),-20.772/TAN(RADIANS(AE210)))))/3600</f>
        <v/>
      </c>
      <c r="AG210">
        <f>AE210+AF210</f>
        <v/>
      </c>
      <c r="AH210">
        <f>IF(AC210&gt;0,MOD(DEGREES(ACOS(((SIN(RADIANS($B$2))*COS(RADIANS(AD210)))-SIN(RADIANS(T210)))/(COS(RADIANS($B$2))*SIN(RADIANS(AD210)))))+180,360),MOD(540-DEGREES(ACOS(((SIN(RADIANS($B$2))*COS(RADIANS(AD210)))-SIN(RADIANS(T210)))/(COS(RADIANS($B$2))*SIN(RADIANS(AD210))))),360))</f>
        <v/>
      </c>
    </row>
    <row r="211">
      <c r="D211" s="1">
        <f>D210+1</f>
        <v/>
      </c>
      <c r="E211" s="7">
        <f>$B$5</f>
        <v/>
      </c>
      <c r="F211" s="2">
        <f>D211+2415018.5+E211-$B$4/24</f>
        <v/>
      </c>
      <c r="G211" s="3">
        <f>(F211-2451545)/36525</f>
        <v/>
      </c>
      <c r="I211">
        <f>MOD(280.46646+G211*(36000.76983 + G211*0.0003032),360)</f>
        <v/>
      </c>
      <c r="J211">
        <f>357.52911+G211*(35999.05029 - 0.0001537*G211)</f>
        <v/>
      </c>
      <c r="K211">
        <f>0.016708634-G211*(0.000042037+0.0000001267*G211)</f>
        <v/>
      </c>
      <c r="L211">
        <f>SIN(RADIANS(J211))*(1.914602-G211*(0.004817+0.000014*G211))+SIN(RADIANS(2*J211))*(0.019993-0.000101*G211)+SIN(RADIANS(3*J211))*0.000289</f>
        <v/>
      </c>
      <c r="M211">
        <f>I211+L211</f>
        <v/>
      </c>
      <c r="N211">
        <f>J211+L211</f>
        <v/>
      </c>
      <c r="O211">
        <f>(1.000001018*(1-K211*K211))/(1+K211*COS(RADIANS(N211)))</f>
        <v/>
      </c>
      <c r="P211">
        <f>M211-0.00569-0.00478*SIN(RADIANS(125.04-1934.136*G211))</f>
        <v/>
      </c>
      <c r="Q211">
        <f>23+(26+((21.448-G211*(46.815+G211*(0.00059-G211*0.001813))))/60)/60</f>
        <v/>
      </c>
      <c r="R211">
        <f>Q211+0.00256*COS(RADIANS(125.04-1934.136*G211))</f>
        <v/>
      </c>
      <c r="S211">
        <f>DEGREES(ATAN2(COS(RADIANS(P211)),COS(RADIANS(R211))*SIN(RADIANS(P211))))</f>
        <v/>
      </c>
      <c r="T211">
        <f>DEGREES(ASIN(SIN(RADIANS(R211))*SIN(RADIANS(P211))))</f>
        <v/>
      </c>
      <c r="U211">
        <f>TAN(RADIANS(R211/2))*TAN(RADIANS(R211/2))</f>
        <v/>
      </c>
      <c r="V211">
        <f>4*DEGREES(U211*SIN(2*RADIANS(I211))-2*K211*SIN(RADIANS(J211))+4*K211*U211*SIN(RADIANS(J211))*COS(2*RADIANS(I211))-0.5*U211*U211*SIN(4*RADIANS(I211))-1.25*K211*K211*SIN(2*RADIANS(J211)))</f>
        <v/>
      </c>
      <c r="W211">
        <f>DEGREES(ACOS(COS(RADIANS(90.833))/(COS(RADIANS($B$2))*COS(RADIANS(T211)))-TAN(RADIANS($B$2))*TAN(RADIANS(T211))))</f>
        <v/>
      </c>
      <c r="X211" s="7">
        <f>(720-4*$B$3-V211+$B$4*60)/1440</f>
        <v/>
      </c>
      <c r="Y211" s="7">
        <f>(X211*1440-W211*4)/1440</f>
        <v/>
      </c>
      <c r="Z211" s="7">
        <f>(X211*1440+W211*4)/1440</f>
        <v/>
      </c>
      <c r="AA211">
        <f>8*W211</f>
        <v/>
      </c>
      <c r="AB211">
        <f>MOD(E211*1440+V211+4*$B$3-60*$B$4,1440)</f>
        <v/>
      </c>
      <c r="AC211">
        <f>IF(AB211/4&lt;0,AB211/4+180,AB211/4-180)</f>
        <v/>
      </c>
      <c r="AD211">
        <f>DEGREES(ACOS(SIN(RADIANS($B$2))*SIN(RADIANS(T211))+COS(RADIANS($B$2))*COS(RADIANS(T211))*COS(RADIANS(AC211))))</f>
        <v/>
      </c>
      <c r="AE211">
        <f>90-AD211</f>
        <v/>
      </c>
      <c r="AF211">
        <f>IF(AE211&gt;85,0,IF(AE211&gt;5,58.1/TAN(RADIANS(AE211))-0.07/POWER(TAN(RADIANS(AE211)),3)+0.000086/POWER(TAN(RADIANS(AE211)),5),IF(AE211&gt;-0.575,1735+AE211*(-518.2+AE211*(103.4+AE211*(-12.79+AE211*0.711))),-20.772/TAN(RADIANS(AE211)))))/3600</f>
        <v/>
      </c>
      <c r="AG211">
        <f>AE211+AF211</f>
        <v/>
      </c>
      <c r="AH211">
        <f>IF(AC211&gt;0,MOD(DEGREES(ACOS(((SIN(RADIANS($B$2))*COS(RADIANS(AD211)))-SIN(RADIANS(T211)))/(COS(RADIANS($B$2))*SIN(RADIANS(AD211)))))+180,360),MOD(540-DEGREES(ACOS(((SIN(RADIANS($B$2))*COS(RADIANS(AD211)))-SIN(RADIANS(T211)))/(COS(RADIANS($B$2))*SIN(RADIANS(AD211))))),360))</f>
        <v/>
      </c>
    </row>
    <row r="212">
      <c r="D212" s="1">
        <f>D211+1</f>
        <v/>
      </c>
      <c r="E212" s="7">
        <f>$B$5</f>
        <v/>
      </c>
      <c r="F212" s="2">
        <f>D212+2415018.5+E212-$B$4/24</f>
        <v/>
      </c>
      <c r="G212" s="3">
        <f>(F212-2451545)/36525</f>
        <v/>
      </c>
      <c r="I212">
        <f>MOD(280.46646+G212*(36000.76983 + G212*0.0003032),360)</f>
        <v/>
      </c>
      <c r="J212">
        <f>357.52911+G212*(35999.05029 - 0.0001537*G212)</f>
        <v/>
      </c>
      <c r="K212">
        <f>0.016708634-G212*(0.000042037+0.0000001267*G212)</f>
        <v/>
      </c>
      <c r="L212">
        <f>SIN(RADIANS(J212))*(1.914602-G212*(0.004817+0.000014*G212))+SIN(RADIANS(2*J212))*(0.019993-0.000101*G212)+SIN(RADIANS(3*J212))*0.000289</f>
        <v/>
      </c>
      <c r="M212">
        <f>I212+L212</f>
        <v/>
      </c>
      <c r="N212">
        <f>J212+L212</f>
        <v/>
      </c>
      <c r="O212">
        <f>(1.000001018*(1-K212*K212))/(1+K212*COS(RADIANS(N212)))</f>
        <v/>
      </c>
      <c r="P212">
        <f>M212-0.00569-0.00478*SIN(RADIANS(125.04-1934.136*G212))</f>
        <v/>
      </c>
      <c r="Q212">
        <f>23+(26+((21.448-G212*(46.815+G212*(0.00059-G212*0.001813))))/60)/60</f>
        <v/>
      </c>
      <c r="R212">
        <f>Q212+0.00256*COS(RADIANS(125.04-1934.136*G212))</f>
        <v/>
      </c>
      <c r="S212">
        <f>DEGREES(ATAN2(COS(RADIANS(P212)),COS(RADIANS(R212))*SIN(RADIANS(P212))))</f>
        <v/>
      </c>
      <c r="T212">
        <f>DEGREES(ASIN(SIN(RADIANS(R212))*SIN(RADIANS(P212))))</f>
        <v/>
      </c>
      <c r="U212">
        <f>TAN(RADIANS(R212/2))*TAN(RADIANS(R212/2))</f>
        <v/>
      </c>
      <c r="V212">
        <f>4*DEGREES(U212*SIN(2*RADIANS(I212))-2*K212*SIN(RADIANS(J212))+4*K212*U212*SIN(RADIANS(J212))*COS(2*RADIANS(I212))-0.5*U212*U212*SIN(4*RADIANS(I212))-1.25*K212*K212*SIN(2*RADIANS(J212)))</f>
        <v/>
      </c>
      <c r="W212">
        <f>DEGREES(ACOS(COS(RADIANS(90.833))/(COS(RADIANS($B$2))*COS(RADIANS(T212)))-TAN(RADIANS($B$2))*TAN(RADIANS(T212))))</f>
        <v/>
      </c>
      <c r="X212" s="7">
        <f>(720-4*$B$3-V212+$B$4*60)/1440</f>
        <v/>
      </c>
      <c r="Y212" s="7">
        <f>(X212*1440-W212*4)/1440</f>
        <v/>
      </c>
      <c r="Z212" s="7">
        <f>(X212*1440+W212*4)/1440</f>
        <v/>
      </c>
      <c r="AA212">
        <f>8*W212</f>
        <v/>
      </c>
      <c r="AB212">
        <f>MOD(E212*1440+V212+4*$B$3-60*$B$4,1440)</f>
        <v/>
      </c>
      <c r="AC212">
        <f>IF(AB212/4&lt;0,AB212/4+180,AB212/4-180)</f>
        <v/>
      </c>
      <c r="AD212">
        <f>DEGREES(ACOS(SIN(RADIANS($B$2))*SIN(RADIANS(T212))+COS(RADIANS($B$2))*COS(RADIANS(T212))*COS(RADIANS(AC212))))</f>
        <v/>
      </c>
      <c r="AE212">
        <f>90-AD212</f>
        <v/>
      </c>
      <c r="AF212">
        <f>IF(AE212&gt;85,0,IF(AE212&gt;5,58.1/TAN(RADIANS(AE212))-0.07/POWER(TAN(RADIANS(AE212)),3)+0.000086/POWER(TAN(RADIANS(AE212)),5),IF(AE212&gt;-0.575,1735+AE212*(-518.2+AE212*(103.4+AE212*(-12.79+AE212*0.711))),-20.772/TAN(RADIANS(AE212)))))/3600</f>
        <v/>
      </c>
      <c r="AG212">
        <f>AE212+AF212</f>
        <v/>
      </c>
      <c r="AH212">
        <f>IF(AC212&gt;0,MOD(DEGREES(ACOS(((SIN(RADIANS($B$2))*COS(RADIANS(AD212)))-SIN(RADIANS(T212)))/(COS(RADIANS($B$2))*SIN(RADIANS(AD212)))))+180,360),MOD(540-DEGREES(ACOS(((SIN(RADIANS($B$2))*COS(RADIANS(AD212)))-SIN(RADIANS(T212)))/(COS(RADIANS($B$2))*SIN(RADIANS(AD212))))),360))</f>
        <v/>
      </c>
    </row>
    <row r="213">
      <c r="D213" s="1">
        <f>D212+1</f>
        <v/>
      </c>
      <c r="E213" s="7">
        <f>$B$5</f>
        <v/>
      </c>
      <c r="F213" s="2">
        <f>D213+2415018.5+E213-$B$4/24</f>
        <v/>
      </c>
      <c r="G213" s="3">
        <f>(F213-2451545)/36525</f>
        <v/>
      </c>
      <c r="I213">
        <f>MOD(280.46646+G213*(36000.76983 + G213*0.0003032),360)</f>
        <v/>
      </c>
      <c r="J213">
        <f>357.52911+G213*(35999.05029 - 0.0001537*G213)</f>
        <v/>
      </c>
      <c r="K213">
        <f>0.016708634-G213*(0.000042037+0.0000001267*G213)</f>
        <v/>
      </c>
      <c r="L213">
        <f>SIN(RADIANS(J213))*(1.914602-G213*(0.004817+0.000014*G213))+SIN(RADIANS(2*J213))*(0.019993-0.000101*G213)+SIN(RADIANS(3*J213))*0.000289</f>
        <v/>
      </c>
      <c r="M213">
        <f>I213+L213</f>
        <v/>
      </c>
      <c r="N213">
        <f>J213+L213</f>
        <v/>
      </c>
      <c r="O213">
        <f>(1.000001018*(1-K213*K213))/(1+K213*COS(RADIANS(N213)))</f>
        <v/>
      </c>
      <c r="P213">
        <f>M213-0.00569-0.00478*SIN(RADIANS(125.04-1934.136*G213))</f>
        <v/>
      </c>
      <c r="Q213">
        <f>23+(26+((21.448-G213*(46.815+G213*(0.00059-G213*0.001813))))/60)/60</f>
        <v/>
      </c>
      <c r="R213">
        <f>Q213+0.00256*COS(RADIANS(125.04-1934.136*G213))</f>
        <v/>
      </c>
      <c r="S213">
        <f>DEGREES(ATAN2(COS(RADIANS(P213)),COS(RADIANS(R213))*SIN(RADIANS(P213))))</f>
        <v/>
      </c>
      <c r="T213">
        <f>DEGREES(ASIN(SIN(RADIANS(R213))*SIN(RADIANS(P213))))</f>
        <v/>
      </c>
      <c r="U213">
        <f>TAN(RADIANS(R213/2))*TAN(RADIANS(R213/2))</f>
        <v/>
      </c>
      <c r="V213">
        <f>4*DEGREES(U213*SIN(2*RADIANS(I213))-2*K213*SIN(RADIANS(J213))+4*K213*U213*SIN(RADIANS(J213))*COS(2*RADIANS(I213))-0.5*U213*U213*SIN(4*RADIANS(I213))-1.25*K213*K213*SIN(2*RADIANS(J213)))</f>
        <v/>
      </c>
      <c r="W213">
        <f>DEGREES(ACOS(COS(RADIANS(90.833))/(COS(RADIANS($B$2))*COS(RADIANS(T213)))-TAN(RADIANS($B$2))*TAN(RADIANS(T213))))</f>
        <v/>
      </c>
      <c r="X213" s="7">
        <f>(720-4*$B$3-V213+$B$4*60)/1440</f>
        <v/>
      </c>
      <c r="Y213" s="7">
        <f>(X213*1440-W213*4)/1440</f>
        <v/>
      </c>
      <c r="Z213" s="7">
        <f>(X213*1440+W213*4)/1440</f>
        <v/>
      </c>
      <c r="AA213">
        <f>8*W213</f>
        <v/>
      </c>
      <c r="AB213">
        <f>MOD(E213*1440+V213+4*$B$3-60*$B$4,1440)</f>
        <v/>
      </c>
      <c r="AC213">
        <f>IF(AB213/4&lt;0,AB213/4+180,AB213/4-180)</f>
        <v/>
      </c>
      <c r="AD213">
        <f>DEGREES(ACOS(SIN(RADIANS($B$2))*SIN(RADIANS(T213))+COS(RADIANS($B$2))*COS(RADIANS(T213))*COS(RADIANS(AC213))))</f>
        <v/>
      </c>
      <c r="AE213">
        <f>90-AD213</f>
        <v/>
      </c>
      <c r="AF213">
        <f>IF(AE213&gt;85,0,IF(AE213&gt;5,58.1/TAN(RADIANS(AE213))-0.07/POWER(TAN(RADIANS(AE213)),3)+0.000086/POWER(TAN(RADIANS(AE213)),5),IF(AE213&gt;-0.575,1735+AE213*(-518.2+AE213*(103.4+AE213*(-12.79+AE213*0.711))),-20.772/TAN(RADIANS(AE213)))))/3600</f>
        <v/>
      </c>
      <c r="AG213">
        <f>AE213+AF213</f>
        <v/>
      </c>
      <c r="AH213">
        <f>IF(AC213&gt;0,MOD(DEGREES(ACOS(((SIN(RADIANS($B$2))*COS(RADIANS(AD213)))-SIN(RADIANS(T213)))/(COS(RADIANS($B$2))*SIN(RADIANS(AD213)))))+180,360),MOD(540-DEGREES(ACOS(((SIN(RADIANS($B$2))*COS(RADIANS(AD213)))-SIN(RADIANS(T213)))/(COS(RADIANS($B$2))*SIN(RADIANS(AD213))))),360))</f>
        <v/>
      </c>
    </row>
    <row r="214">
      <c r="D214" s="1">
        <f>D213+1</f>
        <v/>
      </c>
      <c r="E214" s="7">
        <f>$B$5</f>
        <v/>
      </c>
      <c r="F214" s="2">
        <f>D214+2415018.5+E214-$B$4/24</f>
        <v/>
      </c>
      <c r="G214" s="3">
        <f>(F214-2451545)/36525</f>
        <v/>
      </c>
      <c r="I214">
        <f>MOD(280.46646+G214*(36000.76983 + G214*0.0003032),360)</f>
        <v/>
      </c>
      <c r="J214">
        <f>357.52911+G214*(35999.05029 - 0.0001537*G214)</f>
        <v/>
      </c>
      <c r="K214">
        <f>0.016708634-G214*(0.000042037+0.0000001267*G214)</f>
        <v/>
      </c>
      <c r="L214">
        <f>SIN(RADIANS(J214))*(1.914602-G214*(0.004817+0.000014*G214))+SIN(RADIANS(2*J214))*(0.019993-0.000101*G214)+SIN(RADIANS(3*J214))*0.000289</f>
        <v/>
      </c>
      <c r="M214">
        <f>I214+L214</f>
        <v/>
      </c>
      <c r="N214">
        <f>J214+L214</f>
        <v/>
      </c>
      <c r="O214">
        <f>(1.000001018*(1-K214*K214))/(1+K214*COS(RADIANS(N214)))</f>
        <v/>
      </c>
      <c r="P214">
        <f>M214-0.00569-0.00478*SIN(RADIANS(125.04-1934.136*G214))</f>
        <v/>
      </c>
      <c r="Q214">
        <f>23+(26+((21.448-G214*(46.815+G214*(0.00059-G214*0.001813))))/60)/60</f>
        <v/>
      </c>
      <c r="R214">
        <f>Q214+0.00256*COS(RADIANS(125.04-1934.136*G214))</f>
        <v/>
      </c>
      <c r="S214">
        <f>DEGREES(ATAN2(COS(RADIANS(P214)),COS(RADIANS(R214))*SIN(RADIANS(P214))))</f>
        <v/>
      </c>
      <c r="T214">
        <f>DEGREES(ASIN(SIN(RADIANS(R214))*SIN(RADIANS(P214))))</f>
        <v/>
      </c>
      <c r="U214">
        <f>TAN(RADIANS(R214/2))*TAN(RADIANS(R214/2))</f>
        <v/>
      </c>
      <c r="V214">
        <f>4*DEGREES(U214*SIN(2*RADIANS(I214))-2*K214*SIN(RADIANS(J214))+4*K214*U214*SIN(RADIANS(J214))*COS(2*RADIANS(I214))-0.5*U214*U214*SIN(4*RADIANS(I214))-1.25*K214*K214*SIN(2*RADIANS(J214)))</f>
        <v/>
      </c>
      <c r="W214">
        <f>DEGREES(ACOS(COS(RADIANS(90.833))/(COS(RADIANS($B$2))*COS(RADIANS(T214)))-TAN(RADIANS($B$2))*TAN(RADIANS(T214))))</f>
        <v/>
      </c>
      <c r="X214" s="7">
        <f>(720-4*$B$3-V214+$B$4*60)/1440</f>
        <v/>
      </c>
      <c r="Y214" s="7">
        <f>(X214*1440-W214*4)/1440</f>
        <v/>
      </c>
      <c r="Z214" s="7">
        <f>(X214*1440+W214*4)/1440</f>
        <v/>
      </c>
      <c r="AA214">
        <f>8*W214</f>
        <v/>
      </c>
      <c r="AB214">
        <f>MOD(E214*1440+V214+4*$B$3-60*$B$4,1440)</f>
        <v/>
      </c>
      <c r="AC214">
        <f>IF(AB214/4&lt;0,AB214/4+180,AB214/4-180)</f>
        <v/>
      </c>
      <c r="AD214">
        <f>DEGREES(ACOS(SIN(RADIANS($B$2))*SIN(RADIANS(T214))+COS(RADIANS($B$2))*COS(RADIANS(T214))*COS(RADIANS(AC214))))</f>
        <v/>
      </c>
      <c r="AE214">
        <f>90-AD214</f>
        <v/>
      </c>
      <c r="AF214">
        <f>IF(AE214&gt;85,0,IF(AE214&gt;5,58.1/TAN(RADIANS(AE214))-0.07/POWER(TAN(RADIANS(AE214)),3)+0.000086/POWER(TAN(RADIANS(AE214)),5),IF(AE214&gt;-0.575,1735+AE214*(-518.2+AE214*(103.4+AE214*(-12.79+AE214*0.711))),-20.772/TAN(RADIANS(AE214)))))/3600</f>
        <v/>
      </c>
      <c r="AG214">
        <f>AE214+AF214</f>
        <v/>
      </c>
      <c r="AH214">
        <f>IF(AC214&gt;0,MOD(DEGREES(ACOS(((SIN(RADIANS($B$2))*COS(RADIANS(AD214)))-SIN(RADIANS(T214)))/(COS(RADIANS($B$2))*SIN(RADIANS(AD214)))))+180,360),MOD(540-DEGREES(ACOS(((SIN(RADIANS($B$2))*COS(RADIANS(AD214)))-SIN(RADIANS(T214)))/(COS(RADIANS($B$2))*SIN(RADIANS(AD214))))),360))</f>
        <v/>
      </c>
    </row>
    <row r="215">
      <c r="D215" s="1">
        <f>D214+1</f>
        <v/>
      </c>
      <c r="E215" s="7">
        <f>$B$5</f>
        <v/>
      </c>
      <c r="F215" s="2">
        <f>D215+2415018.5+E215-$B$4/24</f>
        <v/>
      </c>
      <c r="G215" s="3">
        <f>(F215-2451545)/36525</f>
        <v/>
      </c>
      <c r="I215">
        <f>MOD(280.46646+G215*(36000.76983 + G215*0.0003032),360)</f>
        <v/>
      </c>
      <c r="J215">
        <f>357.52911+G215*(35999.05029 - 0.0001537*G215)</f>
        <v/>
      </c>
      <c r="K215">
        <f>0.016708634-G215*(0.000042037+0.0000001267*G215)</f>
        <v/>
      </c>
      <c r="L215">
        <f>SIN(RADIANS(J215))*(1.914602-G215*(0.004817+0.000014*G215))+SIN(RADIANS(2*J215))*(0.019993-0.000101*G215)+SIN(RADIANS(3*J215))*0.000289</f>
        <v/>
      </c>
      <c r="M215">
        <f>I215+L215</f>
        <v/>
      </c>
      <c r="N215">
        <f>J215+L215</f>
        <v/>
      </c>
      <c r="O215">
        <f>(1.000001018*(1-K215*K215))/(1+K215*COS(RADIANS(N215)))</f>
        <v/>
      </c>
      <c r="P215">
        <f>M215-0.00569-0.00478*SIN(RADIANS(125.04-1934.136*G215))</f>
        <v/>
      </c>
      <c r="Q215">
        <f>23+(26+((21.448-G215*(46.815+G215*(0.00059-G215*0.001813))))/60)/60</f>
        <v/>
      </c>
      <c r="R215">
        <f>Q215+0.00256*COS(RADIANS(125.04-1934.136*G215))</f>
        <v/>
      </c>
      <c r="S215">
        <f>DEGREES(ATAN2(COS(RADIANS(P215)),COS(RADIANS(R215))*SIN(RADIANS(P215))))</f>
        <v/>
      </c>
      <c r="T215">
        <f>DEGREES(ASIN(SIN(RADIANS(R215))*SIN(RADIANS(P215))))</f>
        <v/>
      </c>
      <c r="U215">
        <f>TAN(RADIANS(R215/2))*TAN(RADIANS(R215/2))</f>
        <v/>
      </c>
      <c r="V215">
        <f>4*DEGREES(U215*SIN(2*RADIANS(I215))-2*K215*SIN(RADIANS(J215))+4*K215*U215*SIN(RADIANS(J215))*COS(2*RADIANS(I215))-0.5*U215*U215*SIN(4*RADIANS(I215))-1.25*K215*K215*SIN(2*RADIANS(J215)))</f>
        <v/>
      </c>
      <c r="W215">
        <f>DEGREES(ACOS(COS(RADIANS(90.833))/(COS(RADIANS($B$2))*COS(RADIANS(T215)))-TAN(RADIANS($B$2))*TAN(RADIANS(T215))))</f>
        <v/>
      </c>
      <c r="X215" s="7">
        <f>(720-4*$B$3-V215+$B$4*60)/1440</f>
        <v/>
      </c>
      <c r="Y215" s="7">
        <f>(X215*1440-W215*4)/1440</f>
        <v/>
      </c>
      <c r="Z215" s="7">
        <f>(X215*1440+W215*4)/1440</f>
        <v/>
      </c>
      <c r="AA215">
        <f>8*W215</f>
        <v/>
      </c>
      <c r="AB215">
        <f>MOD(E215*1440+V215+4*$B$3-60*$B$4,1440)</f>
        <v/>
      </c>
      <c r="AC215">
        <f>IF(AB215/4&lt;0,AB215/4+180,AB215/4-180)</f>
        <v/>
      </c>
      <c r="AD215">
        <f>DEGREES(ACOS(SIN(RADIANS($B$2))*SIN(RADIANS(T215))+COS(RADIANS($B$2))*COS(RADIANS(T215))*COS(RADIANS(AC215))))</f>
        <v/>
      </c>
      <c r="AE215">
        <f>90-AD215</f>
        <v/>
      </c>
      <c r="AF215">
        <f>IF(AE215&gt;85,0,IF(AE215&gt;5,58.1/TAN(RADIANS(AE215))-0.07/POWER(TAN(RADIANS(AE215)),3)+0.000086/POWER(TAN(RADIANS(AE215)),5),IF(AE215&gt;-0.575,1735+AE215*(-518.2+AE215*(103.4+AE215*(-12.79+AE215*0.711))),-20.772/TAN(RADIANS(AE215)))))/3600</f>
        <v/>
      </c>
      <c r="AG215">
        <f>AE215+AF215</f>
        <v/>
      </c>
      <c r="AH215">
        <f>IF(AC215&gt;0,MOD(DEGREES(ACOS(((SIN(RADIANS($B$2))*COS(RADIANS(AD215)))-SIN(RADIANS(T215)))/(COS(RADIANS($B$2))*SIN(RADIANS(AD215)))))+180,360),MOD(540-DEGREES(ACOS(((SIN(RADIANS($B$2))*COS(RADIANS(AD215)))-SIN(RADIANS(T215)))/(COS(RADIANS($B$2))*SIN(RADIANS(AD215))))),360))</f>
        <v/>
      </c>
    </row>
    <row r="216">
      <c r="D216" s="1">
        <f>D215+1</f>
        <v/>
      </c>
      <c r="E216" s="7">
        <f>$B$5</f>
        <v/>
      </c>
      <c r="F216" s="2">
        <f>D216+2415018.5+E216-$B$4/24</f>
        <v/>
      </c>
      <c r="G216" s="3">
        <f>(F216-2451545)/36525</f>
        <v/>
      </c>
      <c r="I216">
        <f>MOD(280.46646+G216*(36000.76983 + G216*0.0003032),360)</f>
        <v/>
      </c>
      <c r="J216">
        <f>357.52911+G216*(35999.05029 - 0.0001537*G216)</f>
        <v/>
      </c>
      <c r="K216">
        <f>0.016708634-G216*(0.000042037+0.0000001267*G216)</f>
        <v/>
      </c>
      <c r="L216">
        <f>SIN(RADIANS(J216))*(1.914602-G216*(0.004817+0.000014*G216))+SIN(RADIANS(2*J216))*(0.019993-0.000101*G216)+SIN(RADIANS(3*J216))*0.000289</f>
        <v/>
      </c>
      <c r="M216">
        <f>I216+L216</f>
        <v/>
      </c>
      <c r="N216">
        <f>J216+L216</f>
        <v/>
      </c>
      <c r="O216">
        <f>(1.000001018*(1-K216*K216))/(1+K216*COS(RADIANS(N216)))</f>
        <v/>
      </c>
      <c r="P216">
        <f>M216-0.00569-0.00478*SIN(RADIANS(125.04-1934.136*G216))</f>
        <v/>
      </c>
      <c r="Q216">
        <f>23+(26+((21.448-G216*(46.815+G216*(0.00059-G216*0.001813))))/60)/60</f>
        <v/>
      </c>
      <c r="R216">
        <f>Q216+0.00256*COS(RADIANS(125.04-1934.136*G216))</f>
        <v/>
      </c>
      <c r="S216">
        <f>DEGREES(ATAN2(COS(RADIANS(P216)),COS(RADIANS(R216))*SIN(RADIANS(P216))))</f>
        <v/>
      </c>
      <c r="T216">
        <f>DEGREES(ASIN(SIN(RADIANS(R216))*SIN(RADIANS(P216))))</f>
        <v/>
      </c>
      <c r="U216">
        <f>TAN(RADIANS(R216/2))*TAN(RADIANS(R216/2))</f>
        <v/>
      </c>
      <c r="V216">
        <f>4*DEGREES(U216*SIN(2*RADIANS(I216))-2*K216*SIN(RADIANS(J216))+4*K216*U216*SIN(RADIANS(J216))*COS(2*RADIANS(I216))-0.5*U216*U216*SIN(4*RADIANS(I216))-1.25*K216*K216*SIN(2*RADIANS(J216)))</f>
        <v/>
      </c>
      <c r="W216">
        <f>DEGREES(ACOS(COS(RADIANS(90.833))/(COS(RADIANS($B$2))*COS(RADIANS(T216)))-TAN(RADIANS($B$2))*TAN(RADIANS(T216))))</f>
        <v/>
      </c>
      <c r="X216" s="7">
        <f>(720-4*$B$3-V216+$B$4*60)/1440</f>
        <v/>
      </c>
      <c r="Y216" s="7">
        <f>(X216*1440-W216*4)/1440</f>
        <v/>
      </c>
      <c r="Z216" s="7">
        <f>(X216*1440+W216*4)/1440</f>
        <v/>
      </c>
      <c r="AA216">
        <f>8*W216</f>
        <v/>
      </c>
      <c r="AB216">
        <f>MOD(E216*1440+V216+4*$B$3-60*$B$4,1440)</f>
        <v/>
      </c>
      <c r="AC216">
        <f>IF(AB216/4&lt;0,AB216/4+180,AB216/4-180)</f>
        <v/>
      </c>
      <c r="AD216">
        <f>DEGREES(ACOS(SIN(RADIANS($B$2))*SIN(RADIANS(T216))+COS(RADIANS($B$2))*COS(RADIANS(T216))*COS(RADIANS(AC216))))</f>
        <v/>
      </c>
      <c r="AE216">
        <f>90-AD216</f>
        <v/>
      </c>
      <c r="AF216">
        <f>IF(AE216&gt;85,0,IF(AE216&gt;5,58.1/TAN(RADIANS(AE216))-0.07/POWER(TAN(RADIANS(AE216)),3)+0.000086/POWER(TAN(RADIANS(AE216)),5),IF(AE216&gt;-0.575,1735+AE216*(-518.2+AE216*(103.4+AE216*(-12.79+AE216*0.711))),-20.772/TAN(RADIANS(AE216)))))/3600</f>
        <v/>
      </c>
      <c r="AG216">
        <f>AE216+AF216</f>
        <v/>
      </c>
      <c r="AH216">
        <f>IF(AC216&gt;0,MOD(DEGREES(ACOS(((SIN(RADIANS($B$2))*COS(RADIANS(AD216)))-SIN(RADIANS(T216)))/(COS(RADIANS($B$2))*SIN(RADIANS(AD216)))))+180,360),MOD(540-DEGREES(ACOS(((SIN(RADIANS($B$2))*COS(RADIANS(AD216)))-SIN(RADIANS(T216)))/(COS(RADIANS($B$2))*SIN(RADIANS(AD216))))),360))</f>
        <v/>
      </c>
    </row>
    <row r="217">
      <c r="D217" s="1">
        <f>D216+1</f>
        <v/>
      </c>
      <c r="E217" s="7">
        <f>$B$5</f>
        <v/>
      </c>
      <c r="F217" s="2">
        <f>D217+2415018.5+E217-$B$4/24</f>
        <v/>
      </c>
      <c r="G217" s="3">
        <f>(F217-2451545)/36525</f>
        <v/>
      </c>
      <c r="I217">
        <f>MOD(280.46646+G217*(36000.76983 + G217*0.0003032),360)</f>
        <v/>
      </c>
      <c r="J217">
        <f>357.52911+G217*(35999.05029 - 0.0001537*G217)</f>
        <v/>
      </c>
      <c r="K217">
        <f>0.016708634-G217*(0.000042037+0.0000001267*G217)</f>
        <v/>
      </c>
      <c r="L217">
        <f>SIN(RADIANS(J217))*(1.914602-G217*(0.004817+0.000014*G217))+SIN(RADIANS(2*J217))*(0.019993-0.000101*G217)+SIN(RADIANS(3*J217))*0.000289</f>
        <v/>
      </c>
      <c r="M217">
        <f>I217+L217</f>
        <v/>
      </c>
      <c r="N217">
        <f>J217+L217</f>
        <v/>
      </c>
      <c r="O217">
        <f>(1.000001018*(1-K217*K217))/(1+K217*COS(RADIANS(N217)))</f>
        <v/>
      </c>
      <c r="P217">
        <f>M217-0.00569-0.00478*SIN(RADIANS(125.04-1934.136*G217))</f>
        <v/>
      </c>
      <c r="Q217">
        <f>23+(26+((21.448-G217*(46.815+G217*(0.00059-G217*0.001813))))/60)/60</f>
        <v/>
      </c>
      <c r="R217">
        <f>Q217+0.00256*COS(RADIANS(125.04-1934.136*G217))</f>
        <v/>
      </c>
      <c r="S217">
        <f>DEGREES(ATAN2(COS(RADIANS(P217)),COS(RADIANS(R217))*SIN(RADIANS(P217))))</f>
        <v/>
      </c>
      <c r="T217">
        <f>DEGREES(ASIN(SIN(RADIANS(R217))*SIN(RADIANS(P217))))</f>
        <v/>
      </c>
      <c r="U217">
        <f>TAN(RADIANS(R217/2))*TAN(RADIANS(R217/2))</f>
        <v/>
      </c>
      <c r="V217">
        <f>4*DEGREES(U217*SIN(2*RADIANS(I217))-2*K217*SIN(RADIANS(J217))+4*K217*U217*SIN(RADIANS(J217))*COS(2*RADIANS(I217))-0.5*U217*U217*SIN(4*RADIANS(I217))-1.25*K217*K217*SIN(2*RADIANS(J217)))</f>
        <v/>
      </c>
      <c r="W217">
        <f>DEGREES(ACOS(COS(RADIANS(90.833))/(COS(RADIANS($B$2))*COS(RADIANS(T217)))-TAN(RADIANS($B$2))*TAN(RADIANS(T217))))</f>
        <v/>
      </c>
      <c r="X217" s="7">
        <f>(720-4*$B$3-V217+$B$4*60)/1440</f>
        <v/>
      </c>
      <c r="Y217" s="7">
        <f>(X217*1440-W217*4)/1440</f>
        <v/>
      </c>
      <c r="Z217" s="7">
        <f>(X217*1440+W217*4)/1440</f>
        <v/>
      </c>
      <c r="AA217">
        <f>8*W217</f>
        <v/>
      </c>
      <c r="AB217">
        <f>MOD(E217*1440+V217+4*$B$3-60*$B$4,1440)</f>
        <v/>
      </c>
      <c r="AC217">
        <f>IF(AB217/4&lt;0,AB217/4+180,AB217/4-180)</f>
        <v/>
      </c>
      <c r="AD217">
        <f>DEGREES(ACOS(SIN(RADIANS($B$2))*SIN(RADIANS(T217))+COS(RADIANS($B$2))*COS(RADIANS(T217))*COS(RADIANS(AC217))))</f>
        <v/>
      </c>
      <c r="AE217">
        <f>90-AD217</f>
        <v/>
      </c>
      <c r="AF217">
        <f>IF(AE217&gt;85,0,IF(AE217&gt;5,58.1/TAN(RADIANS(AE217))-0.07/POWER(TAN(RADIANS(AE217)),3)+0.000086/POWER(TAN(RADIANS(AE217)),5),IF(AE217&gt;-0.575,1735+AE217*(-518.2+AE217*(103.4+AE217*(-12.79+AE217*0.711))),-20.772/TAN(RADIANS(AE217)))))/3600</f>
        <v/>
      </c>
      <c r="AG217">
        <f>AE217+AF217</f>
        <v/>
      </c>
      <c r="AH217">
        <f>IF(AC217&gt;0,MOD(DEGREES(ACOS(((SIN(RADIANS($B$2))*COS(RADIANS(AD217)))-SIN(RADIANS(T217)))/(COS(RADIANS($B$2))*SIN(RADIANS(AD217)))))+180,360),MOD(540-DEGREES(ACOS(((SIN(RADIANS($B$2))*COS(RADIANS(AD217)))-SIN(RADIANS(T217)))/(COS(RADIANS($B$2))*SIN(RADIANS(AD217))))),360))</f>
        <v/>
      </c>
    </row>
    <row r="218">
      <c r="D218" s="1">
        <f>D217+1</f>
        <v/>
      </c>
      <c r="E218" s="7">
        <f>$B$5</f>
        <v/>
      </c>
      <c r="F218" s="2">
        <f>D218+2415018.5+E218-$B$4/24</f>
        <v/>
      </c>
      <c r="G218" s="3">
        <f>(F218-2451545)/36525</f>
        <v/>
      </c>
      <c r="I218">
        <f>MOD(280.46646+G218*(36000.76983 + G218*0.0003032),360)</f>
        <v/>
      </c>
      <c r="J218">
        <f>357.52911+G218*(35999.05029 - 0.0001537*G218)</f>
        <v/>
      </c>
      <c r="K218">
        <f>0.016708634-G218*(0.000042037+0.0000001267*G218)</f>
        <v/>
      </c>
      <c r="L218">
        <f>SIN(RADIANS(J218))*(1.914602-G218*(0.004817+0.000014*G218))+SIN(RADIANS(2*J218))*(0.019993-0.000101*G218)+SIN(RADIANS(3*J218))*0.000289</f>
        <v/>
      </c>
      <c r="M218">
        <f>I218+L218</f>
        <v/>
      </c>
      <c r="N218">
        <f>J218+L218</f>
        <v/>
      </c>
      <c r="O218">
        <f>(1.000001018*(1-K218*K218))/(1+K218*COS(RADIANS(N218)))</f>
        <v/>
      </c>
      <c r="P218">
        <f>M218-0.00569-0.00478*SIN(RADIANS(125.04-1934.136*G218))</f>
        <v/>
      </c>
      <c r="Q218">
        <f>23+(26+((21.448-G218*(46.815+G218*(0.00059-G218*0.001813))))/60)/60</f>
        <v/>
      </c>
      <c r="R218">
        <f>Q218+0.00256*COS(RADIANS(125.04-1934.136*G218))</f>
        <v/>
      </c>
      <c r="S218">
        <f>DEGREES(ATAN2(COS(RADIANS(P218)),COS(RADIANS(R218))*SIN(RADIANS(P218))))</f>
        <v/>
      </c>
      <c r="T218">
        <f>DEGREES(ASIN(SIN(RADIANS(R218))*SIN(RADIANS(P218))))</f>
        <v/>
      </c>
      <c r="U218">
        <f>TAN(RADIANS(R218/2))*TAN(RADIANS(R218/2))</f>
        <v/>
      </c>
      <c r="V218">
        <f>4*DEGREES(U218*SIN(2*RADIANS(I218))-2*K218*SIN(RADIANS(J218))+4*K218*U218*SIN(RADIANS(J218))*COS(2*RADIANS(I218))-0.5*U218*U218*SIN(4*RADIANS(I218))-1.25*K218*K218*SIN(2*RADIANS(J218)))</f>
        <v/>
      </c>
      <c r="W218">
        <f>DEGREES(ACOS(COS(RADIANS(90.833))/(COS(RADIANS($B$2))*COS(RADIANS(T218)))-TAN(RADIANS($B$2))*TAN(RADIANS(T218))))</f>
        <v/>
      </c>
      <c r="X218" s="7">
        <f>(720-4*$B$3-V218+$B$4*60)/1440</f>
        <v/>
      </c>
      <c r="Y218" s="7">
        <f>(X218*1440-W218*4)/1440</f>
        <v/>
      </c>
      <c r="Z218" s="7">
        <f>(X218*1440+W218*4)/1440</f>
        <v/>
      </c>
      <c r="AA218">
        <f>8*W218</f>
        <v/>
      </c>
      <c r="AB218">
        <f>MOD(E218*1440+V218+4*$B$3-60*$B$4,1440)</f>
        <v/>
      </c>
      <c r="AC218">
        <f>IF(AB218/4&lt;0,AB218/4+180,AB218/4-180)</f>
        <v/>
      </c>
      <c r="AD218">
        <f>DEGREES(ACOS(SIN(RADIANS($B$2))*SIN(RADIANS(T218))+COS(RADIANS($B$2))*COS(RADIANS(T218))*COS(RADIANS(AC218))))</f>
        <v/>
      </c>
      <c r="AE218">
        <f>90-AD218</f>
        <v/>
      </c>
      <c r="AF218">
        <f>IF(AE218&gt;85,0,IF(AE218&gt;5,58.1/TAN(RADIANS(AE218))-0.07/POWER(TAN(RADIANS(AE218)),3)+0.000086/POWER(TAN(RADIANS(AE218)),5),IF(AE218&gt;-0.575,1735+AE218*(-518.2+AE218*(103.4+AE218*(-12.79+AE218*0.711))),-20.772/TAN(RADIANS(AE218)))))/3600</f>
        <v/>
      </c>
      <c r="AG218">
        <f>AE218+AF218</f>
        <v/>
      </c>
      <c r="AH218">
        <f>IF(AC218&gt;0,MOD(DEGREES(ACOS(((SIN(RADIANS($B$2))*COS(RADIANS(AD218)))-SIN(RADIANS(T218)))/(COS(RADIANS($B$2))*SIN(RADIANS(AD218)))))+180,360),MOD(540-DEGREES(ACOS(((SIN(RADIANS($B$2))*COS(RADIANS(AD218)))-SIN(RADIANS(T218)))/(COS(RADIANS($B$2))*SIN(RADIANS(AD218))))),360))</f>
        <v/>
      </c>
    </row>
    <row r="219">
      <c r="D219" s="1">
        <f>D218+1</f>
        <v/>
      </c>
      <c r="E219" s="7">
        <f>$B$5</f>
        <v/>
      </c>
      <c r="F219" s="2">
        <f>D219+2415018.5+E219-$B$4/24</f>
        <v/>
      </c>
      <c r="G219" s="3">
        <f>(F219-2451545)/36525</f>
        <v/>
      </c>
      <c r="I219">
        <f>MOD(280.46646+G219*(36000.76983 + G219*0.0003032),360)</f>
        <v/>
      </c>
      <c r="J219">
        <f>357.52911+G219*(35999.05029 - 0.0001537*G219)</f>
        <v/>
      </c>
      <c r="K219">
        <f>0.016708634-G219*(0.000042037+0.0000001267*G219)</f>
        <v/>
      </c>
      <c r="L219">
        <f>SIN(RADIANS(J219))*(1.914602-G219*(0.004817+0.000014*G219))+SIN(RADIANS(2*J219))*(0.019993-0.000101*G219)+SIN(RADIANS(3*J219))*0.000289</f>
        <v/>
      </c>
      <c r="M219">
        <f>I219+L219</f>
        <v/>
      </c>
      <c r="N219">
        <f>J219+L219</f>
        <v/>
      </c>
      <c r="O219">
        <f>(1.000001018*(1-K219*K219))/(1+K219*COS(RADIANS(N219)))</f>
        <v/>
      </c>
      <c r="P219">
        <f>M219-0.00569-0.00478*SIN(RADIANS(125.04-1934.136*G219))</f>
        <v/>
      </c>
      <c r="Q219">
        <f>23+(26+((21.448-G219*(46.815+G219*(0.00059-G219*0.001813))))/60)/60</f>
        <v/>
      </c>
      <c r="R219">
        <f>Q219+0.00256*COS(RADIANS(125.04-1934.136*G219))</f>
        <v/>
      </c>
      <c r="S219">
        <f>DEGREES(ATAN2(COS(RADIANS(P219)),COS(RADIANS(R219))*SIN(RADIANS(P219))))</f>
        <v/>
      </c>
      <c r="T219">
        <f>DEGREES(ASIN(SIN(RADIANS(R219))*SIN(RADIANS(P219))))</f>
        <v/>
      </c>
      <c r="U219">
        <f>TAN(RADIANS(R219/2))*TAN(RADIANS(R219/2))</f>
        <v/>
      </c>
      <c r="V219">
        <f>4*DEGREES(U219*SIN(2*RADIANS(I219))-2*K219*SIN(RADIANS(J219))+4*K219*U219*SIN(RADIANS(J219))*COS(2*RADIANS(I219))-0.5*U219*U219*SIN(4*RADIANS(I219))-1.25*K219*K219*SIN(2*RADIANS(J219)))</f>
        <v/>
      </c>
      <c r="W219">
        <f>DEGREES(ACOS(COS(RADIANS(90.833))/(COS(RADIANS($B$2))*COS(RADIANS(T219)))-TAN(RADIANS($B$2))*TAN(RADIANS(T219))))</f>
        <v/>
      </c>
      <c r="X219" s="7">
        <f>(720-4*$B$3-V219+$B$4*60)/1440</f>
        <v/>
      </c>
      <c r="Y219" s="7">
        <f>(X219*1440-W219*4)/1440</f>
        <v/>
      </c>
      <c r="Z219" s="7">
        <f>(X219*1440+W219*4)/1440</f>
        <v/>
      </c>
      <c r="AA219">
        <f>8*W219</f>
        <v/>
      </c>
      <c r="AB219">
        <f>MOD(E219*1440+V219+4*$B$3-60*$B$4,1440)</f>
        <v/>
      </c>
      <c r="AC219">
        <f>IF(AB219/4&lt;0,AB219/4+180,AB219/4-180)</f>
        <v/>
      </c>
      <c r="AD219">
        <f>DEGREES(ACOS(SIN(RADIANS($B$2))*SIN(RADIANS(T219))+COS(RADIANS($B$2))*COS(RADIANS(T219))*COS(RADIANS(AC219))))</f>
        <v/>
      </c>
      <c r="AE219">
        <f>90-AD219</f>
        <v/>
      </c>
      <c r="AF219">
        <f>IF(AE219&gt;85,0,IF(AE219&gt;5,58.1/TAN(RADIANS(AE219))-0.07/POWER(TAN(RADIANS(AE219)),3)+0.000086/POWER(TAN(RADIANS(AE219)),5),IF(AE219&gt;-0.575,1735+AE219*(-518.2+AE219*(103.4+AE219*(-12.79+AE219*0.711))),-20.772/TAN(RADIANS(AE219)))))/3600</f>
        <v/>
      </c>
      <c r="AG219">
        <f>AE219+AF219</f>
        <v/>
      </c>
      <c r="AH219">
        <f>IF(AC219&gt;0,MOD(DEGREES(ACOS(((SIN(RADIANS($B$2))*COS(RADIANS(AD219)))-SIN(RADIANS(T219)))/(COS(RADIANS($B$2))*SIN(RADIANS(AD219)))))+180,360),MOD(540-DEGREES(ACOS(((SIN(RADIANS($B$2))*COS(RADIANS(AD219)))-SIN(RADIANS(T219)))/(COS(RADIANS($B$2))*SIN(RADIANS(AD219))))),360))</f>
        <v/>
      </c>
    </row>
    <row r="220">
      <c r="D220" s="1">
        <f>D219+1</f>
        <v/>
      </c>
      <c r="E220" s="7">
        <f>$B$5</f>
        <v/>
      </c>
      <c r="F220" s="2">
        <f>D220+2415018.5+E220-$B$4/24</f>
        <v/>
      </c>
      <c r="G220" s="3">
        <f>(F220-2451545)/36525</f>
        <v/>
      </c>
      <c r="I220">
        <f>MOD(280.46646+G220*(36000.76983 + G220*0.0003032),360)</f>
        <v/>
      </c>
      <c r="J220">
        <f>357.52911+G220*(35999.05029 - 0.0001537*G220)</f>
        <v/>
      </c>
      <c r="K220">
        <f>0.016708634-G220*(0.000042037+0.0000001267*G220)</f>
        <v/>
      </c>
      <c r="L220">
        <f>SIN(RADIANS(J220))*(1.914602-G220*(0.004817+0.000014*G220))+SIN(RADIANS(2*J220))*(0.019993-0.000101*G220)+SIN(RADIANS(3*J220))*0.000289</f>
        <v/>
      </c>
      <c r="M220">
        <f>I220+L220</f>
        <v/>
      </c>
      <c r="N220">
        <f>J220+L220</f>
        <v/>
      </c>
      <c r="O220">
        <f>(1.000001018*(1-K220*K220))/(1+K220*COS(RADIANS(N220)))</f>
        <v/>
      </c>
      <c r="P220">
        <f>M220-0.00569-0.00478*SIN(RADIANS(125.04-1934.136*G220))</f>
        <v/>
      </c>
      <c r="Q220">
        <f>23+(26+((21.448-G220*(46.815+G220*(0.00059-G220*0.001813))))/60)/60</f>
        <v/>
      </c>
      <c r="R220">
        <f>Q220+0.00256*COS(RADIANS(125.04-1934.136*G220))</f>
        <v/>
      </c>
      <c r="S220">
        <f>DEGREES(ATAN2(COS(RADIANS(P220)),COS(RADIANS(R220))*SIN(RADIANS(P220))))</f>
        <v/>
      </c>
      <c r="T220">
        <f>DEGREES(ASIN(SIN(RADIANS(R220))*SIN(RADIANS(P220))))</f>
        <v/>
      </c>
      <c r="U220">
        <f>TAN(RADIANS(R220/2))*TAN(RADIANS(R220/2))</f>
        <v/>
      </c>
      <c r="V220">
        <f>4*DEGREES(U220*SIN(2*RADIANS(I220))-2*K220*SIN(RADIANS(J220))+4*K220*U220*SIN(RADIANS(J220))*COS(2*RADIANS(I220))-0.5*U220*U220*SIN(4*RADIANS(I220))-1.25*K220*K220*SIN(2*RADIANS(J220)))</f>
        <v/>
      </c>
      <c r="W220">
        <f>DEGREES(ACOS(COS(RADIANS(90.833))/(COS(RADIANS($B$2))*COS(RADIANS(T220)))-TAN(RADIANS($B$2))*TAN(RADIANS(T220))))</f>
        <v/>
      </c>
      <c r="X220" s="7">
        <f>(720-4*$B$3-V220+$B$4*60)/1440</f>
        <v/>
      </c>
      <c r="Y220" s="7">
        <f>(X220*1440-W220*4)/1440</f>
        <v/>
      </c>
      <c r="Z220" s="7">
        <f>(X220*1440+W220*4)/1440</f>
        <v/>
      </c>
      <c r="AA220">
        <f>8*W220</f>
        <v/>
      </c>
      <c r="AB220">
        <f>MOD(E220*1440+V220+4*$B$3-60*$B$4,1440)</f>
        <v/>
      </c>
      <c r="AC220">
        <f>IF(AB220/4&lt;0,AB220/4+180,AB220/4-180)</f>
        <v/>
      </c>
      <c r="AD220">
        <f>DEGREES(ACOS(SIN(RADIANS($B$2))*SIN(RADIANS(T220))+COS(RADIANS($B$2))*COS(RADIANS(T220))*COS(RADIANS(AC220))))</f>
        <v/>
      </c>
      <c r="AE220">
        <f>90-AD220</f>
        <v/>
      </c>
      <c r="AF220">
        <f>IF(AE220&gt;85,0,IF(AE220&gt;5,58.1/TAN(RADIANS(AE220))-0.07/POWER(TAN(RADIANS(AE220)),3)+0.000086/POWER(TAN(RADIANS(AE220)),5),IF(AE220&gt;-0.575,1735+AE220*(-518.2+AE220*(103.4+AE220*(-12.79+AE220*0.711))),-20.772/TAN(RADIANS(AE220)))))/3600</f>
        <v/>
      </c>
      <c r="AG220">
        <f>AE220+AF220</f>
        <v/>
      </c>
      <c r="AH220">
        <f>IF(AC220&gt;0,MOD(DEGREES(ACOS(((SIN(RADIANS($B$2))*COS(RADIANS(AD220)))-SIN(RADIANS(T220)))/(COS(RADIANS($B$2))*SIN(RADIANS(AD220)))))+180,360),MOD(540-DEGREES(ACOS(((SIN(RADIANS($B$2))*COS(RADIANS(AD220)))-SIN(RADIANS(T220)))/(COS(RADIANS($B$2))*SIN(RADIANS(AD220))))),360))</f>
        <v/>
      </c>
    </row>
    <row r="221">
      <c r="D221" s="1">
        <f>D220+1</f>
        <v/>
      </c>
      <c r="E221" s="7">
        <f>$B$5</f>
        <v/>
      </c>
      <c r="F221" s="2">
        <f>D221+2415018.5+E221-$B$4/24</f>
        <v/>
      </c>
      <c r="G221" s="3">
        <f>(F221-2451545)/36525</f>
        <v/>
      </c>
      <c r="I221">
        <f>MOD(280.46646+G221*(36000.76983 + G221*0.0003032),360)</f>
        <v/>
      </c>
      <c r="J221">
        <f>357.52911+G221*(35999.05029 - 0.0001537*G221)</f>
        <v/>
      </c>
      <c r="K221">
        <f>0.016708634-G221*(0.000042037+0.0000001267*G221)</f>
        <v/>
      </c>
      <c r="L221">
        <f>SIN(RADIANS(J221))*(1.914602-G221*(0.004817+0.000014*G221))+SIN(RADIANS(2*J221))*(0.019993-0.000101*G221)+SIN(RADIANS(3*J221))*0.000289</f>
        <v/>
      </c>
      <c r="M221">
        <f>I221+L221</f>
        <v/>
      </c>
      <c r="N221">
        <f>J221+L221</f>
        <v/>
      </c>
      <c r="O221">
        <f>(1.000001018*(1-K221*K221))/(1+K221*COS(RADIANS(N221)))</f>
        <v/>
      </c>
      <c r="P221">
        <f>M221-0.00569-0.00478*SIN(RADIANS(125.04-1934.136*G221))</f>
        <v/>
      </c>
      <c r="Q221">
        <f>23+(26+((21.448-G221*(46.815+G221*(0.00059-G221*0.001813))))/60)/60</f>
        <v/>
      </c>
      <c r="R221">
        <f>Q221+0.00256*COS(RADIANS(125.04-1934.136*G221))</f>
        <v/>
      </c>
      <c r="S221">
        <f>DEGREES(ATAN2(COS(RADIANS(P221)),COS(RADIANS(R221))*SIN(RADIANS(P221))))</f>
        <v/>
      </c>
      <c r="T221">
        <f>DEGREES(ASIN(SIN(RADIANS(R221))*SIN(RADIANS(P221))))</f>
        <v/>
      </c>
      <c r="U221">
        <f>TAN(RADIANS(R221/2))*TAN(RADIANS(R221/2))</f>
        <v/>
      </c>
      <c r="V221">
        <f>4*DEGREES(U221*SIN(2*RADIANS(I221))-2*K221*SIN(RADIANS(J221))+4*K221*U221*SIN(RADIANS(J221))*COS(2*RADIANS(I221))-0.5*U221*U221*SIN(4*RADIANS(I221))-1.25*K221*K221*SIN(2*RADIANS(J221)))</f>
        <v/>
      </c>
      <c r="W221">
        <f>DEGREES(ACOS(COS(RADIANS(90.833))/(COS(RADIANS($B$2))*COS(RADIANS(T221)))-TAN(RADIANS($B$2))*TAN(RADIANS(T221))))</f>
        <v/>
      </c>
      <c r="X221" s="7">
        <f>(720-4*$B$3-V221+$B$4*60)/1440</f>
        <v/>
      </c>
      <c r="Y221" s="7">
        <f>(X221*1440-W221*4)/1440</f>
        <v/>
      </c>
      <c r="Z221" s="7">
        <f>(X221*1440+W221*4)/1440</f>
        <v/>
      </c>
      <c r="AA221">
        <f>8*W221</f>
        <v/>
      </c>
      <c r="AB221">
        <f>MOD(E221*1440+V221+4*$B$3-60*$B$4,1440)</f>
        <v/>
      </c>
      <c r="AC221">
        <f>IF(AB221/4&lt;0,AB221/4+180,AB221/4-180)</f>
        <v/>
      </c>
      <c r="AD221">
        <f>DEGREES(ACOS(SIN(RADIANS($B$2))*SIN(RADIANS(T221))+COS(RADIANS($B$2))*COS(RADIANS(T221))*COS(RADIANS(AC221))))</f>
        <v/>
      </c>
      <c r="AE221">
        <f>90-AD221</f>
        <v/>
      </c>
      <c r="AF221">
        <f>IF(AE221&gt;85,0,IF(AE221&gt;5,58.1/TAN(RADIANS(AE221))-0.07/POWER(TAN(RADIANS(AE221)),3)+0.000086/POWER(TAN(RADIANS(AE221)),5),IF(AE221&gt;-0.575,1735+AE221*(-518.2+AE221*(103.4+AE221*(-12.79+AE221*0.711))),-20.772/TAN(RADIANS(AE221)))))/3600</f>
        <v/>
      </c>
      <c r="AG221">
        <f>AE221+AF221</f>
        <v/>
      </c>
      <c r="AH221">
        <f>IF(AC221&gt;0,MOD(DEGREES(ACOS(((SIN(RADIANS($B$2))*COS(RADIANS(AD221)))-SIN(RADIANS(T221)))/(COS(RADIANS($B$2))*SIN(RADIANS(AD221)))))+180,360),MOD(540-DEGREES(ACOS(((SIN(RADIANS($B$2))*COS(RADIANS(AD221)))-SIN(RADIANS(T221)))/(COS(RADIANS($B$2))*SIN(RADIANS(AD221))))),360))</f>
        <v/>
      </c>
    </row>
    <row r="222">
      <c r="D222" s="1">
        <f>D221+1</f>
        <v/>
      </c>
      <c r="E222" s="7">
        <f>$B$5</f>
        <v/>
      </c>
      <c r="F222" s="2">
        <f>D222+2415018.5+E222-$B$4/24</f>
        <v/>
      </c>
      <c r="G222" s="3">
        <f>(F222-2451545)/36525</f>
        <v/>
      </c>
      <c r="I222">
        <f>MOD(280.46646+G222*(36000.76983 + G222*0.0003032),360)</f>
        <v/>
      </c>
      <c r="J222">
        <f>357.52911+G222*(35999.05029 - 0.0001537*G222)</f>
        <v/>
      </c>
      <c r="K222">
        <f>0.016708634-G222*(0.000042037+0.0000001267*G222)</f>
        <v/>
      </c>
      <c r="L222">
        <f>SIN(RADIANS(J222))*(1.914602-G222*(0.004817+0.000014*G222))+SIN(RADIANS(2*J222))*(0.019993-0.000101*G222)+SIN(RADIANS(3*J222))*0.000289</f>
        <v/>
      </c>
      <c r="M222">
        <f>I222+L222</f>
        <v/>
      </c>
      <c r="N222">
        <f>J222+L222</f>
        <v/>
      </c>
      <c r="O222">
        <f>(1.000001018*(1-K222*K222))/(1+K222*COS(RADIANS(N222)))</f>
        <v/>
      </c>
      <c r="P222">
        <f>M222-0.00569-0.00478*SIN(RADIANS(125.04-1934.136*G222))</f>
        <v/>
      </c>
      <c r="Q222">
        <f>23+(26+((21.448-G222*(46.815+G222*(0.00059-G222*0.001813))))/60)/60</f>
        <v/>
      </c>
      <c r="R222">
        <f>Q222+0.00256*COS(RADIANS(125.04-1934.136*G222))</f>
        <v/>
      </c>
      <c r="S222">
        <f>DEGREES(ATAN2(COS(RADIANS(P222)),COS(RADIANS(R222))*SIN(RADIANS(P222))))</f>
        <v/>
      </c>
      <c r="T222">
        <f>DEGREES(ASIN(SIN(RADIANS(R222))*SIN(RADIANS(P222))))</f>
        <v/>
      </c>
      <c r="U222">
        <f>TAN(RADIANS(R222/2))*TAN(RADIANS(R222/2))</f>
        <v/>
      </c>
      <c r="V222">
        <f>4*DEGREES(U222*SIN(2*RADIANS(I222))-2*K222*SIN(RADIANS(J222))+4*K222*U222*SIN(RADIANS(J222))*COS(2*RADIANS(I222))-0.5*U222*U222*SIN(4*RADIANS(I222))-1.25*K222*K222*SIN(2*RADIANS(J222)))</f>
        <v/>
      </c>
      <c r="W222">
        <f>DEGREES(ACOS(COS(RADIANS(90.833))/(COS(RADIANS($B$2))*COS(RADIANS(T222)))-TAN(RADIANS($B$2))*TAN(RADIANS(T222))))</f>
        <v/>
      </c>
      <c r="X222" s="7">
        <f>(720-4*$B$3-V222+$B$4*60)/1440</f>
        <v/>
      </c>
      <c r="Y222" s="7">
        <f>(X222*1440-W222*4)/1440</f>
        <v/>
      </c>
      <c r="Z222" s="7">
        <f>(X222*1440+W222*4)/1440</f>
        <v/>
      </c>
      <c r="AA222">
        <f>8*W222</f>
        <v/>
      </c>
      <c r="AB222">
        <f>MOD(E222*1440+V222+4*$B$3-60*$B$4,1440)</f>
        <v/>
      </c>
      <c r="AC222">
        <f>IF(AB222/4&lt;0,AB222/4+180,AB222/4-180)</f>
        <v/>
      </c>
      <c r="AD222">
        <f>DEGREES(ACOS(SIN(RADIANS($B$2))*SIN(RADIANS(T222))+COS(RADIANS($B$2))*COS(RADIANS(T222))*COS(RADIANS(AC222))))</f>
        <v/>
      </c>
      <c r="AE222">
        <f>90-AD222</f>
        <v/>
      </c>
      <c r="AF222">
        <f>IF(AE222&gt;85,0,IF(AE222&gt;5,58.1/TAN(RADIANS(AE222))-0.07/POWER(TAN(RADIANS(AE222)),3)+0.000086/POWER(TAN(RADIANS(AE222)),5),IF(AE222&gt;-0.575,1735+AE222*(-518.2+AE222*(103.4+AE222*(-12.79+AE222*0.711))),-20.772/TAN(RADIANS(AE222)))))/3600</f>
        <v/>
      </c>
      <c r="AG222">
        <f>AE222+AF222</f>
        <v/>
      </c>
      <c r="AH222">
        <f>IF(AC222&gt;0,MOD(DEGREES(ACOS(((SIN(RADIANS($B$2))*COS(RADIANS(AD222)))-SIN(RADIANS(T222)))/(COS(RADIANS($B$2))*SIN(RADIANS(AD222)))))+180,360),MOD(540-DEGREES(ACOS(((SIN(RADIANS($B$2))*COS(RADIANS(AD222)))-SIN(RADIANS(T222)))/(COS(RADIANS($B$2))*SIN(RADIANS(AD222))))),360))</f>
        <v/>
      </c>
    </row>
    <row r="223">
      <c r="D223" s="1">
        <f>D222+1</f>
        <v/>
      </c>
      <c r="E223" s="7">
        <f>$B$5</f>
        <v/>
      </c>
      <c r="F223" s="2">
        <f>D223+2415018.5+E223-$B$4/24</f>
        <v/>
      </c>
      <c r="G223" s="3">
        <f>(F223-2451545)/36525</f>
        <v/>
      </c>
      <c r="I223">
        <f>MOD(280.46646+G223*(36000.76983 + G223*0.0003032),360)</f>
        <v/>
      </c>
      <c r="J223">
        <f>357.52911+G223*(35999.05029 - 0.0001537*G223)</f>
        <v/>
      </c>
      <c r="K223">
        <f>0.016708634-G223*(0.000042037+0.0000001267*G223)</f>
        <v/>
      </c>
      <c r="L223">
        <f>SIN(RADIANS(J223))*(1.914602-G223*(0.004817+0.000014*G223))+SIN(RADIANS(2*J223))*(0.019993-0.000101*G223)+SIN(RADIANS(3*J223))*0.000289</f>
        <v/>
      </c>
      <c r="M223">
        <f>I223+L223</f>
        <v/>
      </c>
      <c r="N223">
        <f>J223+L223</f>
        <v/>
      </c>
      <c r="O223">
        <f>(1.000001018*(1-K223*K223))/(1+K223*COS(RADIANS(N223)))</f>
        <v/>
      </c>
      <c r="P223">
        <f>M223-0.00569-0.00478*SIN(RADIANS(125.04-1934.136*G223))</f>
        <v/>
      </c>
      <c r="Q223">
        <f>23+(26+((21.448-G223*(46.815+G223*(0.00059-G223*0.001813))))/60)/60</f>
        <v/>
      </c>
      <c r="R223">
        <f>Q223+0.00256*COS(RADIANS(125.04-1934.136*G223))</f>
        <v/>
      </c>
      <c r="S223">
        <f>DEGREES(ATAN2(COS(RADIANS(P223)),COS(RADIANS(R223))*SIN(RADIANS(P223))))</f>
        <v/>
      </c>
      <c r="T223">
        <f>DEGREES(ASIN(SIN(RADIANS(R223))*SIN(RADIANS(P223))))</f>
        <v/>
      </c>
      <c r="U223">
        <f>TAN(RADIANS(R223/2))*TAN(RADIANS(R223/2))</f>
        <v/>
      </c>
      <c r="V223">
        <f>4*DEGREES(U223*SIN(2*RADIANS(I223))-2*K223*SIN(RADIANS(J223))+4*K223*U223*SIN(RADIANS(J223))*COS(2*RADIANS(I223))-0.5*U223*U223*SIN(4*RADIANS(I223))-1.25*K223*K223*SIN(2*RADIANS(J223)))</f>
        <v/>
      </c>
      <c r="W223">
        <f>DEGREES(ACOS(COS(RADIANS(90.833))/(COS(RADIANS($B$2))*COS(RADIANS(T223)))-TAN(RADIANS($B$2))*TAN(RADIANS(T223))))</f>
        <v/>
      </c>
      <c r="X223" s="7">
        <f>(720-4*$B$3-V223+$B$4*60)/1440</f>
        <v/>
      </c>
      <c r="Y223" s="7">
        <f>(X223*1440-W223*4)/1440</f>
        <v/>
      </c>
      <c r="Z223" s="7">
        <f>(X223*1440+W223*4)/1440</f>
        <v/>
      </c>
      <c r="AA223">
        <f>8*W223</f>
        <v/>
      </c>
      <c r="AB223">
        <f>MOD(E223*1440+V223+4*$B$3-60*$B$4,1440)</f>
        <v/>
      </c>
      <c r="AC223">
        <f>IF(AB223/4&lt;0,AB223/4+180,AB223/4-180)</f>
        <v/>
      </c>
      <c r="AD223">
        <f>DEGREES(ACOS(SIN(RADIANS($B$2))*SIN(RADIANS(T223))+COS(RADIANS($B$2))*COS(RADIANS(T223))*COS(RADIANS(AC223))))</f>
        <v/>
      </c>
      <c r="AE223">
        <f>90-AD223</f>
        <v/>
      </c>
      <c r="AF223">
        <f>IF(AE223&gt;85,0,IF(AE223&gt;5,58.1/TAN(RADIANS(AE223))-0.07/POWER(TAN(RADIANS(AE223)),3)+0.000086/POWER(TAN(RADIANS(AE223)),5),IF(AE223&gt;-0.575,1735+AE223*(-518.2+AE223*(103.4+AE223*(-12.79+AE223*0.711))),-20.772/TAN(RADIANS(AE223)))))/3600</f>
        <v/>
      </c>
      <c r="AG223">
        <f>AE223+AF223</f>
        <v/>
      </c>
      <c r="AH223">
        <f>IF(AC223&gt;0,MOD(DEGREES(ACOS(((SIN(RADIANS($B$2))*COS(RADIANS(AD223)))-SIN(RADIANS(T223)))/(COS(RADIANS($B$2))*SIN(RADIANS(AD223)))))+180,360),MOD(540-DEGREES(ACOS(((SIN(RADIANS($B$2))*COS(RADIANS(AD223)))-SIN(RADIANS(T223)))/(COS(RADIANS($B$2))*SIN(RADIANS(AD223))))),360))</f>
        <v/>
      </c>
    </row>
    <row r="224">
      <c r="D224" s="1">
        <f>D223+1</f>
        <v/>
      </c>
      <c r="E224" s="7">
        <f>$B$5</f>
        <v/>
      </c>
      <c r="F224" s="2">
        <f>D224+2415018.5+E224-$B$4/24</f>
        <v/>
      </c>
      <c r="G224" s="3">
        <f>(F224-2451545)/36525</f>
        <v/>
      </c>
      <c r="I224">
        <f>MOD(280.46646+G224*(36000.76983 + G224*0.0003032),360)</f>
        <v/>
      </c>
      <c r="J224">
        <f>357.52911+G224*(35999.05029 - 0.0001537*G224)</f>
        <v/>
      </c>
      <c r="K224">
        <f>0.016708634-G224*(0.000042037+0.0000001267*G224)</f>
        <v/>
      </c>
      <c r="L224">
        <f>SIN(RADIANS(J224))*(1.914602-G224*(0.004817+0.000014*G224))+SIN(RADIANS(2*J224))*(0.019993-0.000101*G224)+SIN(RADIANS(3*J224))*0.000289</f>
        <v/>
      </c>
      <c r="M224">
        <f>I224+L224</f>
        <v/>
      </c>
      <c r="N224">
        <f>J224+L224</f>
        <v/>
      </c>
      <c r="O224">
        <f>(1.000001018*(1-K224*K224))/(1+K224*COS(RADIANS(N224)))</f>
        <v/>
      </c>
      <c r="P224">
        <f>M224-0.00569-0.00478*SIN(RADIANS(125.04-1934.136*G224))</f>
        <v/>
      </c>
      <c r="Q224">
        <f>23+(26+((21.448-G224*(46.815+G224*(0.00059-G224*0.001813))))/60)/60</f>
        <v/>
      </c>
      <c r="R224">
        <f>Q224+0.00256*COS(RADIANS(125.04-1934.136*G224))</f>
        <v/>
      </c>
      <c r="S224">
        <f>DEGREES(ATAN2(COS(RADIANS(P224)),COS(RADIANS(R224))*SIN(RADIANS(P224))))</f>
        <v/>
      </c>
      <c r="T224">
        <f>DEGREES(ASIN(SIN(RADIANS(R224))*SIN(RADIANS(P224))))</f>
        <v/>
      </c>
      <c r="U224">
        <f>TAN(RADIANS(R224/2))*TAN(RADIANS(R224/2))</f>
        <v/>
      </c>
      <c r="V224">
        <f>4*DEGREES(U224*SIN(2*RADIANS(I224))-2*K224*SIN(RADIANS(J224))+4*K224*U224*SIN(RADIANS(J224))*COS(2*RADIANS(I224))-0.5*U224*U224*SIN(4*RADIANS(I224))-1.25*K224*K224*SIN(2*RADIANS(J224)))</f>
        <v/>
      </c>
      <c r="W224">
        <f>DEGREES(ACOS(COS(RADIANS(90.833))/(COS(RADIANS($B$2))*COS(RADIANS(T224)))-TAN(RADIANS($B$2))*TAN(RADIANS(T224))))</f>
        <v/>
      </c>
      <c r="X224" s="7">
        <f>(720-4*$B$3-V224+$B$4*60)/1440</f>
        <v/>
      </c>
      <c r="Y224" s="7">
        <f>(X224*1440-W224*4)/1440</f>
        <v/>
      </c>
      <c r="Z224" s="7">
        <f>(X224*1440+W224*4)/1440</f>
        <v/>
      </c>
      <c r="AA224">
        <f>8*W224</f>
        <v/>
      </c>
      <c r="AB224">
        <f>MOD(E224*1440+V224+4*$B$3-60*$B$4,1440)</f>
        <v/>
      </c>
      <c r="AC224">
        <f>IF(AB224/4&lt;0,AB224/4+180,AB224/4-180)</f>
        <v/>
      </c>
      <c r="AD224">
        <f>DEGREES(ACOS(SIN(RADIANS($B$2))*SIN(RADIANS(T224))+COS(RADIANS($B$2))*COS(RADIANS(T224))*COS(RADIANS(AC224))))</f>
        <v/>
      </c>
      <c r="AE224">
        <f>90-AD224</f>
        <v/>
      </c>
      <c r="AF224">
        <f>IF(AE224&gt;85,0,IF(AE224&gt;5,58.1/TAN(RADIANS(AE224))-0.07/POWER(TAN(RADIANS(AE224)),3)+0.000086/POWER(TAN(RADIANS(AE224)),5),IF(AE224&gt;-0.575,1735+AE224*(-518.2+AE224*(103.4+AE224*(-12.79+AE224*0.711))),-20.772/TAN(RADIANS(AE224)))))/3600</f>
        <v/>
      </c>
      <c r="AG224">
        <f>AE224+AF224</f>
        <v/>
      </c>
      <c r="AH224">
        <f>IF(AC224&gt;0,MOD(DEGREES(ACOS(((SIN(RADIANS($B$2))*COS(RADIANS(AD224)))-SIN(RADIANS(T224)))/(COS(RADIANS($B$2))*SIN(RADIANS(AD224)))))+180,360),MOD(540-DEGREES(ACOS(((SIN(RADIANS($B$2))*COS(RADIANS(AD224)))-SIN(RADIANS(T224)))/(COS(RADIANS($B$2))*SIN(RADIANS(AD224))))),360))</f>
        <v/>
      </c>
    </row>
    <row r="225">
      <c r="D225" s="1">
        <f>D224+1</f>
        <v/>
      </c>
      <c r="E225" s="7">
        <f>$B$5</f>
        <v/>
      </c>
      <c r="F225" s="2">
        <f>D225+2415018.5+E225-$B$4/24</f>
        <v/>
      </c>
      <c r="G225" s="3">
        <f>(F225-2451545)/36525</f>
        <v/>
      </c>
      <c r="I225">
        <f>MOD(280.46646+G225*(36000.76983 + G225*0.0003032),360)</f>
        <v/>
      </c>
      <c r="J225">
        <f>357.52911+G225*(35999.05029 - 0.0001537*G225)</f>
        <v/>
      </c>
      <c r="K225">
        <f>0.016708634-G225*(0.000042037+0.0000001267*G225)</f>
        <v/>
      </c>
      <c r="L225">
        <f>SIN(RADIANS(J225))*(1.914602-G225*(0.004817+0.000014*G225))+SIN(RADIANS(2*J225))*(0.019993-0.000101*G225)+SIN(RADIANS(3*J225))*0.000289</f>
        <v/>
      </c>
      <c r="M225">
        <f>I225+L225</f>
        <v/>
      </c>
      <c r="N225">
        <f>J225+L225</f>
        <v/>
      </c>
      <c r="O225">
        <f>(1.000001018*(1-K225*K225))/(1+K225*COS(RADIANS(N225)))</f>
        <v/>
      </c>
      <c r="P225">
        <f>M225-0.00569-0.00478*SIN(RADIANS(125.04-1934.136*G225))</f>
        <v/>
      </c>
      <c r="Q225">
        <f>23+(26+((21.448-G225*(46.815+G225*(0.00059-G225*0.001813))))/60)/60</f>
        <v/>
      </c>
      <c r="R225">
        <f>Q225+0.00256*COS(RADIANS(125.04-1934.136*G225))</f>
        <v/>
      </c>
      <c r="S225">
        <f>DEGREES(ATAN2(COS(RADIANS(P225)),COS(RADIANS(R225))*SIN(RADIANS(P225))))</f>
        <v/>
      </c>
      <c r="T225">
        <f>DEGREES(ASIN(SIN(RADIANS(R225))*SIN(RADIANS(P225))))</f>
        <v/>
      </c>
      <c r="U225">
        <f>TAN(RADIANS(R225/2))*TAN(RADIANS(R225/2))</f>
        <v/>
      </c>
      <c r="V225">
        <f>4*DEGREES(U225*SIN(2*RADIANS(I225))-2*K225*SIN(RADIANS(J225))+4*K225*U225*SIN(RADIANS(J225))*COS(2*RADIANS(I225))-0.5*U225*U225*SIN(4*RADIANS(I225))-1.25*K225*K225*SIN(2*RADIANS(J225)))</f>
        <v/>
      </c>
      <c r="W225">
        <f>DEGREES(ACOS(COS(RADIANS(90.833))/(COS(RADIANS($B$2))*COS(RADIANS(T225)))-TAN(RADIANS($B$2))*TAN(RADIANS(T225))))</f>
        <v/>
      </c>
      <c r="X225" s="7">
        <f>(720-4*$B$3-V225+$B$4*60)/1440</f>
        <v/>
      </c>
      <c r="Y225" s="7">
        <f>(X225*1440-W225*4)/1440</f>
        <v/>
      </c>
      <c r="Z225" s="7">
        <f>(X225*1440+W225*4)/1440</f>
        <v/>
      </c>
      <c r="AA225">
        <f>8*W225</f>
        <v/>
      </c>
      <c r="AB225">
        <f>MOD(E225*1440+V225+4*$B$3-60*$B$4,1440)</f>
        <v/>
      </c>
      <c r="AC225">
        <f>IF(AB225/4&lt;0,AB225/4+180,AB225/4-180)</f>
        <v/>
      </c>
      <c r="AD225">
        <f>DEGREES(ACOS(SIN(RADIANS($B$2))*SIN(RADIANS(T225))+COS(RADIANS($B$2))*COS(RADIANS(T225))*COS(RADIANS(AC225))))</f>
        <v/>
      </c>
      <c r="AE225">
        <f>90-AD225</f>
        <v/>
      </c>
      <c r="AF225">
        <f>IF(AE225&gt;85,0,IF(AE225&gt;5,58.1/TAN(RADIANS(AE225))-0.07/POWER(TAN(RADIANS(AE225)),3)+0.000086/POWER(TAN(RADIANS(AE225)),5),IF(AE225&gt;-0.575,1735+AE225*(-518.2+AE225*(103.4+AE225*(-12.79+AE225*0.711))),-20.772/TAN(RADIANS(AE225)))))/3600</f>
        <v/>
      </c>
      <c r="AG225">
        <f>AE225+AF225</f>
        <v/>
      </c>
      <c r="AH225">
        <f>IF(AC225&gt;0,MOD(DEGREES(ACOS(((SIN(RADIANS($B$2))*COS(RADIANS(AD225)))-SIN(RADIANS(T225)))/(COS(RADIANS($B$2))*SIN(RADIANS(AD225)))))+180,360),MOD(540-DEGREES(ACOS(((SIN(RADIANS($B$2))*COS(RADIANS(AD225)))-SIN(RADIANS(T225)))/(COS(RADIANS($B$2))*SIN(RADIANS(AD225))))),360))</f>
        <v/>
      </c>
    </row>
    <row r="226">
      <c r="D226" s="1">
        <f>D225+1</f>
        <v/>
      </c>
      <c r="E226" s="7">
        <f>$B$5</f>
        <v/>
      </c>
      <c r="F226" s="2">
        <f>D226+2415018.5+E226-$B$4/24</f>
        <v/>
      </c>
      <c r="G226" s="3">
        <f>(F226-2451545)/36525</f>
        <v/>
      </c>
      <c r="I226">
        <f>MOD(280.46646+G226*(36000.76983 + G226*0.0003032),360)</f>
        <v/>
      </c>
      <c r="J226">
        <f>357.52911+G226*(35999.05029 - 0.0001537*G226)</f>
        <v/>
      </c>
      <c r="K226">
        <f>0.016708634-G226*(0.000042037+0.0000001267*G226)</f>
        <v/>
      </c>
      <c r="L226">
        <f>SIN(RADIANS(J226))*(1.914602-G226*(0.004817+0.000014*G226))+SIN(RADIANS(2*J226))*(0.019993-0.000101*G226)+SIN(RADIANS(3*J226))*0.000289</f>
        <v/>
      </c>
      <c r="M226">
        <f>I226+L226</f>
        <v/>
      </c>
      <c r="N226">
        <f>J226+L226</f>
        <v/>
      </c>
      <c r="O226">
        <f>(1.000001018*(1-K226*K226))/(1+K226*COS(RADIANS(N226)))</f>
        <v/>
      </c>
      <c r="P226">
        <f>M226-0.00569-0.00478*SIN(RADIANS(125.04-1934.136*G226))</f>
        <v/>
      </c>
      <c r="Q226">
        <f>23+(26+((21.448-G226*(46.815+G226*(0.00059-G226*0.001813))))/60)/60</f>
        <v/>
      </c>
      <c r="R226">
        <f>Q226+0.00256*COS(RADIANS(125.04-1934.136*G226))</f>
        <v/>
      </c>
      <c r="S226">
        <f>DEGREES(ATAN2(COS(RADIANS(P226)),COS(RADIANS(R226))*SIN(RADIANS(P226))))</f>
        <v/>
      </c>
      <c r="T226">
        <f>DEGREES(ASIN(SIN(RADIANS(R226))*SIN(RADIANS(P226))))</f>
        <v/>
      </c>
      <c r="U226">
        <f>TAN(RADIANS(R226/2))*TAN(RADIANS(R226/2))</f>
        <v/>
      </c>
      <c r="V226">
        <f>4*DEGREES(U226*SIN(2*RADIANS(I226))-2*K226*SIN(RADIANS(J226))+4*K226*U226*SIN(RADIANS(J226))*COS(2*RADIANS(I226))-0.5*U226*U226*SIN(4*RADIANS(I226))-1.25*K226*K226*SIN(2*RADIANS(J226)))</f>
        <v/>
      </c>
      <c r="W226">
        <f>DEGREES(ACOS(COS(RADIANS(90.833))/(COS(RADIANS($B$2))*COS(RADIANS(T226)))-TAN(RADIANS($B$2))*TAN(RADIANS(T226))))</f>
        <v/>
      </c>
      <c r="X226" s="7">
        <f>(720-4*$B$3-V226+$B$4*60)/1440</f>
        <v/>
      </c>
      <c r="Y226" s="7">
        <f>(X226*1440-W226*4)/1440</f>
        <v/>
      </c>
      <c r="Z226" s="7">
        <f>(X226*1440+W226*4)/1440</f>
        <v/>
      </c>
      <c r="AA226">
        <f>8*W226</f>
        <v/>
      </c>
      <c r="AB226">
        <f>MOD(E226*1440+V226+4*$B$3-60*$B$4,1440)</f>
        <v/>
      </c>
      <c r="AC226">
        <f>IF(AB226/4&lt;0,AB226/4+180,AB226/4-180)</f>
        <v/>
      </c>
      <c r="AD226">
        <f>DEGREES(ACOS(SIN(RADIANS($B$2))*SIN(RADIANS(T226))+COS(RADIANS($B$2))*COS(RADIANS(T226))*COS(RADIANS(AC226))))</f>
        <v/>
      </c>
      <c r="AE226">
        <f>90-AD226</f>
        <v/>
      </c>
      <c r="AF226">
        <f>IF(AE226&gt;85,0,IF(AE226&gt;5,58.1/TAN(RADIANS(AE226))-0.07/POWER(TAN(RADIANS(AE226)),3)+0.000086/POWER(TAN(RADIANS(AE226)),5),IF(AE226&gt;-0.575,1735+AE226*(-518.2+AE226*(103.4+AE226*(-12.79+AE226*0.711))),-20.772/TAN(RADIANS(AE226)))))/3600</f>
        <v/>
      </c>
      <c r="AG226">
        <f>AE226+AF226</f>
        <v/>
      </c>
      <c r="AH226">
        <f>IF(AC226&gt;0,MOD(DEGREES(ACOS(((SIN(RADIANS($B$2))*COS(RADIANS(AD226)))-SIN(RADIANS(T226)))/(COS(RADIANS($B$2))*SIN(RADIANS(AD226)))))+180,360),MOD(540-DEGREES(ACOS(((SIN(RADIANS($B$2))*COS(RADIANS(AD226)))-SIN(RADIANS(T226)))/(COS(RADIANS($B$2))*SIN(RADIANS(AD226))))),360))</f>
        <v/>
      </c>
    </row>
    <row r="227">
      <c r="D227" s="1">
        <f>D226+1</f>
        <v/>
      </c>
      <c r="E227" s="7">
        <f>$B$5</f>
        <v/>
      </c>
      <c r="F227" s="2">
        <f>D227+2415018.5+E227-$B$4/24</f>
        <v/>
      </c>
      <c r="G227" s="3">
        <f>(F227-2451545)/36525</f>
        <v/>
      </c>
      <c r="I227">
        <f>MOD(280.46646+G227*(36000.76983 + G227*0.0003032),360)</f>
        <v/>
      </c>
      <c r="J227">
        <f>357.52911+G227*(35999.05029 - 0.0001537*G227)</f>
        <v/>
      </c>
      <c r="K227">
        <f>0.016708634-G227*(0.000042037+0.0000001267*G227)</f>
        <v/>
      </c>
      <c r="L227">
        <f>SIN(RADIANS(J227))*(1.914602-G227*(0.004817+0.000014*G227))+SIN(RADIANS(2*J227))*(0.019993-0.000101*G227)+SIN(RADIANS(3*J227))*0.000289</f>
        <v/>
      </c>
      <c r="M227">
        <f>I227+L227</f>
        <v/>
      </c>
      <c r="N227">
        <f>J227+L227</f>
        <v/>
      </c>
      <c r="O227">
        <f>(1.000001018*(1-K227*K227))/(1+K227*COS(RADIANS(N227)))</f>
        <v/>
      </c>
      <c r="P227">
        <f>M227-0.00569-0.00478*SIN(RADIANS(125.04-1934.136*G227))</f>
        <v/>
      </c>
      <c r="Q227">
        <f>23+(26+((21.448-G227*(46.815+G227*(0.00059-G227*0.001813))))/60)/60</f>
        <v/>
      </c>
      <c r="R227">
        <f>Q227+0.00256*COS(RADIANS(125.04-1934.136*G227))</f>
        <v/>
      </c>
      <c r="S227">
        <f>DEGREES(ATAN2(COS(RADIANS(P227)),COS(RADIANS(R227))*SIN(RADIANS(P227))))</f>
        <v/>
      </c>
      <c r="T227">
        <f>DEGREES(ASIN(SIN(RADIANS(R227))*SIN(RADIANS(P227))))</f>
        <v/>
      </c>
      <c r="U227">
        <f>TAN(RADIANS(R227/2))*TAN(RADIANS(R227/2))</f>
        <v/>
      </c>
      <c r="V227">
        <f>4*DEGREES(U227*SIN(2*RADIANS(I227))-2*K227*SIN(RADIANS(J227))+4*K227*U227*SIN(RADIANS(J227))*COS(2*RADIANS(I227))-0.5*U227*U227*SIN(4*RADIANS(I227))-1.25*K227*K227*SIN(2*RADIANS(J227)))</f>
        <v/>
      </c>
      <c r="W227">
        <f>DEGREES(ACOS(COS(RADIANS(90.833))/(COS(RADIANS($B$2))*COS(RADIANS(T227)))-TAN(RADIANS($B$2))*TAN(RADIANS(T227))))</f>
        <v/>
      </c>
      <c r="X227" s="7">
        <f>(720-4*$B$3-V227+$B$4*60)/1440</f>
        <v/>
      </c>
      <c r="Y227" s="7">
        <f>(X227*1440-W227*4)/1440</f>
        <v/>
      </c>
      <c r="Z227" s="7">
        <f>(X227*1440+W227*4)/1440</f>
        <v/>
      </c>
      <c r="AA227">
        <f>8*W227</f>
        <v/>
      </c>
      <c r="AB227">
        <f>MOD(E227*1440+V227+4*$B$3-60*$B$4,1440)</f>
        <v/>
      </c>
      <c r="AC227">
        <f>IF(AB227/4&lt;0,AB227/4+180,AB227/4-180)</f>
        <v/>
      </c>
      <c r="AD227">
        <f>DEGREES(ACOS(SIN(RADIANS($B$2))*SIN(RADIANS(T227))+COS(RADIANS($B$2))*COS(RADIANS(T227))*COS(RADIANS(AC227))))</f>
        <v/>
      </c>
      <c r="AE227">
        <f>90-AD227</f>
        <v/>
      </c>
      <c r="AF227">
        <f>IF(AE227&gt;85,0,IF(AE227&gt;5,58.1/TAN(RADIANS(AE227))-0.07/POWER(TAN(RADIANS(AE227)),3)+0.000086/POWER(TAN(RADIANS(AE227)),5),IF(AE227&gt;-0.575,1735+AE227*(-518.2+AE227*(103.4+AE227*(-12.79+AE227*0.711))),-20.772/TAN(RADIANS(AE227)))))/3600</f>
        <v/>
      </c>
      <c r="AG227">
        <f>AE227+AF227</f>
        <v/>
      </c>
      <c r="AH227">
        <f>IF(AC227&gt;0,MOD(DEGREES(ACOS(((SIN(RADIANS($B$2))*COS(RADIANS(AD227)))-SIN(RADIANS(T227)))/(COS(RADIANS($B$2))*SIN(RADIANS(AD227)))))+180,360),MOD(540-DEGREES(ACOS(((SIN(RADIANS($B$2))*COS(RADIANS(AD227)))-SIN(RADIANS(T227)))/(COS(RADIANS($B$2))*SIN(RADIANS(AD227))))),360))</f>
        <v/>
      </c>
    </row>
    <row r="228">
      <c r="D228" s="1">
        <f>D227+1</f>
        <v/>
      </c>
      <c r="E228" s="7">
        <f>$B$5</f>
        <v/>
      </c>
      <c r="F228" s="2">
        <f>D228+2415018.5+E228-$B$4/24</f>
        <v/>
      </c>
      <c r="G228" s="3">
        <f>(F228-2451545)/36525</f>
        <v/>
      </c>
      <c r="I228">
        <f>MOD(280.46646+G228*(36000.76983 + G228*0.0003032),360)</f>
        <v/>
      </c>
      <c r="J228">
        <f>357.52911+G228*(35999.05029 - 0.0001537*G228)</f>
        <v/>
      </c>
      <c r="K228">
        <f>0.016708634-G228*(0.000042037+0.0000001267*G228)</f>
        <v/>
      </c>
      <c r="L228">
        <f>SIN(RADIANS(J228))*(1.914602-G228*(0.004817+0.000014*G228))+SIN(RADIANS(2*J228))*(0.019993-0.000101*G228)+SIN(RADIANS(3*J228))*0.000289</f>
        <v/>
      </c>
      <c r="M228">
        <f>I228+L228</f>
        <v/>
      </c>
      <c r="N228">
        <f>J228+L228</f>
        <v/>
      </c>
      <c r="O228">
        <f>(1.000001018*(1-K228*K228))/(1+K228*COS(RADIANS(N228)))</f>
        <v/>
      </c>
      <c r="P228">
        <f>M228-0.00569-0.00478*SIN(RADIANS(125.04-1934.136*G228))</f>
        <v/>
      </c>
      <c r="Q228">
        <f>23+(26+((21.448-G228*(46.815+G228*(0.00059-G228*0.001813))))/60)/60</f>
        <v/>
      </c>
      <c r="R228">
        <f>Q228+0.00256*COS(RADIANS(125.04-1934.136*G228))</f>
        <v/>
      </c>
      <c r="S228">
        <f>DEGREES(ATAN2(COS(RADIANS(P228)),COS(RADIANS(R228))*SIN(RADIANS(P228))))</f>
        <v/>
      </c>
      <c r="T228">
        <f>DEGREES(ASIN(SIN(RADIANS(R228))*SIN(RADIANS(P228))))</f>
        <v/>
      </c>
      <c r="U228">
        <f>TAN(RADIANS(R228/2))*TAN(RADIANS(R228/2))</f>
        <v/>
      </c>
      <c r="V228">
        <f>4*DEGREES(U228*SIN(2*RADIANS(I228))-2*K228*SIN(RADIANS(J228))+4*K228*U228*SIN(RADIANS(J228))*COS(2*RADIANS(I228))-0.5*U228*U228*SIN(4*RADIANS(I228))-1.25*K228*K228*SIN(2*RADIANS(J228)))</f>
        <v/>
      </c>
      <c r="W228">
        <f>DEGREES(ACOS(COS(RADIANS(90.833))/(COS(RADIANS($B$2))*COS(RADIANS(T228)))-TAN(RADIANS($B$2))*TAN(RADIANS(T228))))</f>
        <v/>
      </c>
      <c r="X228" s="7">
        <f>(720-4*$B$3-V228+$B$4*60)/1440</f>
        <v/>
      </c>
      <c r="Y228" s="7">
        <f>(X228*1440-W228*4)/1440</f>
        <v/>
      </c>
      <c r="Z228" s="7">
        <f>(X228*1440+W228*4)/1440</f>
        <v/>
      </c>
      <c r="AA228">
        <f>8*W228</f>
        <v/>
      </c>
      <c r="AB228">
        <f>MOD(E228*1440+V228+4*$B$3-60*$B$4,1440)</f>
        <v/>
      </c>
      <c r="AC228">
        <f>IF(AB228/4&lt;0,AB228/4+180,AB228/4-180)</f>
        <v/>
      </c>
      <c r="AD228">
        <f>DEGREES(ACOS(SIN(RADIANS($B$2))*SIN(RADIANS(T228))+COS(RADIANS($B$2))*COS(RADIANS(T228))*COS(RADIANS(AC228))))</f>
        <v/>
      </c>
      <c r="AE228">
        <f>90-AD228</f>
        <v/>
      </c>
      <c r="AF228">
        <f>IF(AE228&gt;85,0,IF(AE228&gt;5,58.1/TAN(RADIANS(AE228))-0.07/POWER(TAN(RADIANS(AE228)),3)+0.000086/POWER(TAN(RADIANS(AE228)),5),IF(AE228&gt;-0.575,1735+AE228*(-518.2+AE228*(103.4+AE228*(-12.79+AE228*0.711))),-20.772/TAN(RADIANS(AE228)))))/3600</f>
        <v/>
      </c>
      <c r="AG228">
        <f>AE228+AF228</f>
        <v/>
      </c>
      <c r="AH228">
        <f>IF(AC228&gt;0,MOD(DEGREES(ACOS(((SIN(RADIANS($B$2))*COS(RADIANS(AD228)))-SIN(RADIANS(T228)))/(COS(RADIANS($B$2))*SIN(RADIANS(AD228)))))+180,360),MOD(540-DEGREES(ACOS(((SIN(RADIANS($B$2))*COS(RADIANS(AD228)))-SIN(RADIANS(T228)))/(COS(RADIANS($B$2))*SIN(RADIANS(AD228))))),360))</f>
        <v/>
      </c>
    </row>
    <row r="229">
      <c r="D229" s="1">
        <f>D228+1</f>
        <v/>
      </c>
      <c r="E229" s="7">
        <f>$B$5</f>
        <v/>
      </c>
      <c r="F229" s="2">
        <f>D229+2415018.5+E229-$B$4/24</f>
        <v/>
      </c>
      <c r="G229" s="3">
        <f>(F229-2451545)/36525</f>
        <v/>
      </c>
      <c r="I229">
        <f>MOD(280.46646+G229*(36000.76983 + G229*0.0003032),360)</f>
        <v/>
      </c>
      <c r="J229">
        <f>357.52911+G229*(35999.05029 - 0.0001537*G229)</f>
        <v/>
      </c>
      <c r="K229">
        <f>0.016708634-G229*(0.000042037+0.0000001267*G229)</f>
        <v/>
      </c>
      <c r="L229">
        <f>SIN(RADIANS(J229))*(1.914602-G229*(0.004817+0.000014*G229))+SIN(RADIANS(2*J229))*(0.019993-0.000101*G229)+SIN(RADIANS(3*J229))*0.000289</f>
        <v/>
      </c>
      <c r="M229">
        <f>I229+L229</f>
        <v/>
      </c>
      <c r="N229">
        <f>J229+L229</f>
        <v/>
      </c>
      <c r="O229">
        <f>(1.000001018*(1-K229*K229))/(1+K229*COS(RADIANS(N229)))</f>
        <v/>
      </c>
      <c r="P229">
        <f>M229-0.00569-0.00478*SIN(RADIANS(125.04-1934.136*G229))</f>
        <v/>
      </c>
      <c r="Q229">
        <f>23+(26+((21.448-G229*(46.815+G229*(0.00059-G229*0.001813))))/60)/60</f>
        <v/>
      </c>
      <c r="R229">
        <f>Q229+0.00256*COS(RADIANS(125.04-1934.136*G229))</f>
        <v/>
      </c>
      <c r="S229">
        <f>DEGREES(ATAN2(COS(RADIANS(P229)),COS(RADIANS(R229))*SIN(RADIANS(P229))))</f>
        <v/>
      </c>
      <c r="T229">
        <f>DEGREES(ASIN(SIN(RADIANS(R229))*SIN(RADIANS(P229))))</f>
        <v/>
      </c>
      <c r="U229">
        <f>TAN(RADIANS(R229/2))*TAN(RADIANS(R229/2))</f>
        <v/>
      </c>
      <c r="V229">
        <f>4*DEGREES(U229*SIN(2*RADIANS(I229))-2*K229*SIN(RADIANS(J229))+4*K229*U229*SIN(RADIANS(J229))*COS(2*RADIANS(I229))-0.5*U229*U229*SIN(4*RADIANS(I229))-1.25*K229*K229*SIN(2*RADIANS(J229)))</f>
        <v/>
      </c>
      <c r="W229">
        <f>DEGREES(ACOS(COS(RADIANS(90.833))/(COS(RADIANS($B$2))*COS(RADIANS(T229)))-TAN(RADIANS($B$2))*TAN(RADIANS(T229))))</f>
        <v/>
      </c>
      <c r="X229" s="7">
        <f>(720-4*$B$3-V229+$B$4*60)/1440</f>
        <v/>
      </c>
      <c r="Y229" s="7">
        <f>(X229*1440-W229*4)/1440</f>
        <v/>
      </c>
      <c r="Z229" s="7">
        <f>(X229*1440+W229*4)/1440</f>
        <v/>
      </c>
      <c r="AA229">
        <f>8*W229</f>
        <v/>
      </c>
      <c r="AB229">
        <f>MOD(E229*1440+V229+4*$B$3-60*$B$4,1440)</f>
        <v/>
      </c>
      <c r="AC229">
        <f>IF(AB229/4&lt;0,AB229/4+180,AB229/4-180)</f>
        <v/>
      </c>
      <c r="AD229">
        <f>DEGREES(ACOS(SIN(RADIANS($B$2))*SIN(RADIANS(T229))+COS(RADIANS($B$2))*COS(RADIANS(T229))*COS(RADIANS(AC229))))</f>
        <v/>
      </c>
      <c r="AE229">
        <f>90-AD229</f>
        <v/>
      </c>
      <c r="AF229">
        <f>IF(AE229&gt;85,0,IF(AE229&gt;5,58.1/TAN(RADIANS(AE229))-0.07/POWER(TAN(RADIANS(AE229)),3)+0.000086/POWER(TAN(RADIANS(AE229)),5),IF(AE229&gt;-0.575,1735+AE229*(-518.2+AE229*(103.4+AE229*(-12.79+AE229*0.711))),-20.772/TAN(RADIANS(AE229)))))/3600</f>
        <v/>
      </c>
      <c r="AG229">
        <f>AE229+AF229</f>
        <v/>
      </c>
      <c r="AH229">
        <f>IF(AC229&gt;0,MOD(DEGREES(ACOS(((SIN(RADIANS($B$2))*COS(RADIANS(AD229)))-SIN(RADIANS(T229)))/(COS(RADIANS($B$2))*SIN(RADIANS(AD229)))))+180,360),MOD(540-DEGREES(ACOS(((SIN(RADIANS($B$2))*COS(RADIANS(AD229)))-SIN(RADIANS(T229)))/(COS(RADIANS($B$2))*SIN(RADIANS(AD229))))),360))</f>
        <v/>
      </c>
    </row>
    <row r="230">
      <c r="D230" s="1">
        <f>D229+1</f>
        <v/>
      </c>
      <c r="E230" s="7">
        <f>$B$5</f>
        <v/>
      </c>
      <c r="F230" s="2">
        <f>D230+2415018.5+E230-$B$4/24</f>
        <v/>
      </c>
      <c r="G230" s="3">
        <f>(F230-2451545)/36525</f>
        <v/>
      </c>
      <c r="I230">
        <f>MOD(280.46646+G230*(36000.76983 + G230*0.0003032),360)</f>
        <v/>
      </c>
      <c r="J230">
        <f>357.52911+G230*(35999.05029 - 0.0001537*G230)</f>
        <v/>
      </c>
      <c r="K230">
        <f>0.016708634-G230*(0.000042037+0.0000001267*G230)</f>
        <v/>
      </c>
      <c r="L230">
        <f>SIN(RADIANS(J230))*(1.914602-G230*(0.004817+0.000014*G230))+SIN(RADIANS(2*J230))*(0.019993-0.000101*G230)+SIN(RADIANS(3*J230))*0.000289</f>
        <v/>
      </c>
      <c r="M230">
        <f>I230+L230</f>
        <v/>
      </c>
      <c r="N230">
        <f>J230+L230</f>
        <v/>
      </c>
      <c r="O230">
        <f>(1.000001018*(1-K230*K230))/(1+K230*COS(RADIANS(N230)))</f>
        <v/>
      </c>
      <c r="P230">
        <f>M230-0.00569-0.00478*SIN(RADIANS(125.04-1934.136*G230))</f>
        <v/>
      </c>
      <c r="Q230">
        <f>23+(26+((21.448-G230*(46.815+G230*(0.00059-G230*0.001813))))/60)/60</f>
        <v/>
      </c>
      <c r="R230">
        <f>Q230+0.00256*COS(RADIANS(125.04-1934.136*G230))</f>
        <v/>
      </c>
      <c r="S230">
        <f>DEGREES(ATAN2(COS(RADIANS(P230)),COS(RADIANS(R230))*SIN(RADIANS(P230))))</f>
        <v/>
      </c>
      <c r="T230">
        <f>DEGREES(ASIN(SIN(RADIANS(R230))*SIN(RADIANS(P230))))</f>
        <v/>
      </c>
      <c r="U230">
        <f>TAN(RADIANS(R230/2))*TAN(RADIANS(R230/2))</f>
        <v/>
      </c>
      <c r="V230">
        <f>4*DEGREES(U230*SIN(2*RADIANS(I230))-2*K230*SIN(RADIANS(J230))+4*K230*U230*SIN(RADIANS(J230))*COS(2*RADIANS(I230))-0.5*U230*U230*SIN(4*RADIANS(I230))-1.25*K230*K230*SIN(2*RADIANS(J230)))</f>
        <v/>
      </c>
      <c r="W230">
        <f>DEGREES(ACOS(COS(RADIANS(90.833))/(COS(RADIANS($B$2))*COS(RADIANS(T230)))-TAN(RADIANS($B$2))*TAN(RADIANS(T230))))</f>
        <v/>
      </c>
      <c r="X230" s="7">
        <f>(720-4*$B$3-V230+$B$4*60)/1440</f>
        <v/>
      </c>
      <c r="Y230" s="7">
        <f>(X230*1440-W230*4)/1440</f>
        <v/>
      </c>
      <c r="Z230" s="7">
        <f>(X230*1440+W230*4)/1440</f>
        <v/>
      </c>
      <c r="AA230">
        <f>8*W230</f>
        <v/>
      </c>
      <c r="AB230">
        <f>MOD(E230*1440+V230+4*$B$3-60*$B$4,1440)</f>
        <v/>
      </c>
      <c r="AC230">
        <f>IF(AB230/4&lt;0,AB230/4+180,AB230/4-180)</f>
        <v/>
      </c>
      <c r="AD230">
        <f>DEGREES(ACOS(SIN(RADIANS($B$2))*SIN(RADIANS(T230))+COS(RADIANS($B$2))*COS(RADIANS(T230))*COS(RADIANS(AC230))))</f>
        <v/>
      </c>
      <c r="AE230">
        <f>90-AD230</f>
        <v/>
      </c>
      <c r="AF230">
        <f>IF(AE230&gt;85,0,IF(AE230&gt;5,58.1/TAN(RADIANS(AE230))-0.07/POWER(TAN(RADIANS(AE230)),3)+0.000086/POWER(TAN(RADIANS(AE230)),5),IF(AE230&gt;-0.575,1735+AE230*(-518.2+AE230*(103.4+AE230*(-12.79+AE230*0.711))),-20.772/TAN(RADIANS(AE230)))))/3600</f>
        <v/>
      </c>
      <c r="AG230">
        <f>AE230+AF230</f>
        <v/>
      </c>
      <c r="AH230">
        <f>IF(AC230&gt;0,MOD(DEGREES(ACOS(((SIN(RADIANS($B$2))*COS(RADIANS(AD230)))-SIN(RADIANS(T230)))/(COS(RADIANS($B$2))*SIN(RADIANS(AD230)))))+180,360),MOD(540-DEGREES(ACOS(((SIN(RADIANS($B$2))*COS(RADIANS(AD230)))-SIN(RADIANS(T230)))/(COS(RADIANS($B$2))*SIN(RADIANS(AD230))))),360))</f>
        <v/>
      </c>
    </row>
    <row r="231">
      <c r="D231" s="1">
        <f>D230+1</f>
        <v/>
      </c>
      <c r="E231" s="7">
        <f>$B$5</f>
        <v/>
      </c>
      <c r="F231" s="2">
        <f>D231+2415018.5+E231-$B$4/24</f>
        <v/>
      </c>
      <c r="G231" s="3">
        <f>(F231-2451545)/36525</f>
        <v/>
      </c>
      <c r="I231">
        <f>MOD(280.46646+G231*(36000.76983 + G231*0.0003032),360)</f>
        <v/>
      </c>
      <c r="J231">
        <f>357.52911+G231*(35999.05029 - 0.0001537*G231)</f>
        <v/>
      </c>
      <c r="K231">
        <f>0.016708634-G231*(0.000042037+0.0000001267*G231)</f>
        <v/>
      </c>
      <c r="L231">
        <f>SIN(RADIANS(J231))*(1.914602-G231*(0.004817+0.000014*G231))+SIN(RADIANS(2*J231))*(0.019993-0.000101*G231)+SIN(RADIANS(3*J231))*0.000289</f>
        <v/>
      </c>
      <c r="M231">
        <f>I231+L231</f>
        <v/>
      </c>
      <c r="N231">
        <f>J231+L231</f>
        <v/>
      </c>
      <c r="O231">
        <f>(1.000001018*(1-K231*K231))/(1+K231*COS(RADIANS(N231)))</f>
        <v/>
      </c>
      <c r="P231">
        <f>M231-0.00569-0.00478*SIN(RADIANS(125.04-1934.136*G231))</f>
        <v/>
      </c>
      <c r="Q231">
        <f>23+(26+((21.448-G231*(46.815+G231*(0.00059-G231*0.001813))))/60)/60</f>
        <v/>
      </c>
      <c r="R231">
        <f>Q231+0.00256*COS(RADIANS(125.04-1934.136*G231))</f>
        <v/>
      </c>
      <c r="S231">
        <f>DEGREES(ATAN2(COS(RADIANS(P231)),COS(RADIANS(R231))*SIN(RADIANS(P231))))</f>
        <v/>
      </c>
      <c r="T231">
        <f>DEGREES(ASIN(SIN(RADIANS(R231))*SIN(RADIANS(P231))))</f>
        <v/>
      </c>
      <c r="U231">
        <f>TAN(RADIANS(R231/2))*TAN(RADIANS(R231/2))</f>
        <v/>
      </c>
      <c r="V231">
        <f>4*DEGREES(U231*SIN(2*RADIANS(I231))-2*K231*SIN(RADIANS(J231))+4*K231*U231*SIN(RADIANS(J231))*COS(2*RADIANS(I231))-0.5*U231*U231*SIN(4*RADIANS(I231))-1.25*K231*K231*SIN(2*RADIANS(J231)))</f>
        <v/>
      </c>
      <c r="W231">
        <f>DEGREES(ACOS(COS(RADIANS(90.833))/(COS(RADIANS($B$2))*COS(RADIANS(T231)))-TAN(RADIANS($B$2))*TAN(RADIANS(T231))))</f>
        <v/>
      </c>
      <c r="X231" s="7">
        <f>(720-4*$B$3-V231+$B$4*60)/1440</f>
        <v/>
      </c>
      <c r="Y231" s="7">
        <f>(X231*1440-W231*4)/1440</f>
        <v/>
      </c>
      <c r="Z231" s="7">
        <f>(X231*1440+W231*4)/1440</f>
        <v/>
      </c>
      <c r="AA231">
        <f>8*W231</f>
        <v/>
      </c>
      <c r="AB231">
        <f>MOD(E231*1440+V231+4*$B$3-60*$B$4,1440)</f>
        <v/>
      </c>
      <c r="AC231">
        <f>IF(AB231/4&lt;0,AB231/4+180,AB231/4-180)</f>
        <v/>
      </c>
      <c r="AD231">
        <f>DEGREES(ACOS(SIN(RADIANS($B$2))*SIN(RADIANS(T231))+COS(RADIANS($B$2))*COS(RADIANS(T231))*COS(RADIANS(AC231))))</f>
        <v/>
      </c>
      <c r="AE231">
        <f>90-AD231</f>
        <v/>
      </c>
      <c r="AF231">
        <f>IF(AE231&gt;85,0,IF(AE231&gt;5,58.1/TAN(RADIANS(AE231))-0.07/POWER(TAN(RADIANS(AE231)),3)+0.000086/POWER(TAN(RADIANS(AE231)),5),IF(AE231&gt;-0.575,1735+AE231*(-518.2+AE231*(103.4+AE231*(-12.79+AE231*0.711))),-20.772/TAN(RADIANS(AE231)))))/3600</f>
        <v/>
      </c>
      <c r="AG231">
        <f>AE231+AF231</f>
        <v/>
      </c>
      <c r="AH231">
        <f>IF(AC231&gt;0,MOD(DEGREES(ACOS(((SIN(RADIANS($B$2))*COS(RADIANS(AD231)))-SIN(RADIANS(T231)))/(COS(RADIANS($B$2))*SIN(RADIANS(AD231)))))+180,360),MOD(540-DEGREES(ACOS(((SIN(RADIANS($B$2))*COS(RADIANS(AD231)))-SIN(RADIANS(T231)))/(COS(RADIANS($B$2))*SIN(RADIANS(AD231))))),360))</f>
        <v/>
      </c>
    </row>
    <row r="232">
      <c r="D232" s="1">
        <f>D231+1</f>
        <v/>
      </c>
      <c r="E232" s="7">
        <f>$B$5</f>
        <v/>
      </c>
      <c r="F232" s="2">
        <f>D232+2415018.5+E232-$B$4/24</f>
        <v/>
      </c>
      <c r="G232" s="3">
        <f>(F232-2451545)/36525</f>
        <v/>
      </c>
      <c r="I232">
        <f>MOD(280.46646+G232*(36000.76983 + G232*0.0003032),360)</f>
        <v/>
      </c>
      <c r="J232">
        <f>357.52911+G232*(35999.05029 - 0.0001537*G232)</f>
        <v/>
      </c>
      <c r="K232">
        <f>0.016708634-G232*(0.000042037+0.0000001267*G232)</f>
        <v/>
      </c>
      <c r="L232">
        <f>SIN(RADIANS(J232))*(1.914602-G232*(0.004817+0.000014*G232))+SIN(RADIANS(2*J232))*(0.019993-0.000101*G232)+SIN(RADIANS(3*J232))*0.000289</f>
        <v/>
      </c>
      <c r="M232">
        <f>I232+L232</f>
        <v/>
      </c>
      <c r="N232">
        <f>J232+L232</f>
        <v/>
      </c>
      <c r="O232">
        <f>(1.000001018*(1-K232*K232))/(1+K232*COS(RADIANS(N232)))</f>
        <v/>
      </c>
      <c r="P232">
        <f>M232-0.00569-0.00478*SIN(RADIANS(125.04-1934.136*G232))</f>
        <v/>
      </c>
      <c r="Q232">
        <f>23+(26+((21.448-G232*(46.815+G232*(0.00059-G232*0.001813))))/60)/60</f>
        <v/>
      </c>
      <c r="R232">
        <f>Q232+0.00256*COS(RADIANS(125.04-1934.136*G232))</f>
        <v/>
      </c>
      <c r="S232">
        <f>DEGREES(ATAN2(COS(RADIANS(P232)),COS(RADIANS(R232))*SIN(RADIANS(P232))))</f>
        <v/>
      </c>
      <c r="T232">
        <f>DEGREES(ASIN(SIN(RADIANS(R232))*SIN(RADIANS(P232))))</f>
        <v/>
      </c>
      <c r="U232">
        <f>TAN(RADIANS(R232/2))*TAN(RADIANS(R232/2))</f>
        <v/>
      </c>
      <c r="V232">
        <f>4*DEGREES(U232*SIN(2*RADIANS(I232))-2*K232*SIN(RADIANS(J232))+4*K232*U232*SIN(RADIANS(J232))*COS(2*RADIANS(I232))-0.5*U232*U232*SIN(4*RADIANS(I232))-1.25*K232*K232*SIN(2*RADIANS(J232)))</f>
        <v/>
      </c>
      <c r="W232">
        <f>DEGREES(ACOS(COS(RADIANS(90.833))/(COS(RADIANS($B$2))*COS(RADIANS(T232)))-TAN(RADIANS($B$2))*TAN(RADIANS(T232))))</f>
        <v/>
      </c>
      <c r="X232" s="7">
        <f>(720-4*$B$3-V232+$B$4*60)/1440</f>
        <v/>
      </c>
      <c r="Y232" s="7">
        <f>(X232*1440-W232*4)/1440</f>
        <v/>
      </c>
      <c r="Z232" s="7">
        <f>(X232*1440+W232*4)/1440</f>
        <v/>
      </c>
      <c r="AA232">
        <f>8*W232</f>
        <v/>
      </c>
      <c r="AB232">
        <f>MOD(E232*1440+V232+4*$B$3-60*$B$4,1440)</f>
        <v/>
      </c>
      <c r="AC232">
        <f>IF(AB232/4&lt;0,AB232/4+180,AB232/4-180)</f>
        <v/>
      </c>
      <c r="AD232">
        <f>DEGREES(ACOS(SIN(RADIANS($B$2))*SIN(RADIANS(T232))+COS(RADIANS($B$2))*COS(RADIANS(T232))*COS(RADIANS(AC232))))</f>
        <v/>
      </c>
      <c r="AE232">
        <f>90-AD232</f>
        <v/>
      </c>
      <c r="AF232">
        <f>IF(AE232&gt;85,0,IF(AE232&gt;5,58.1/TAN(RADIANS(AE232))-0.07/POWER(TAN(RADIANS(AE232)),3)+0.000086/POWER(TAN(RADIANS(AE232)),5),IF(AE232&gt;-0.575,1735+AE232*(-518.2+AE232*(103.4+AE232*(-12.79+AE232*0.711))),-20.772/TAN(RADIANS(AE232)))))/3600</f>
        <v/>
      </c>
      <c r="AG232">
        <f>AE232+AF232</f>
        <v/>
      </c>
      <c r="AH232">
        <f>IF(AC232&gt;0,MOD(DEGREES(ACOS(((SIN(RADIANS($B$2))*COS(RADIANS(AD232)))-SIN(RADIANS(T232)))/(COS(RADIANS($B$2))*SIN(RADIANS(AD232)))))+180,360),MOD(540-DEGREES(ACOS(((SIN(RADIANS($B$2))*COS(RADIANS(AD232)))-SIN(RADIANS(T232)))/(COS(RADIANS($B$2))*SIN(RADIANS(AD232))))),360))</f>
        <v/>
      </c>
    </row>
    <row r="233">
      <c r="D233" s="1">
        <f>D232+1</f>
        <v/>
      </c>
      <c r="E233" s="7">
        <f>$B$5</f>
        <v/>
      </c>
      <c r="F233" s="2">
        <f>D233+2415018.5+E233-$B$4/24</f>
        <v/>
      </c>
      <c r="G233" s="3">
        <f>(F233-2451545)/36525</f>
        <v/>
      </c>
      <c r="I233">
        <f>MOD(280.46646+G233*(36000.76983 + G233*0.0003032),360)</f>
        <v/>
      </c>
      <c r="J233">
        <f>357.52911+G233*(35999.05029 - 0.0001537*G233)</f>
        <v/>
      </c>
      <c r="K233">
        <f>0.016708634-G233*(0.000042037+0.0000001267*G233)</f>
        <v/>
      </c>
      <c r="L233">
        <f>SIN(RADIANS(J233))*(1.914602-G233*(0.004817+0.000014*G233))+SIN(RADIANS(2*J233))*(0.019993-0.000101*G233)+SIN(RADIANS(3*J233))*0.000289</f>
        <v/>
      </c>
      <c r="M233">
        <f>I233+L233</f>
        <v/>
      </c>
      <c r="N233">
        <f>J233+L233</f>
        <v/>
      </c>
      <c r="O233">
        <f>(1.000001018*(1-K233*K233))/(1+K233*COS(RADIANS(N233)))</f>
        <v/>
      </c>
      <c r="P233">
        <f>M233-0.00569-0.00478*SIN(RADIANS(125.04-1934.136*G233))</f>
        <v/>
      </c>
      <c r="Q233">
        <f>23+(26+((21.448-G233*(46.815+G233*(0.00059-G233*0.001813))))/60)/60</f>
        <v/>
      </c>
      <c r="R233">
        <f>Q233+0.00256*COS(RADIANS(125.04-1934.136*G233))</f>
        <v/>
      </c>
      <c r="S233">
        <f>DEGREES(ATAN2(COS(RADIANS(P233)),COS(RADIANS(R233))*SIN(RADIANS(P233))))</f>
        <v/>
      </c>
      <c r="T233">
        <f>DEGREES(ASIN(SIN(RADIANS(R233))*SIN(RADIANS(P233))))</f>
        <v/>
      </c>
      <c r="U233">
        <f>TAN(RADIANS(R233/2))*TAN(RADIANS(R233/2))</f>
        <v/>
      </c>
      <c r="V233">
        <f>4*DEGREES(U233*SIN(2*RADIANS(I233))-2*K233*SIN(RADIANS(J233))+4*K233*U233*SIN(RADIANS(J233))*COS(2*RADIANS(I233))-0.5*U233*U233*SIN(4*RADIANS(I233))-1.25*K233*K233*SIN(2*RADIANS(J233)))</f>
        <v/>
      </c>
      <c r="W233">
        <f>DEGREES(ACOS(COS(RADIANS(90.833))/(COS(RADIANS($B$2))*COS(RADIANS(T233)))-TAN(RADIANS($B$2))*TAN(RADIANS(T233))))</f>
        <v/>
      </c>
      <c r="X233" s="7">
        <f>(720-4*$B$3-V233+$B$4*60)/1440</f>
        <v/>
      </c>
      <c r="Y233" s="7">
        <f>(X233*1440-W233*4)/1440</f>
        <v/>
      </c>
      <c r="Z233" s="7">
        <f>(X233*1440+W233*4)/1440</f>
        <v/>
      </c>
      <c r="AA233">
        <f>8*W233</f>
        <v/>
      </c>
      <c r="AB233">
        <f>MOD(E233*1440+V233+4*$B$3-60*$B$4,1440)</f>
        <v/>
      </c>
      <c r="AC233">
        <f>IF(AB233/4&lt;0,AB233/4+180,AB233/4-180)</f>
        <v/>
      </c>
      <c r="AD233">
        <f>DEGREES(ACOS(SIN(RADIANS($B$2))*SIN(RADIANS(T233))+COS(RADIANS($B$2))*COS(RADIANS(T233))*COS(RADIANS(AC233))))</f>
        <v/>
      </c>
      <c r="AE233">
        <f>90-AD233</f>
        <v/>
      </c>
      <c r="AF233">
        <f>IF(AE233&gt;85,0,IF(AE233&gt;5,58.1/TAN(RADIANS(AE233))-0.07/POWER(TAN(RADIANS(AE233)),3)+0.000086/POWER(TAN(RADIANS(AE233)),5),IF(AE233&gt;-0.575,1735+AE233*(-518.2+AE233*(103.4+AE233*(-12.79+AE233*0.711))),-20.772/TAN(RADIANS(AE233)))))/3600</f>
        <v/>
      </c>
      <c r="AG233">
        <f>AE233+AF233</f>
        <v/>
      </c>
      <c r="AH233">
        <f>IF(AC233&gt;0,MOD(DEGREES(ACOS(((SIN(RADIANS($B$2))*COS(RADIANS(AD233)))-SIN(RADIANS(T233)))/(COS(RADIANS($B$2))*SIN(RADIANS(AD233)))))+180,360),MOD(540-DEGREES(ACOS(((SIN(RADIANS($B$2))*COS(RADIANS(AD233)))-SIN(RADIANS(T233)))/(COS(RADIANS($B$2))*SIN(RADIANS(AD233))))),360))</f>
        <v/>
      </c>
    </row>
    <row r="234">
      <c r="D234" s="1">
        <f>D233+1</f>
        <v/>
      </c>
      <c r="E234" s="7">
        <f>$B$5</f>
        <v/>
      </c>
      <c r="F234" s="2">
        <f>D234+2415018.5+E234-$B$4/24</f>
        <v/>
      </c>
      <c r="G234" s="3">
        <f>(F234-2451545)/36525</f>
        <v/>
      </c>
      <c r="I234">
        <f>MOD(280.46646+G234*(36000.76983 + G234*0.0003032),360)</f>
        <v/>
      </c>
      <c r="J234">
        <f>357.52911+G234*(35999.05029 - 0.0001537*G234)</f>
        <v/>
      </c>
      <c r="K234">
        <f>0.016708634-G234*(0.000042037+0.0000001267*G234)</f>
        <v/>
      </c>
      <c r="L234">
        <f>SIN(RADIANS(J234))*(1.914602-G234*(0.004817+0.000014*G234))+SIN(RADIANS(2*J234))*(0.019993-0.000101*G234)+SIN(RADIANS(3*J234))*0.000289</f>
        <v/>
      </c>
      <c r="M234">
        <f>I234+L234</f>
        <v/>
      </c>
      <c r="N234">
        <f>J234+L234</f>
        <v/>
      </c>
      <c r="O234">
        <f>(1.000001018*(1-K234*K234))/(1+K234*COS(RADIANS(N234)))</f>
        <v/>
      </c>
      <c r="P234">
        <f>M234-0.00569-0.00478*SIN(RADIANS(125.04-1934.136*G234))</f>
        <v/>
      </c>
      <c r="Q234">
        <f>23+(26+((21.448-G234*(46.815+G234*(0.00059-G234*0.001813))))/60)/60</f>
        <v/>
      </c>
      <c r="R234">
        <f>Q234+0.00256*COS(RADIANS(125.04-1934.136*G234))</f>
        <v/>
      </c>
      <c r="S234">
        <f>DEGREES(ATAN2(COS(RADIANS(P234)),COS(RADIANS(R234))*SIN(RADIANS(P234))))</f>
        <v/>
      </c>
      <c r="T234">
        <f>DEGREES(ASIN(SIN(RADIANS(R234))*SIN(RADIANS(P234))))</f>
        <v/>
      </c>
      <c r="U234">
        <f>TAN(RADIANS(R234/2))*TAN(RADIANS(R234/2))</f>
        <v/>
      </c>
      <c r="V234">
        <f>4*DEGREES(U234*SIN(2*RADIANS(I234))-2*K234*SIN(RADIANS(J234))+4*K234*U234*SIN(RADIANS(J234))*COS(2*RADIANS(I234))-0.5*U234*U234*SIN(4*RADIANS(I234))-1.25*K234*K234*SIN(2*RADIANS(J234)))</f>
        <v/>
      </c>
      <c r="W234">
        <f>DEGREES(ACOS(COS(RADIANS(90.833))/(COS(RADIANS($B$2))*COS(RADIANS(T234)))-TAN(RADIANS($B$2))*TAN(RADIANS(T234))))</f>
        <v/>
      </c>
      <c r="X234" s="7">
        <f>(720-4*$B$3-V234+$B$4*60)/1440</f>
        <v/>
      </c>
      <c r="Y234" s="7">
        <f>(X234*1440-W234*4)/1440</f>
        <v/>
      </c>
      <c r="Z234" s="7">
        <f>(X234*1440+W234*4)/1440</f>
        <v/>
      </c>
      <c r="AA234">
        <f>8*W234</f>
        <v/>
      </c>
      <c r="AB234">
        <f>MOD(E234*1440+V234+4*$B$3-60*$B$4,1440)</f>
        <v/>
      </c>
      <c r="AC234">
        <f>IF(AB234/4&lt;0,AB234/4+180,AB234/4-180)</f>
        <v/>
      </c>
      <c r="AD234">
        <f>DEGREES(ACOS(SIN(RADIANS($B$2))*SIN(RADIANS(T234))+COS(RADIANS($B$2))*COS(RADIANS(T234))*COS(RADIANS(AC234))))</f>
        <v/>
      </c>
      <c r="AE234">
        <f>90-AD234</f>
        <v/>
      </c>
      <c r="AF234">
        <f>IF(AE234&gt;85,0,IF(AE234&gt;5,58.1/TAN(RADIANS(AE234))-0.07/POWER(TAN(RADIANS(AE234)),3)+0.000086/POWER(TAN(RADIANS(AE234)),5),IF(AE234&gt;-0.575,1735+AE234*(-518.2+AE234*(103.4+AE234*(-12.79+AE234*0.711))),-20.772/TAN(RADIANS(AE234)))))/3600</f>
        <v/>
      </c>
      <c r="AG234">
        <f>AE234+AF234</f>
        <v/>
      </c>
      <c r="AH234">
        <f>IF(AC234&gt;0,MOD(DEGREES(ACOS(((SIN(RADIANS($B$2))*COS(RADIANS(AD234)))-SIN(RADIANS(T234)))/(COS(RADIANS($B$2))*SIN(RADIANS(AD234)))))+180,360),MOD(540-DEGREES(ACOS(((SIN(RADIANS($B$2))*COS(RADIANS(AD234)))-SIN(RADIANS(T234)))/(COS(RADIANS($B$2))*SIN(RADIANS(AD234))))),360))</f>
        <v/>
      </c>
    </row>
    <row r="235">
      <c r="D235" s="1">
        <f>D234+1</f>
        <v/>
      </c>
      <c r="E235" s="7">
        <f>$B$5</f>
        <v/>
      </c>
      <c r="F235" s="2">
        <f>D235+2415018.5+E235-$B$4/24</f>
        <v/>
      </c>
      <c r="G235" s="3">
        <f>(F235-2451545)/36525</f>
        <v/>
      </c>
      <c r="I235">
        <f>MOD(280.46646+G235*(36000.76983 + G235*0.0003032),360)</f>
        <v/>
      </c>
      <c r="J235">
        <f>357.52911+G235*(35999.05029 - 0.0001537*G235)</f>
        <v/>
      </c>
      <c r="K235">
        <f>0.016708634-G235*(0.000042037+0.0000001267*G235)</f>
        <v/>
      </c>
      <c r="L235">
        <f>SIN(RADIANS(J235))*(1.914602-G235*(0.004817+0.000014*G235))+SIN(RADIANS(2*J235))*(0.019993-0.000101*G235)+SIN(RADIANS(3*J235))*0.000289</f>
        <v/>
      </c>
      <c r="M235">
        <f>I235+L235</f>
        <v/>
      </c>
      <c r="N235">
        <f>J235+L235</f>
        <v/>
      </c>
      <c r="O235">
        <f>(1.000001018*(1-K235*K235))/(1+K235*COS(RADIANS(N235)))</f>
        <v/>
      </c>
      <c r="P235">
        <f>M235-0.00569-0.00478*SIN(RADIANS(125.04-1934.136*G235))</f>
        <v/>
      </c>
      <c r="Q235">
        <f>23+(26+((21.448-G235*(46.815+G235*(0.00059-G235*0.001813))))/60)/60</f>
        <v/>
      </c>
      <c r="R235">
        <f>Q235+0.00256*COS(RADIANS(125.04-1934.136*G235))</f>
        <v/>
      </c>
      <c r="S235">
        <f>DEGREES(ATAN2(COS(RADIANS(P235)),COS(RADIANS(R235))*SIN(RADIANS(P235))))</f>
        <v/>
      </c>
      <c r="T235">
        <f>DEGREES(ASIN(SIN(RADIANS(R235))*SIN(RADIANS(P235))))</f>
        <v/>
      </c>
      <c r="U235">
        <f>TAN(RADIANS(R235/2))*TAN(RADIANS(R235/2))</f>
        <v/>
      </c>
      <c r="V235">
        <f>4*DEGREES(U235*SIN(2*RADIANS(I235))-2*K235*SIN(RADIANS(J235))+4*K235*U235*SIN(RADIANS(J235))*COS(2*RADIANS(I235))-0.5*U235*U235*SIN(4*RADIANS(I235))-1.25*K235*K235*SIN(2*RADIANS(J235)))</f>
        <v/>
      </c>
      <c r="W235">
        <f>DEGREES(ACOS(COS(RADIANS(90.833))/(COS(RADIANS($B$2))*COS(RADIANS(T235)))-TAN(RADIANS($B$2))*TAN(RADIANS(T235))))</f>
        <v/>
      </c>
      <c r="X235" s="7">
        <f>(720-4*$B$3-V235+$B$4*60)/1440</f>
        <v/>
      </c>
      <c r="Y235" s="7">
        <f>(X235*1440-W235*4)/1440</f>
        <v/>
      </c>
      <c r="Z235" s="7">
        <f>(X235*1440+W235*4)/1440</f>
        <v/>
      </c>
      <c r="AA235">
        <f>8*W235</f>
        <v/>
      </c>
      <c r="AB235">
        <f>MOD(E235*1440+V235+4*$B$3-60*$B$4,1440)</f>
        <v/>
      </c>
      <c r="AC235">
        <f>IF(AB235/4&lt;0,AB235/4+180,AB235/4-180)</f>
        <v/>
      </c>
      <c r="AD235">
        <f>DEGREES(ACOS(SIN(RADIANS($B$2))*SIN(RADIANS(T235))+COS(RADIANS($B$2))*COS(RADIANS(T235))*COS(RADIANS(AC235))))</f>
        <v/>
      </c>
      <c r="AE235">
        <f>90-AD235</f>
        <v/>
      </c>
      <c r="AF235">
        <f>IF(AE235&gt;85,0,IF(AE235&gt;5,58.1/TAN(RADIANS(AE235))-0.07/POWER(TAN(RADIANS(AE235)),3)+0.000086/POWER(TAN(RADIANS(AE235)),5),IF(AE235&gt;-0.575,1735+AE235*(-518.2+AE235*(103.4+AE235*(-12.79+AE235*0.711))),-20.772/TAN(RADIANS(AE235)))))/3600</f>
        <v/>
      </c>
      <c r="AG235">
        <f>AE235+AF235</f>
        <v/>
      </c>
      <c r="AH235">
        <f>IF(AC235&gt;0,MOD(DEGREES(ACOS(((SIN(RADIANS($B$2))*COS(RADIANS(AD235)))-SIN(RADIANS(T235)))/(COS(RADIANS($B$2))*SIN(RADIANS(AD235)))))+180,360),MOD(540-DEGREES(ACOS(((SIN(RADIANS($B$2))*COS(RADIANS(AD235)))-SIN(RADIANS(T235)))/(COS(RADIANS($B$2))*SIN(RADIANS(AD235))))),360))</f>
        <v/>
      </c>
    </row>
    <row r="236">
      <c r="D236" s="1">
        <f>D235+1</f>
        <v/>
      </c>
      <c r="E236" s="7">
        <f>$B$5</f>
        <v/>
      </c>
      <c r="F236" s="2">
        <f>D236+2415018.5+E236-$B$4/24</f>
        <v/>
      </c>
      <c r="G236" s="3">
        <f>(F236-2451545)/36525</f>
        <v/>
      </c>
      <c r="I236">
        <f>MOD(280.46646+G236*(36000.76983 + G236*0.0003032),360)</f>
        <v/>
      </c>
      <c r="J236">
        <f>357.52911+G236*(35999.05029 - 0.0001537*G236)</f>
        <v/>
      </c>
      <c r="K236">
        <f>0.016708634-G236*(0.000042037+0.0000001267*G236)</f>
        <v/>
      </c>
      <c r="L236">
        <f>SIN(RADIANS(J236))*(1.914602-G236*(0.004817+0.000014*G236))+SIN(RADIANS(2*J236))*(0.019993-0.000101*G236)+SIN(RADIANS(3*J236))*0.000289</f>
        <v/>
      </c>
      <c r="M236">
        <f>I236+L236</f>
        <v/>
      </c>
      <c r="N236">
        <f>J236+L236</f>
        <v/>
      </c>
      <c r="O236">
        <f>(1.000001018*(1-K236*K236))/(1+K236*COS(RADIANS(N236)))</f>
        <v/>
      </c>
      <c r="P236">
        <f>M236-0.00569-0.00478*SIN(RADIANS(125.04-1934.136*G236))</f>
        <v/>
      </c>
      <c r="Q236">
        <f>23+(26+((21.448-G236*(46.815+G236*(0.00059-G236*0.001813))))/60)/60</f>
        <v/>
      </c>
      <c r="R236">
        <f>Q236+0.00256*COS(RADIANS(125.04-1934.136*G236))</f>
        <v/>
      </c>
      <c r="S236">
        <f>DEGREES(ATAN2(COS(RADIANS(P236)),COS(RADIANS(R236))*SIN(RADIANS(P236))))</f>
        <v/>
      </c>
      <c r="T236">
        <f>DEGREES(ASIN(SIN(RADIANS(R236))*SIN(RADIANS(P236))))</f>
        <v/>
      </c>
      <c r="U236">
        <f>TAN(RADIANS(R236/2))*TAN(RADIANS(R236/2))</f>
        <v/>
      </c>
      <c r="V236">
        <f>4*DEGREES(U236*SIN(2*RADIANS(I236))-2*K236*SIN(RADIANS(J236))+4*K236*U236*SIN(RADIANS(J236))*COS(2*RADIANS(I236))-0.5*U236*U236*SIN(4*RADIANS(I236))-1.25*K236*K236*SIN(2*RADIANS(J236)))</f>
        <v/>
      </c>
      <c r="W236">
        <f>DEGREES(ACOS(COS(RADIANS(90.833))/(COS(RADIANS($B$2))*COS(RADIANS(T236)))-TAN(RADIANS($B$2))*TAN(RADIANS(T236))))</f>
        <v/>
      </c>
      <c r="X236" s="7">
        <f>(720-4*$B$3-V236+$B$4*60)/1440</f>
        <v/>
      </c>
      <c r="Y236" s="7">
        <f>(X236*1440-W236*4)/1440</f>
        <v/>
      </c>
      <c r="Z236" s="7">
        <f>(X236*1440+W236*4)/1440</f>
        <v/>
      </c>
      <c r="AA236">
        <f>8*W236</f>
        <v/>
      </c>
      <c r="AB236">
        <f>MOD(E236*1440+V236+4*$B$3-60*$B$4,1440)</f>
        <v/>
      </c>
      <c r="AC236">
        <f>IF(AB236/4&lt;0,AB236/4+180,AB236/4-180)</f>
        <v/>
      </c>
      <c r="AD236">
        <f>DEGREES(ACOS(SIN(RADIANS($B$2))*SIN(RADIANS(T236))+COS(RADIANS($B$2))*COS(RADIANS(T236))*COS(RADIANS(AC236))))</f>
        <v/>
      </c>
      <c r="AE236">
        <f>90-AD236</f>
        <v/>
      </c>
      <c r="AF236">
        <f>IF(AE236&gt;85,0,IF(AE236&gt;5,58.1/TAN(RADIANS(AE236))-0.07/POWER(TAN(RADIANS(AE236)),3)+0.000086/POWER(TAN(RADIANS(AE236)),5),IF(AE236&gt;-0.575,1735+AE236*(-518.2+AE236*(103.4+AE236*(-12.79+AE236*0.711))),-20.772/TAN(RADIANS(AE236)))))/3600</f>
        <v/>
      </c>
      <c r="AG236">
        <f>AE236+AF236</f>
        <v/>
      </c>
      <c r="AH236">
        <f>IF(AC236&gt;0,MOD(DEGREES(ACOS(((SIN(RADIANS($B$2))*COS(RADIANS(AD236)))-SIN(RADIANS(T236)))/(COS(RADIANS($B$2))*SIN(RADIANS(AD236)))))+180,360),MOD(540-DEGREES(ACOS(((SIN(RADIANS($B$2))*COS(RADIANS(AD236)))-SIN(RADIANS(T236)))/(COS(RADIANS($B$2))*SIN(RADIANS(AD236))))),360))</f>
        <v/>
      </c>
    </row>
    <row r="237">
      <c r="D237" s="1">
        <f>D236+1</f>
        <v/>
      </c>
      <c r="E237" s="7">
        <f>$B$5</f>
        <v/>
      </c>
      <c r="F237" s="2">
        <f>D237+2415018.5+E237-$B$4/24</f>
        <v/>
      </c>
      <c r="G237" s="3">
        <f>(F237-2451545)/36525</f>
        <v/>
      </c>
      <c r="I237">
        <f>MOD(280.46646+G237*(36000.76983 + G237*0.0003032),360)</f>
        <v/>
      </c>
      <c r="J237">
        <f>357.52911+G237*(35999.05029 - 0.0001537*G237)</f>
        <v/>
      </c>
      <c r="K237">
        <f>0.016708634-G237*(0.000042037+0.0000001267*G237)</f>
        <v/>
      </c>
      <c r="L237">
        <f>SIN(RADIANS(J237))*(1.914602-G237*(0.004817+0.000014*G237))+SIN(RADIANS(2*J237))*(0.019993-0.000101*G237)+SIN(RADIANS(3*J237))*0.000289</f>
        <v/>
      </c>
      <c r="M237">
        <f>I237+L237</f>
        <v/>
      </c>
      <c r="N237">
        <f>J237+L237</f>
        <v/>
      </c>
      <c r="O237">
        <f>(1.000001018*(1-K237*K237))/(1+K237*COS(RADIANS(N237)))</f>
        <v/>
      </c>
      <c r="P237">
        <f>M237-0.00569-0.00478*SIN(RADIANS(125.04-1934.136*G237))</f>
        <v/>
      </c>
      <c r="Q237">
        <f>23+(26+((21.448-G237*(46.815+G237*(0.00059-G237*0.001813))))/60)/60</f>
        <v/>
      </c>
      <c r="R237">
        <f>Q237+0.00256*COS(RADIANS(125.04-1934.136*G237))</f>
        <v/>
      </c>
      <c r="S237">
        <f>DEGREES(ATAN2(COS(RADIANS(P237)),COS(RADIANS(R237))*SIN(RADIANS(P237))))</f>
        <v/>
      </c>
      <c r="T237">
        <f>DEGREES(ASIN(SIN(RADIANS(R237))*SIN(RADIANS(P237))))</f>
        <v/>
      </c>
      <c r="U237">
        <f>TAN(RADIANS(R237/2))*TAN(RADIANS(R237/2))</f>
        <v/>
      </c>
      <c r="V237">
        <f>4*DEGREES(U237*SIN(2*RADIANS(I237))-2*K237*SIN(RADIANS(J237))+4*K237*U237*SIN(RADIANS(J237))*COS(2*RADIANS(I237))-0.5*U237*U237*SIN(4*RADIANS(I237))-1.25*K237*K237*SIN(2*RADIANS(J237)))</f>
        <v/>
      </c>
      <c r="W237">
        <f>DEGREES(ACOS(COS(RADIANS(90.833))/(COS(RADIANS($B$2))*COS(RADIANS(T237)))-TAN(RADIANS($B$2))*TAN(RADIANS(T237))))</f>
        <v/>
      </c>
      <c r="X237" s="7">
        <f>(720-4*$B$3-V237+$B$4*60)/1440</f>
        <v/>
      </c>
      <c r="Y237" s="7">
        <f>(X237*1440-W237*4)/1440</f>
        <v/>
      </c>
      <c r="Z237" s="7">
        <f>(X237*1440+W237*4)/1440</f>
        <v/>
      </c>
      <c r="AA237">
        <f>8*W237</f>
        <v/>
      </c>
      <c r="AB237">
        <f>MOD(E237*1440+V237+4*$B$3-60*$B$4,1440)</f>
        <v/>
      </c>
      <c r="AC237">
        <f>IF(AB237/4&lt;0,AB237/4+180,AB237/4-180)</f>
        <v/>
      </c>
      <c r="AD237">
        <f>DEGREES(ACOS(SIN(RADIANS($B$2))*SIN(RADIANS(T237))+COS(RADIANS($B$2))*COS(RADIANS(T237))*COS(RADIANS(AC237))))</f>
        <v/>
      </c>
      <c r="AE237">
        <f>90-AD237</f>
        <v/>
      </c>
      <c r="AF237">
        <f>IF(AE237&gt;85,0,IF(AE237&gt;5,58.1/TAN(RADIANS(AE237))-0.07/POWER(TAN(RADIANS(AE237)),3)+0.000086/POWER(TAN(RADIANS(AE237)),5),IF(AE237&gt;-0.575,1735+AE237*(-518.2+AE237*(103.4+AE237*(-12.79+AE237*0.711))),-20.772/TAN(RADIANS(AE237)))))/3600</f>
        <v/>
      </c>
      <c r="AG237">
        <f>AE237+AF237</f>
        <v/>
      </c>
      <c r="AH237">
        <f>IF(AC237&gt;0,MOD(DEGREES(ACOS(((SIN(RADIANS($B$2))*COS(RADIANS(AD237)))-SIN(RADIANS(T237)))/(COS(RADIANS($B$2))*SIN(RADIANS(AD237)))))+180,360),MOD(540-DEGREES(ACOS(((SIN(RADIANS($B$2))*COS(RADIANS(AD237)))-SIN(RADIANS(T237)))/(COS(RADIANS($B$2))*SIN(RADIANS(AD237))))),360))</f>
        <v/>
      </c>
    </row>
    <row r="238">
      <c r="D238" s="1">
        <f>D237+1</f>
        <v/>
      </c>
      <c r="E238" s="7">
        <f>$B$5</f>
        <v/>
      </c>
      <c r="F238" s="2">
        <f>D238+2415018.5+E238-$B$4/24</f>
        <v/>
      </c>
      <c r="G238" s="3">
        <f>(F238-2451545)/36525</f>
        <v/>
      </c>
      <c r="I238">
        <f>MOD(280.46646+G238*(36000.76983 + G238*0.0003032),360)</f>
        <v/>
      </c>
      <c r="J238">
        <f>357.52911+G238*(35999.05029 - 0.0001537*G238)</f>
        <v/>
      </c>
      <c r="K238">
        <f>0.016708634-G238*(0.000042037+0.0000001267*G238)</f>
        <v/>
      </c>
      <c r="L238">
        <f>SIN(RADIANS(J238))*(1.914602-G238*(0.004817+0.000014*G238))+SIN(RADIANS(2*J238))*(0.019993-0.000101*G238)+SIN(RADIANS(3*J238))*0.000289</f>
        <v/>
      </c>
      <c r="M238">
        <f>I238+L238</f>
        <v/>
      </c>
      <c r="N238">
        <f>J238+L238</f>
        <v/>
      </c>
      <c r="O238">
        <f>(1.000001018*(1-K238*K238))/(1+K238*COS(RADIANS(N238)))</f>
        <v/>
      </c>
      <c r="P238">
        <f>M238-0.00569-0.00478*SIN(RADIANS(125.04-1934.136*G238))</f>
        <v/>
      </c>
      <c r="Q238">
        <f>23+(26+((21.448-G238*(46.815+G238*(0.00059-G238*0.001813))))/60)/60</f>
        <v/>
      </c>
      <c r="R238">
        <f>Q238+0.00256*COS(RADIANS(125.04-1934.136*G238))</f>
        <v/>
      </c>
      <c r="S238">
        <f>DEGREES(ATAN2(COS(RADIANS(P238)),COS(RADIANS(R238))*SIN(RADIANS(P238))))</f>
        <v/>
      </c>
      <c r="T238">
        <f>DEGREES(ASIN(SIN(RADIANS(R238))*SIN(RADIANS(P238))))</f>
        <v/>
      </c>
      <c r="U238">
        <f>TAN(RADIANS(R238/2))*TAN(RADIANS(R238/2))</f>
        <v/>
      </c>
      <c r="V238">
        <f>4*DEGREES(U238*SIN(2*RADIANS(I238))-2*K238*SIN(RADIANS(J238))+4*K238*U238*SIN(RADIANS(J238))*COS(2*RADIANS(I238))-0.5*U238*U238*SIN(4*RADIANS(I238))-1.25*K238*K238*SIN(2*RADIANS(J238)))</f>
        <v/>
      </c>
      <c r="W238">
        <f>DEGREES(ACOS(COS(RADIANS(90.833))/(COS(RADIANS($B$2))*COS(RADIANS(T238)))-TAN(RADIANS($B$2))*TAN(RADIANS(T238))))</f>
        <v/>
      </c>
      <c r="X238" s="7">
        <f>(720-4*$B$3-V238+$B$4*60)/1440</f>
        <v/>
      </c>
      <c r="Y238" s="7">
        <f>(X238*1440-W238*4)/1440</f>
        <v/>
      </c>
      <c r="Z238" s="7">
        <f>(X238*1440+W238*4)/1440</f>
        <v/>
      </c>
      <c r="AA238">
        <f>8*W238</f>
        <v/>
      </c>
      <c r="AB238">
        <f>MOD(E238*1440+V238+4*$B$3-60*$B$4,1440)</f>
        <v/>
      </c>
      <c r="AC238">
        <f>IF(AB238/4&lt;0,AB238/4+180,AB238/4-180)</f>
        <v/>
      </c>
      <c r="AD238">
        <f>DEGREES(ACOS(SIN(RADIANS($B$2))*SIN(RADIANS(T238))+COS(RADIANS($B$2))*COS(RADIANS(T238))*COS(RADIANS(AC238))))</f>
        <v/>
      </c>
      <c r="AE238">
        <f>90-AD238</f>
        <v/>
      </c>
      <c r="AF238">
        <f>IF(AE238&gt;85,0,IF(AE238&gt;5,58.1/TAN(RADIANS(AE238))-0.07/POWER(TAN(RADIANS(AE238)),3)+0.000086/POWER(TAN(RADIANS(AE238)),5),IF(AE238&gt;-0.575,1735+AE238*(-518.2+AE238*(103.4+AE238*(-12.79+AE238*0.711))),-20.772/TAN(RADIANS(AE238)))))/3600</f>
        <v/>
      </c>
      <c r="AG238">
        <f>AE238+AF238</f>
        <v/>
      </c>
      <c r="AH238">
        <f>IF(AC238&gt;0,MOD(DEGREES(ACOS(((SIN(RADIANS($B$2))*COS(RADIANS(AD238)))-SIN(RADIANS(T238)))/(COS(RADIANS($B$2))*SIN(RADIANS(AD238)))))+180,360),MOD(540-DEGREES(ACOS(((SIN(RADIANS($B$2))*COS(RADIANS(AD238)))-SIN(RADIANS(T238)))/(COS(RADIANS($B$2))*SIN(RADIANS(AD238))))),360))</f>
        <v/>
      </c>
    </row>
    <row r="239">
      <c r="D239" s="1">
        <f>D238+1</f>
        <v/>
      </c>
      <c r="E239" s="7">
        <f>$B$5</f>
        <v/>
      </c>
      <c r="F239" s="2">
        <f>D239+2415018.5+E239-$B$4/24</f>
        <v/>
      </c>
      <c r="G239" s="3">
        <f>(F239-2451545)/36525</f>
        <v/>
      </c>
      <c r="I239">
        <f>MOD(280.46646+G239*(36000.76983 + G239*0.0003032),360)</f>
        <v/>
      </c>
      <c r="J239">
        <f>357.52911+G239*(35999.05029 - 0.0001537*G239)</f>
        <v/>
      </c>
      <c r="K239">
        <f>0.016708634-G239*(0.000042037+0.0000001267*G239)</f>
        <v/>
      </c>
      <c r="L239">
        <f>SIN(RADIANS(J239))*(1.914602-G239*(0.004817+0.000014*G239))+SIN(RADIANS(2*J239))*(0.019993-0.000101*G239)+SIN(RADIANS(3*J239))*0.000289</f>
        <v/>
      </c>
      <c r="M239">
        <f>I239+L239</f>
        <v/>
      </c>
      <c r="N239">
        <f>J239+L239</f>
        <v/>
      </c>
      <c r="O239">
        <f>(1.000001018*(1-K239*K239))/(1+K239*COS(RADIANS(N239)))</f>
        <v/>
      </c>
      <c r="P239">
        <f>M239-0.00569-0.00478*SIN(RADIANS(125.04-1934.136*G239))</f>
        <v/>
      </c>
      <c r="Q239">
        <f>23+(26+((21.448-G239*(46.815+G239*(0.00059-G239*0.001813))))/60)/60</f>
        <v/>
      </c>
      <c r="R239">
        <f>Q239+0.00256*COS(RADIANS(125.04-1934.136*G239))</f>
        <v/>
      </c>
      <c r="S239">
        <f>DEGREES(ATAN2(COS(RADIANS(P239)),COS(RADIANS(R239))*SIN(RADIANS(P239))))</f>
        <v/>
      </c>
      <c r="T239">
        <f>DEGREES(ASIN(SIN(RADIANS(R239))*SIN(RADIANS(P239))))</f>
        <v/>
      </c>
      <c r="U239">
        <f>TAN(RADIANS(R239/2))*TAN(RADIANS(R239/2))</f>
        <v/>
      </c>
      <c r="V239">
        <f>4*DEGREES(U239*SIN(2*RADIANS(I239))-2*K239*SIN(RADIANS(J239))+4*K239*U239*SIN(RADIANS(J239))*COS(2*RADIANS(I239))-0.5*U239*U239*SIN(4*RADIANS(I239))-1.25*K239*K239*SIN(2*RADIANS(J239)))</f>
        <v/>
      </c>
      <c r="W239">
        <f>DEGREES(ACOS(COS(RADIANS(90.833))/(COS(RADIANS($B$2))*COS(RADIANS(T239)))-TAN(RADIANS($B$2))*TAN(RADIANS(T239))))</f>
        <v/>
      </c>
      <c r="X239" s="7">
        <f>(720-4*$B$3-V239+$B$4*60)/1440</f>
        <v/>
      </c>
      <c r="Y239" s="7">
        <f>(X239*1440-W239*4)/1440</f>
        <v/>
      </c>
      <c r="Z239" s="7">
        <f>(X239*1440+W239*4)/1440</f>
        <v/>
      </c>
      <c r="AA239">
        <f>8*W239</f>
        <v/>
      </c>
      <c r="AB239">
        <f>MOD(E239*1440+V239+4*$B$3-60*$B$4,1440)</f>
        <v/>
      </c>
      <c r="AC239">
        <f>IF(AB239/4&lt;0,AB239/4+180,AB239/4-180)</f>
        <v/>
      </c>
      <c r="AD239">
        <f>DEGREES(ACOS(SIN(RADIANS($B$2))*SIN(RADIANS(T239))+COS(RADIANS($B$2))*COS(RADIANS(T239))*COS(RADIANS(AC239))))</f>
        <v/>
      </c>
      <c r="AE239">
        <f>90-AD239</f>
        <v/>
      </c>
      <c r="AF239">
        <f>IF(AE239&gt;85,0,IF(AE239&gt;5,58.1/TAN(RADIANS(AE239))-0.07/POWER(TAN(RADIANS(AE239)),3)+0.000086/POWER(TAN(RADIANS(AE239)),5),IF(AE239&gt;-0.575,1735+AE239*(-518.2+AE239*(103.4+AE239*(-12.79+AE239*0.711))),-20.772/TAN(RADIANS(AE239)))))/3600</f>
        <v/>
      </c>
      <c r="AG239">
        <f>AE239+AF239</f>
        <v/>
      </c>
      <c r="AH239">
        <f>IF(AC239&gt;0,MOD(DEGREES(ACOS(((SIN(RADIANS($B$2))*COS(RADIANS(AD239)))-SIN(RADIANS(T239)))/(COS(RADIANS($B$2))*SIN(RADIANS(AD239)))))+180,360),MOD(540-DEGREES(ACOS(((SIN(RADIANS($B$2))*COS(RADIANS(AD239)))-SIN(RADIANS(T239)))/(COS(RADIANS($B$2))*SIN(RADIANS(AD239))))),360))</f>
        <v/>
      </c>
    </row>
    <row r="240">
      <c r="D240" s="1">
        <f>D239+1</f>
        <v/>
      </c>
      <c r="E240" s="7">
        <f>$B$5</f>
        <v/>
      </c>
      <c r="F240" s="2">
        <f>D240+2415018.5+E240-$B$4/24</f>
        <v/>
      </c>
      <c r="G240" s="3">
        <f>(F240-2451545)/36525</f>
        <v/>
      </c>
      <c r="I240">
        <f>MOD(280.46646+G240*(36000.76983 + G240*0.0003032),360)</f>
        <v/>
      </c>
      <c r="J240">
        <f>357.52911+G240*(35999.05029 - 0.0001537*G240)</f>
        <v/>
      </c>
      <c r="K240">
        <f>0.016708634-G240*(0.000042037+0.0000001267*G240)</f>
        <v/>
      </c>
      <c r="L240">
        <f>SIN(RADIANS(J240))*(1.914602-G240*(0.004817+0.000014*G240))+SIN(RADIANS(2*J240))*(0.019993-0.000101*G240)+SIN(RADIANS(3*J240))*0.000289</f>
        <v/>
      </c>
      <c r="M240">
        <f>I240+L240</f>
        <v/>
      </c>
      <c r="N240">
        <f>J240+L240</f>
        <v/>
      </c>
      <c r="O240">
        <f>(1.000001018*(1-K240*K240))/(1+K240*COS(RADIANS(N240)))</f>
        <v/>
      </c>
      <c r="P240">
        <f>M240-0.00569-0.00478*SIN(RADIANS(125.04-1934.136*G240))</f>
        <v/>
      </c>
      <c r="Q240">
        <f>23+(26+((21.448-G240*(46.815+G240*(0.00059-G240*0.001813))))/60)/60</f>
        <v/>
      </c>
      <c r="R240">
        <f>Q240+0.00256*COS(RADIANS(125.04-1934.136*G240))</f>
        <v/>
      </c>
      <c r="S240">
        <f>DEGREES(ATAN2(COS(RADIANS(P240)),COS(RADIANS(R240))*SIN(RADIANS(P240))))</f>
        <v/>
      </c>
      <c r="T240">
        <f>DEGREES(ASIN(SIN(RADIANS(R240))*SIN(RADIANS(P240))))</f>
        <v/>
      </c>
      <c r="U240">
        <f>TAN(RADIANS(R240/2))*TAN(RADIANS(R240/2))</f>
        <v/>
      </c>
      <c r="V240">
        <f>4*DEGREES(U240*SIN(2*RADIANS(I240))-2*K240*SIN(RADIANS(J240))+4*K240*U240*SIN(RADIANS(J240))*COS(2*RADIANS(I240))-0.5*U240*U240*SIN(4*RADIANS(I240))-1.25*K240*K240*SIN(2*RADIANS(J240)))</f>
        <v/>
      </c>
      <c r="W240">
        <f>DEGREES(ACOS(COS(RADIANS(90.833))/(COS(RADIANS($B$2))*COS(RADIANS(T240)))-TAN(RADIANS($B$2))*TAN(RADIANS(T240))))</f>
        <v/>
      </c>
      <c r="X240" s="7">
        <f>(720-4*$B$3-V240+$B$4*60)/1440</f>
        <v/>
      </c>
      <c r="Y240" s="7">
        <f>(X240*1440-W240*4)/1440</f>
        <v/>
      </c>
      <c r="Z240" s="7">
        <f>(X240*1440+W240*4)/1440</f>
        <v/>
      </c>
      <c r="AA240">
        <f>8*W240</f>
        <v/>
      </c>
      <c r="AB240">
        <f>MOD(E240*1440+V240+4*$B$3-60*$B$4,1440)</f>
        <v/>
      </c>
      <c r="AC240">
        <f>IF(AB240/4&lt;0,AB240/4+180,AB240/4-180)</f>
        <v/>
      </c>
      <c r="AD240">
        <f>DEGREES(ACOS(SIN(RADIANS($B$2))*SIN(RADIANS(T240))+COS(RADIANS($B$2))*COS(RADIANS(T240))*COS(RADIANS(AC240))))</f>
        <v/>
      </c>
      <c r="AE240">
        <f>90-AD240</f>
        <v/>
      </c>
      <c r="AF240">
        <f>IF(AE240&gt;85,0,IF(AE240&gt;5,58.1/TAN(RADIANS(AE240))-0.07/POWER(TAN(RADIANS(AE240)),3)+0.000086/POWER(TAN(RADIANS(AE240)),5),IF(AE240&gt;-0.575,1735+AE240*(-518.2+AE240*(103.4+AE240*(-12.79+AE240*0.711))),-20.772/TAN(RADIANS(AE240)))))/3600</f>
        <v/>
      </c>
      <c r="AG240">
        <f>AE240+AF240</f>
        <v/>
      </c>
      <c r="AH240">
        <f>IF(AC240&gt;0,MOD(DEGREES(ACOS(((SIN(RADIANS($B$2))*COS(RADIANS(AD240)))-SIN(RADIANS(T240)))/(COS(RADIANS($B$2))*SIN(RADIANS(AD240)))))+180,360),MOD(540-DEGREES(ACOS(((SIN(RADIANS($B$2))*COS(RADIANS(AD240)))-SIN(RADIANS(T240)))/(COS(RADIANS($B$2))*SIN(RADIANS(AD240))))),360))</f>
        <v/>
      </c>
    </row>
    <row r="241">
      <c r="D241" s="1">
        <f>D240+1</f>
        <v/>
      </c>
      <c r="E241" s="7">
        <f>$B$5</f>
        <v/>
      </c>
      <c r="F241" s="2">
        <f>D241+2415018.5+E241-$B$4/24</f>
        <v/>
      </c>
      <c r="G241" s="3">
        <f>(F241-2451545)/36525</f>
        <v/>
      </c>
      <c r="I241">
        <f>MOD(280.46646+G241*(36000.76983 + G241*0.0003032),360)</f>
        <v/>
      </c>
      <c r="J241">
        <f>357.52911+G241*(35999.05029 - 0.0001537*G241)</f>
        <v/>
      </c>
      <c r="K241">
        <f>0.016708634-G241*(0.000042037+0.0000001267*G241)</f>
        <v/>
      </c>
      <c r="L241">
        <f>SIN(RADIANS(J241))*(1.914602-G241*(0.004817+0.000014*G241))+SIN(RADIANS(2*J241))*(0.019993-0.000101*G241)+SIN(RADIANS(3*J241))*0.000289</f>
        <v/>
      </c>
      <c r="M241">
        <f>I241+L241</f>
        <v/>
      </c>
      <c r="N241">
        <f>J241+L241</f>
        <v/>
      </c>
      <c r="O241">
        <f>(1.000001018*(1-K241*K241))/(1+K241*COS(RADIANS(N241)))</f>
        <v/>
      </c>
      <c r="P241">
        <f>M241-0.00569-0.00478*SIN(RADIANS(125.04-1934.136*G241))</f>
        <v/>
      </c>
      <c r="Q241">
        <f>23+(26+((21.448-G241*(46.815+G241*(0.00059-G241*0.001813))))/60)/60</f>
        <v/>
      </c>
      <c r="R241">
        <f>Q241+0.00256*COS(RADIANS(125.04-1934.136*G241))</f>
        <v/>
      </c>
      <c r="S241">
        <f>DEGREES(ATAN2(COS(RADIANS(P241)),COS(RADIANS(R241))*SIN(RADIANS(P241))))</f>
        <v/>
      </c>
      <c r="T241">
        <f>DEGREES(ASIN(SIN(RADIANS(R241))*SIN(RADIANS(P241))))</f>
        <v/>
      </c>
      <c r="U241">
        <f>TAN(RADIANS(R241/2))*TAN(RADIANS(R241/2))</f>
        <v/>
      </c>
      <c r="V241">
        <f>4*DEGREES(U241*SIN(2*RADIANS(I241))-2*K241*SIN(RADIANS(J241))+4*K241*U241*SIN(RADIANS(J241))*COS(2*RADIANS(I241))-0.5*U241*U241*SIN(4*RADIANS(I241))-1.25*K241*K241*SIN(2*RADIANS(J241)))</f>
        <v/>
      </c>
      <c r="W241">
        <f>DEGREES(ACOS(COS(RADIANS(90.833))/(COS(RADIANS($B$2))*COS(RADIANS(T241)))-TAN(RADIANS($B$2))*TAN(RADIANS(T241))))</f>
        <v/>
      </c>
      <c r="X241" s="7">
        <f>(720-4*$B$3-V241+$B$4*60)/1440</f>
        <v/>
      </c>
      <c r="Y241" s="7">
        <f>(X241*1440-W241*4)/1440</f>
        <v/>
      </c>
      <c r="Z241" s="7">
        <f>(X241*1440+W241*4)/1440</f>
        <v/>
      </c>
      <c r="AA241">
        <f>8*W241</f>
        <v/>
      </c>
      <c r="AB241">
        <f>MOD(E241*1440+V241+4*$B$3-60*$B$4,1440)</f>
        <v/>
      </c>
      <c r="AC241">
        <f>IF(AB241/4&lt;0,AB241/4+180,AB241/4-180)</f>
        <v/>
      </c>
      <c r="AD241">
        <f>DEGREES(ACOS(SIN(RADIANS($B$2))*SIN(RADIANS(T241))+COS(RADIANS($B$2))*COS(RADIANS(T241))*COS(RADIANS(AC241))))</f>
        <v/>
      </c>
      <c r="AE241">
        <f>90-AD241</f>
        <v/>
      </c>
      <c r="AF241">
        <f>IF(AE241&gt;85,0,IF(AE241&gt;5,58.1/TAN(RADIANS(AE241))-0.07/POWER(TAN(RADIANS(AE241)),3)+0.000086/POWER(TAN(RADIANS(AE241)),5),IF(AE241&gt;-0.575,1735+AE241*(-518.2+AE241*(103.4+AE241*(-12.79+AE241*0.711))),-20.772/TAN(RADIANS(AE241)))))/3600</f>
        <v/>
      </c>
      <c r="AG241">
        <f>AE241+AF241</f>
        <v/>
      </c>
      <c r="AH241">
        <f>IF(AC241&gt;0,MOD(DEGREES(ACOS(((SIN(RADIANS($B$2))*COS(RADIANS(AD241)))-SIN(RADIANS(T241)))/(COS(RADIANS($B$2))*SIN(RADIANS(AD241)))))+180,360),MOD(540-DEGREES(ACOS(((SIN(RADIANS($B$2))*COS(RADIANS(AD241)))-SIN(RADIANS(T241)))/(COS(RADIANS($B$2))*SIN(RADIANS(AD241))))),360))</f>
        <v/>
      </c>
    </row>
    <row r="242">
      <c r="D242" s="1">
        <f>D241+1</f>
        <v/>
      </c>
      <c r="E242" s="7">
        <f>$B$5</f>
        <v/>
      </c>
      <c r="F242" s="2">
        <f>D242+2415018.5+E242-$B$4/24</f>
        <v/>
      </c>
      <c r="G242" s="3">
        <f>(F242-2451545)/36525</f>
        <v/>
      </c>
      <c r="I242">
        <f>MOD(280.46646+G242*(36000.76983 + G242*0.0003032),360)</f>
        <v/>
      </c>
      <c r="J242">
        <f>357.52911+G242*(35999.05029 - 0.0001537*G242)</f>
        <v/>
      </c>
      <c r="K242">
        <f>0.016708634-G242*(0.000042037+0.0000001267*G242)</f>
        <v/>
      </c>
      <c r="L242">
        <f>SIN(RADIANS(J242))*(1.914602-G242*(0.004817+0.000014*G242))+SIN(RADIANS(2*J242))*(0.019993-0.000101*G242)+SIN(RADIANS(3*J242))*0.000289</f>
        <v/>
      </c>
      <c r="M242">
        <f>I242+L242</f>
        <v/>
      </c>
      <c r="N242">
        <f>J242+L242</f>
        <v/>
      </c>
      <c r="O242">
        <f>(1.000001018*(1-K242*K242))/(1+K242*COS(RADIANS(N242)))</f>
        <v/>
      </c>
      <c r="P242">
        <f>M242-0.00569-0.00478*SIN(RADIANS(125.04-1934.136*G242))</f>
        <v/>
      </c>
      <c r="Q242">
        <f>23+(26+((21.448-G242*(46.815+G242*(0.00059-G242*0.001813))))/60)/60</f>
        <v/>
      </c>
      <c r="R242">
        <f>Q242+0.00256*COS(RADIANS(125.04-1934.136*G242))</f>
        <v/>
      </c>
      <c r="S242">
        <f>DEGREES(ATAN2(COS(RADIANS(P242)),COS(RADIANS(R242))*SIN(RADIANS(P242))))</f>
        <v/>
      </c>
      <c r="T242">
        <f>DEGREES(ASIN(SIN(RADIANS(R242))*SIN(RADIANS(P242))))</f>
        <v/>
      </c>
      <c r="U242">
        <f>TAN(RADIANS(R242/2))*TAN(RADIANS(R242/2))</f>
        <v/>
      </c>
      <c r="V242">
        <f>4*DEGREES(U242*SIN(2*RADIANS(I242))-2*K242*SIN(RADIANS(J242))+4*K242*U242*SIN(RADIANS(J242))*COS(2*RADIANS(I242))-0.5*U242*U242*SIN(4*RADIANS(I242))-1.25*K242*K242*SIN(2*RADIANS(J242)))</f>
        <v/>
      </c>
      <c r="W242">
        <f>DEGREES(ACOS(COS(RADIANS(90.833))/(COS(RADIANS($B$2))*COS(RADIANS(T242)))-TAN(RADIANS($B$2))*TAN(RADIANS(T242))))</f>
        <v/>
      </c>
      <c r="X242" s="7">
        <f>(720-4*$B$3-V242+$B$4*60)/1440</f>
        <v/>
      </c>
      <c r="Y242" s="7">
        <f>(X242*1440-W242*4)/1440</f>
        <v/>
      </c>
      <c r="Z242" s="7">
        <f>(X242*1440+W242*4)/1440</f>
        <v/>
      </c>
      <c r="AA242">
        <f>8*W242</f>
        <v/>
      </c>
      <c r="AB242">
        <f>MOD(E242*1440+V242+4*$B$3-60*$B$4,1440)</f>
        <v/>
      </c>
      <c r="AC242">
        <f>IF(AB242/4&lt;0,AB242/4+180,AB242/4-180)</f>
        <v/>
      </c>
      <c r="AD242">
        <f>DEGREES(ACOS(SIN(RADIANS($B$2))*SIN(RADIANS(T242))+COS(RADIANS($B$2))*COS(RADIANS(T242))*COS(RADIANS(AC242))))</f>
        <v/>
      </c>
      <c r="AE242">
        <f>90-AD242</f>
        <v/>
      </c>
      <c r="AF242">
        <f>IF(AE242&gt;85,0,IF(AE242&gt;5,58.1/TAN(RADIANS(AE242))-0.07/POWER(TAN(RADIANS(AE242)),3)+0.000086/POWER(TAN(RADIANS(AE242)),5),IF(AE242&gt;-0.575,1735+AE242*(-518.2+AE242*(103.4+AE242*(-12.79+AE242*0.711))),-20.772/TAN(RADIANS(AE242)))))/3600</f>
        <v/>
      </c>
      <c r="AG242">
        <f>AE242+AF242</f>
        <v/>
      </c>
      <c r="AH242">
        <f>IF(AC242&gt;0,MOD(DEGREES(ACOS(((SIN(RADIANS($B$2))*COS(RADIANS(AD242)))-SIN(RADIANS(T242)))/(COS(RADIANS($B$2))*SIN(RADIANS(AD242)))))+180,360),MOD(540-DEGREES(ACOS(((SIN(RADIANS($B$2))*COS(RADIANS(AD242)))-SIN(RADIANS(T242)))/(COS(RADIANS($B$2))*SIN(RADIANS(AD242))))),360))</f>
        <v/>
      </c>
    </row>
    <row r="243">
      <c r="D243" s="1">
        <f>D242+1</f>
        <v/>
      </c>
      <c r="E243" s="7">
        <f>$B$5</f>
        <v/>
      </c>
      <c r="F243" s="2">
        <f>D243+2415018.5+E243-$B$4/24</f>
        <v/>
      </c>
      <c r="G243" s="3">
        <f>(F243-2451545)/36525</f>
        <v/>
      </c>
      <c r="I243">
        <f>MOD(280.46646+G243*(36000.76983 + G243*0.0003032),360)</f>
        <v/>
      </c>
      <c r="J243">
        <f>357.52911+G243*(35999.05029 - 0.0001537*G243)</f>
        <v/>
      </c>
      <c r="K243">
        <f>0.016708634-G243*(0.000042037+0.0000001267*G243)</f>
        <v/>
      </c>
      <c r="L243">
        <f>SIN(RADIANS(J243))*(1.914602-G243*(0.004817+0.000014*G243))+SIN(RADIANS(2*J243))*(0.019993-0.000101*G243)+SIN(RADIANS(3*J243))*0.000289</f>
        <v/>
      </c>
      <c r="M243">
        <f>I243+L243</f>
        <v/>
      </c>
      <c r="N243">
        <f>J243+L243</f>
        <v/>
      </c>
      <c r="O243">
        <f>(1.000001018*(1-K243*K243))/(1+K243*COS(RADIANS(N243)))</f>
        <v/>
      </c>
      <c r="P243">
        <f>M243-0.00569-0.00478*SIN(RADIANS(125.04-1934.136*G243))</f>
        <v/>
      </c>
      <c r="Q243">
        <f>23+(26+((21.448-G243*(46.815+G243*(0.00059-G243*0.001813))))/60)/60</f>
        <v/>
      </c>
      <c r="R243">
        <f>Q243+0.00256*COS(RADIANS(125.04-1934.136*G243))</f>
        <v/>
      </c>
      <c r="S243">
        <f>DEGREES(ATAN2(COS(RADIANS(P243)),COS(RADIANS(R243))*SIN(RADIANS(P243))))</f>
        <v/>
      </c>
      <c r="T243">
        <f>DEGREES(ASIN(SIN(RADIANS(R243))*SIN(RADIANS(P243))))</f>
        <v/>
      </c>
      <c r="U243">
        <f>TAN(RADIANS(R243/2))*TAN(RADIANS(R243/2))</f>
        <v/>
      </c>
      <c r="V243">
        <f>4*DEGREES(U243*SIN(2*RADIANS(I243))-2*K243*SIN(RADIANS(J243))+4*K243*U243*SIN(RADIANS(J243))*COS(2*RADIANS(I243))-0.5*U243*U243*SIN(4*RADIANS(I243))-1.25*K243*K243*SIN(2*RADIANS(J243)))</f>
        <v/>
      </c>
      <c r="W243">
        <f>DEGREES(ACOS(COS(RADIANS(90.833))/(COS(RADIANS($B$2))*COS(RADIANS(T243)))-TAN(RADIANS($B$2))*TAN(RADIANS(T243))))</f>
        <v/>
      </c>
      <c r="X243" s="7">
        <f>(720-4*$B$3-V243+$B$4*60)/1440</f>
        <v/>
      </c>
      <c r="Y243" s="7">
        <f>(X243*1440-W243*4)/1440</f>
        <v/>
      </c>
      <c r="Z243" s="7">
        <f>(X243*1440+W243*4)/1440</f>
        <v/>
      </c>
      <c r="AA243">
        <f>8*W243</f>
        <v/>
      </c>
      <c r="AB243">
        <f>MOD(E243*1440+V243+4*$B$3-60*$B$4,1440)</f>
        <v/>
      </c>
      <c r="AC243">
        <f>IF(AB243/4&lt;0,AB243/4+180,AB243/4-180)</f>
        <v/>
      </c>
      <c r="AD243">
        <f>DEGREES(ACOS(SIN(RADIANS($B$2))*SIN(RADIANS(T243))+COS(RADIANS($B$2))*COS(RADIANS(T243))*COS(RADIANS(AC243))))</f>
        <v/>
      </c>
      <c r="AE243">
        <f>90-AD243</f>
        <v/>
      </c>
      <c r="AF243">
        <f>IF(AE243&gt;85,0,IF(AE243&gt;5,58.1/TAN(RADIANS(AE243))-0.07/POWER(TAN(RADIANS(AE243)),3)+0.000086/POWER(TAN(RADIANS(AE243)),5),IF(AE243&gt;-0.575,1735+AE243*(-518.2+AE243*(103.4+AE243*(-12.79+AE243*0.711))),-20.772/TAN(RADIANS(AE243)))))/3600</f>
        <v/>
      </c>
      <c r="AG243">
        <f>AE243+AF243</f>
        <v/>
      </c>
      <c r="AH243">
        <f>IF(AC243&gt;0,MOD(DEGREES(ACOS(((SIN(RADIANS($B$2))*COS(RADIANS(AD243)))-SIN(RADIANS(T243)))/(COS(RADIANS($B$2))*SIN(RADIANS(AD243)))))+180,360),MOD(540-DEGREES(ACOS(((SIN(RADIANS($B$2))*COS(RADIANS(AD243)))-SIN(RADIANS(T243)))/(COS(RADIANS($B$2))*SIN(RADIANS(AD243))))),360))</f>
        <v/>
      </c>
    </row>
    <row r="244">
      <c r="D244" s="1">
        <f>D243+1</f>
        <v/>
      </c>
      <c r="E244" s="7">
        <f>$B$5</f>
        <v/>
      </c>
      <c r="F244" s="2">
        <f>D244+2415018.5+E244-$B$4/24</f>
        <v/>
      </c>
      <c r="G244" s="3">
        <f>(F244-2451545)/36525</f>
        <v/>
      </c>
      <c r="I244">
        <f>MOD(280.46646+G244*(36000.76983 + G244*0.0003032),360)</f>
        <v/>
      </c>
      <c r="J244">
        <f>357.52911+G244*(35999.05029 - 0.0001537*G244)</f>
        <v/>
      </c>
      <c r="K244">
        <f>0.016708634-G244*(0.000042037+0.0000001267*G244)</f>
        <v/>
      </c>
      <c r="L244">
        <f>SIN(RADIANS(J244))*(1.914602-G244*(0.004817+0.000014*G244))+SIN(RADIANS(2*J244))*(0.019993-0.000101*G244)+SIN(RADIANS(3*J244))*0.000289</f>
        <v/>
      </c>
      <c r="M244">
        <f>I244+L244</f>
        <v/>
      </c>
      <c r="N244">
        <f>J244+L244</f>
        <v/>
      </c>
      <c r="O244">
        <f>(1.000001018*(1-K244*K244))/(1+K244*COS(RADIANS(N244)))</f>
        <v/>
      </c>
      <c r="P244">
        <f>M244-0.00569-0.00478*SIN(RADIANS(125.04-1934.136*G244))</f>
        <v/>
      </c>
      <c r="Q244">
        <f>23+(26+((21.448-G244*(46.815+G244*(0.00059-G244*0.001813))))/60)/60</f>
        <v/>
      </c>
      <c r="R244">
        <f>Q244+0.00256*COS(RADIANS(125.04-1934.136*G244))</f>
        <v/>
      </c>
      <c r="S244">
        <f>DEGREES(ATAN2(COS(RADIANS(P244)),COS(RADIANS(R244))*SIN(RADIANS(P244))))</f>
        <v/>
      </c>
      <c r="T244">
        <f>DEGREES(ASIN(SIN(RADIANS(R244))*SIN(RADIANS(P244))))</f>
        <v/>
      </c>
      <c r="U244">
        <f>TAN(RADIANS(R244/2))*TAN(RADIANS(R244/2))</f>
        <v/>
      </c>
      <c r="V244">
        <f>4*DEGREES(U244*SIN(2*RADIANS(I244))-2*K244*SIN(RADIANS(J244))+4*K244*U244*SIN(RADIANS(J244))*COS(2*RADIANS(I244))-0.5*U244*U244*SIN(4*RADIANS(I244))-1.25*K244*K244*SIN(2*RADIANS(J244)))</f>
        <v/>
      </c>
      <c r="W244">
        <f>DEGREES(ACOS(COS(RADIANS(90.833))/(COS(RADIANS($B$2))*COS(RADIANS(T244)))-TAN(RADIANS($B$2))*TAN(RADIANS(T244))))</f>
        <v/>
      </c>
      <c r="X244" s="7">
        <f>(720-4*$B$3-V244+$B$4*60)/1440</f>
        <v/>
      </c>
      <c r="Y244" s="7">
        <f>(X244*1440-W244*4)/1440</f>
        <v/>
      </c>
      <c r="Z244" s="7">
        <f>(X244*1440+W244*4)/1440</f>
        <v/>
      </c>
      <c r="AA244">
        <f>8*W244</f>
        <v/>
      </c>
      <c r="AB244">
        <f>MOD(E244*1440+V244+4*$B$3-60*$B$4,1440)</f>
        <v/>
      </c>
      <c r="AC244">
        <f>IF(AB244/4&lt;0,AB244/4+180,AB244/4-180)</f>
        <v/>
      </c>
      <c r="AD244">
        <f>DEGREES(ACOS(SIN(RADIANS($B$2))*SIN(RADIANS(T244))+COS(RADIANS($B$2))*COS(RADIANS(T244))*COS(RADIANS(AC244))))</f>
        <v/>
      </c>
      <c r="AE244">
        <f>90-AD244</f>
        <v/>
      </c>
      <c r="AF244">
        <f>IF(AE244&gt;85,0,IF(AE244&gt;5,58.1/TAN(RADIANS(AE244))-0.07/POWER(TAN(RADIANS(AE244)),3)+0.000086/POWER(TAN(RADIANS(AE244)),5),IF(AE244&gt;-0.575,1735+AE244*(-518.2+AE244*(103.4+AE244*(-12.79+AE244*0.711))),-20.772/TAN(RADIANS(AE244)))))/3600</f>
        <v/>
      </c>
      <c r="AG244">
        <f>AE244+AF244</f>
        <v/>
      </c>
      <c r="AH244">
        <f>IF(AC244&gt;0,MOD(DEGREES(ACOS(((SIN(RADIANS($B$2))*COS(RADIANS(AD244)))-SIN(RADIANS(T244)))/(COS(RADIANS($B$2))*SIN(RADIANS(AD244)))))+180,360),MOD(540-DEGREES(ACOS(((SIN(RADIANS($B$2))*COS(RADIANS(AD244)))-SIN(RADIANS(T244)))/(COS(RADIANS($B$2))*SIN(RADIANS(AD244))))),360))</f>
        <v/>
      </c>
    </row>
    <row r="245">
      <c r="D245" s="1">
        <f>D244+1</f>
        <v/>
      </c>
      <c r="E245" s="7">
        <f>$B$5</f>
        <v/>
      </c>
      <c r="F245" s="2">
        <f>D245+2415018.5+E245-$B$4/24</f>
        <v/>
      </c>
      <c r="G245" s="3">
        <f>(F245-2451545)/36525</f>
        <v/>
      </c>
      <c r="I245">
        <f>MOD(280.46646+G245*(36000.76983 + G245*0.0003032),360)</f>
        <v/>
      </c>
      <c r="J245">
        <f>357.52911+G245*(35999.05029 - 0.0001537*G245)</f>
        <v/>
      </c>
      <c r="K245">
        <f>0.016708634-G245*(0.000042037+0.0000001267*G245)</f>
        <v/>
      </c>
      <c r="L245">
        <f>SIN(RADIANS(J245))*(1.914602-G245*(0.004817+0.000014*G245))+SIN(RADIANS(2*J245))*(0.019993-0.000101*G245)+SIN(RADIANS(3*J245))*0.000289</f>
        <v/>
      </c>
      <c r="M245">
        <f>I245+L245</f>
        <v/>
      </c>
      <c r="N245">
        <f>J245+L245</f>
        <v/>
      </c>
      <c r="O245">
        <f>(1.000001018*(1-K245*K245))/(1+K245*COS(RADIANS(N245)))</f>
        <v/>
      </c>
      <c r="P245">
        <f>M245-0.00569-0.00478*SIN(RADIANS(125.04-1934.136*G245))</f>
        <v/>
      </c>
      <c r="Q245">
        <f>23+(26+((21.448-G245*(46.815+G245*(0.00059-G245*0.001813))))/60)/60</f>
        <v/>
      </c>
      <c r="R245">
        <f>Q245+0.00256*COS(RADIANS(125.04-1934.136*G245))</f>
        <v/>
      </c>
      <c r="S245">
        <f>DEGREES(ATAN2(COS(RADIANS(P245)),COS(RADIANS(R245))*SIN(RADIANS(P245))))</f>
        <v/>
      </c>
      <c r="T245">
        <f>DEGREES(ASIN(SIN(RADIANS(R245))*SIN(RADIANS(P245))))</f>
        <v/>
      </c>
      <c r="U245">
        <f>TAN(RADIANS(R245/2))*TAN(RADIANS(R245/2))</f>
        <v/>
      </c>
      <c r="V245">
        <f>4*DEGREES(U245*SIN(2*RADIANS(I245))-2*K245*SIN(RADIANS(J245))+4*K245*U245*SIN(RADIANS(J245))*COS(2*RADIANS(I245))-0.5*U245*U245*SIN(4*RADIANS(I245))-1.25*K245*K245*SIN(2*RADIANS(J245)))</f>
        <v/>
      </c>
      <c r="W245">
        <f>DEGREES(ACOS(COS(RADIANS(90.833))/(COS(RADIANS($B$2))*COS(RADIANS(T245)))-TAN(RADIANS($B$2))*TAN(RADIANS(T245))))</f>
        <v/>
      </c>
      <c r="X245" s="7">
        <f>(720-4*$B$3-V245+$B$4*60)/1440</f>
        <v/>
      </c>
      <c r="Y245" s="7">
        <f>(X245*1440-W245*4)/1440</f>
        <v/>
      </c>
      <c r="Z245" s="7">
        <f>(X245*1440+W245*4)/1440</f>
        <v/>
      </c>
      <c r="AA245">
        <f>8*W245</f>
        <v/>
      </c>
      <c r="AB245">
        <f>MOD(E245*1440+V245+4*$B$3-60*$B$4,1440)</f>
        <v/>
      </c>
      <c r="AC245">
        <f>IF(AB245/4&lt;0,AB245/4+180,AB245/4-180)</f>
        <v/>
      </c>
      <c r="AD245">
        <f>DEGREES(ACOS(SIN(RADIANS($B$2))*SIN(RADIANS(T245))+COS(RADIANS($B$2))*COS(RADIANS(T245))*COS(RADIANS(AC245))))</f>
        <v/>
      </c>
      <c r="AE245">
        <f>90-AD245</f>
        <v/>
      </c>
      <c r="AF245">
        <f>IF(AE245&gt;85,0,IF(AE245&gt;5,58.1/TAN(RADIANS(AE245))-0.07/POWER(TAN(RADIANS(AE245)),3)+0.000086/POWER(TAN(RADIANS(AE245)),5),IF(AE245&gt;-0.575,1735+AE245*(-518.2+AE245*(103.4+AE245*(-12.79+AE245*0.711))),-20.772/TAN(RADIANS(AE245)))))/3600</f>
        <v/>
      </c>
      <c r="AG245">
        <f>AE245+AF245</f>
        <v/>
      </c>
      <c r="AH245">
        <f>IF(AC245&gt;0,MOD(DEGREES(ACOS(((SIN(RADIANS($B$2))*COS(RADIANS(AD245)))-SIN(RADIANS(T245)))/(COS(RADIANS($B$2))*SIN(RADIANS(AD245)))))+180,360),MOD(540-DEGREES(ACOS(((SIN(RADIANS($B$2))*COS(RADIANS(AD245)))-SIN(RADIANS(T245)))/(COS(RADIANS($B$2))*SIN(RADIANS(AD245))))),360))</f>
        <v/>
      </c>
    </row>
    <row r="246">
      <c r="D246" s="1">
        <f>D245+1</f>
        <v/>
      </c>
      <c r="E246" s="7">
        <f>$B$5</f>
        <v/>
      </c>
      <c r="F246" s="2">
        <f>D246+2415018.5+E246-$B$4/24</f>
        <v/>
      </c>
      <c r="G246" s="3">
        <f>(F246-2451545)/36525</f>
        <v/>
      </c>
      <c r="I246">
        <f>MOD(280.46646+G246*(36000.76983 + G246*0.0003032),360)</f>
        <v/>
      </c>
      <c r="J246">
        <f>357.52911+G246*(35999.05029 - 0.0001537*G246)</f>
        <v/>
      </c>
      <c r="K246">
        <f>0.016708634-G246*(0.000042037+0.0000001267*G246)</f>
        <v/>
      </c>
      <c r="L246">
        <f>SIN(RADIANS(J246))*(1.914602-G246*(0.004817+0.000014*G246))+SIN(RADIANS(2*J246))*(0.019993-0.000101*G246)+SIN(RADIANS(3*J246))*0.000289</f>
        <v/>
      </c>
      <c r="M246">
        <f>I246+L246</f>
        <v/>
      </c>
      <c r="N246">
        <f>J246+L246</f>
        <v/>
      </c>
      <c r="O246">
        <f>(1.000001018*(1-K246*K246))/(1+K246*COS(RADIANS(N246)))</f>
        <v/>
      </c>
      <c r="P246">
        <f>M246-0.00569-0.00478*SIN(RADIANS(125.04-1934.136*G246))</f>
        <v/>
      </c>
      <c r="Q246">
        <f>23+(26+((21.448-G246*(46.815+G246*(0.00059-G246*0.001813))))/60)/60</f>
        <v/>
      </c>
      <c r="R246">
        <f>Q246+0.00256*COS(RADIANS(125.04-1934.136*G246))</f>
        <v/>
      </c>
      <c r="S246">
        <f>DEGREES(ATAN2(COS(RADIANS(P246)),COS(RADIANS(R246))*SIN(RADIANS(P246))))</f>
        <v/>
      </c>
      <c r="T246">
        <f>DEGREES(ASIN(SIN(RADIANS(R246))*SIN(RADIANS(P246))))</f>
        <v/>
      </c>
      <c r="U246">
        <f>TAN(RADIANS(R246/2))*TAN(RADIANS(R246/2))</f>
        <v/>
      </c>
      <c r="V246">
        <f>4*DEGREES(U246*SIN(2*RADIANS(I246))-2*K246*SIN(RADIANS(J246))+4*K246*U246*SIN(RADIANS(J246))*COS(2*RADIANS(I246))-0.5*U246*U246*SIN(4*RADIANS(I246))-1.25*K246*K246*SIN(2*RADIANS(J246)))</f>
        <v/>
      </c>
      <c r="W246">
        <f>DEGREES(ACOS(COS(RADIANS(90.833))/(COS(RADIANS($B$2))*COS(RADIANS(T246)))-TAN(RADIANS($B$2))*TAN(RADIANS(T246))))</f>
        <v/>
      </c>
      <c r="X246" s="7">
        <f>(720-4*$B$3-V246+$B$4*60)/1440</f>
        <v/>
      </c>
      <c r="Y246" s="7">
        <f>(X246*1440-W246*4)/1440</f>
        <v/>
      </c>
      <c r="Z246" s="7">
        <f>(X246*1440+W246*4)/1440</f>
        <v/>
      </c>
      <c r="AA246">
        <f>8*W246</f>
        <v/>
      </c>
      <c r="AB246">
        <f>MOD(E246*1440+V246+4*$B$3-60*$B$4,1440)</f>
        <v/>
      </c>
      <c r="AC246">
        <f>IF(AB246/4&lt;0,AB246/4+180,AB246/4-180)</f>
        <v/>
      </c>
      <c r="AD246">
        <f>DEGREES(ACOS(SIN(RADIANS($B$2))*SIN(RADIANS(T246))+COS(RADIANS($B$2))*COS(RADIANS(T246))*COS(RADIANS(AC246))))</f>
        <v/>
      </c>
      <c r="AE246">
        <f>90-AD246</f>
        <v/>
      </c>
      <c r="AF246">
        <f>IF(AE246&gt;85,0,IF(AE246&gt;5,58.1/TAN(RADIANS(AE246))-0.07/POWER(TAN(RADIANS(AE246)),3)+0.000086/POWER(TAN(RADIANS(AE246)),5),IF(AE246&gt;-0.575,1735+AE246*(-518.2+AE246*(103.4+AE246*(-12.79+AE246*0.711))),-20.772/TAN(RADIANS(AE246)))))/3600</f>
        <v/>
      </c>
      <c r="AG246">
        <f>AE246+AF246</f>
        <v/>
      </c>
      <c r="AH246">
        <f>IF(AC246&gt;0,MOD(DEGREES(ACOS(((SIN(RADIANS($B$2))*COS(RADIANS(AD246)))-SIN(RADIANS(T246)))/(COS(RADIANS($B$2))*SIN(RADIANS(AD246)))))+180,360),MOD(540-DEGREES(ACOS(((SIN(RADIANS($B$2))*COS(RADIANS(AD246)))-SIN(RADIANS(T246)))/(COS(RADIANS($B$2))*SIN(RADIANS(AD246))))),360))</f>
        <v/>
      </c>
    </row>
    <row r="247">
      <c r="D247" s="1">
        <f>D246+1</f>
        <v/>
      </c>
      <c r="E247" s="7">
        <f>$B$5</f>
        <v/>
      </c>
      <c r="F247" s="2">
        <f>D247+2415018.5+E247-$B$4/24</f>
        <v/>
      </c>
      <c r="G247" s="3">
        <f>(F247-2451545)/36525</f>
        <v/>
      </c>
      <c r="I247">
        <f>MOD(280.46646+G247*(36000.76983 + G247*0.0003032),360)</f>
        <v/>
      </c>
      <c r="J247">
        <f>357.52911+G247*(35999.05029 - 0.0001537*G247)</f>
        <v/>
      </c>
      <c r="K247">
        <f>0.016708634-G247*(0.000042037+0.0000001267*G247)</f>
        <v/>
      </c>
      <c r="L247">
        <f>SIN(RADIANS(J247))*(1.914602-G247*(0.004817+0.000014*G247))+SIN(RADIANS(2*J247))*(0.019993-0.000101*G247)+SIN(RADIANS(3*J247))*0.000289</f>
        <v/>
      </c>
      <c r="M247">
        <f>I247+L247</f>
        <v/>
      </c>
      <c r="N247">
        <f>J247+L247</f>
        <v/>
      </c>
      <c r="O247">
        <f>(1.000001018*(1-K247*K247))/(1+K247*COS(RADIANS(N247)))</f>
        <v/>
      </c>
      <c r="P247">
        <f>M247-0.00569-0.00478*SIN(RADIANS(125.04-1934.136*G247))</f>
        <v/>
      </c>
      <c r="Q247">
        <f>23+(26+((21.448-G247*(46.815+G247*(0.00059-G247*0.001813))))/60)/60</f>
        <v/>
      </c>
      <c r="R247">
        <f>Q247+0.00256*COS(RADIANS(125.04-1934.136*G247))</f>
        <v/>
      </c>
      <c r="S247">
        <f>DEGREES(ATAN2(COS(RADIANS(P247)),COS(RADIANS(R247))*SIN(RADIANS(P247))))</f>
        <v/>
      </c>
      <c r="T247">
        <f>DEGREES(ASIN(SIN(RADIANS(R247))*SIN(RADIANS(P247))))</f>
        <v/>
      </c>
      <c r="U247">
        <f>TAN(RADIANS(R247/2))*TAN(RADIANS(R247/2))</f>
        <v/>
      </c>
      <c r="V247">
        <f>4*DEGREES(U247*SIN(2*RADIANS(I247))-2*K247*SIN(RADIANS(J247))+4*K247*U247*SIN(RADIANS(J247))*COS(2*RADIANS(I247))-0.5*U247*U247*SIN(4*RADIANS(I247))-1.25*K247*K247*SIN(2*RADIANS(J247)))</f>
        <v/>
      </c>
      <c r="W247">
        <f>DEGREES(ACOS(COS(RADIANS(90.833))/(COS(RADIANS($B$2))*COS(RADIANS(T247)))-TAN(RADIANS($B$2))*TAN(RADIANS(T247))))</f>
        <v/>
      </c>
      <c r="X247" s="7">
        <f>(720-4*$B$3-V247+$B$4*60)/1440</f>
        <v/>
      </c>
      <c r="Y247" s="7">
        <f>(X247*1440-W247*4)/1440</f>
        <v/>
      </c>
      <c r="Z247" s="7">
        <f>(X247*1440+W247*4)/1440</f>
        <v/>
      </c>
      <c r="AA247">
        <f>8*W247</f>
        <v/>
      </c>
      <c r="AB247">
        <f>MOD(E247*1440+V247+4*$B$3-60*$B$4,1440)</f>
        <v/>
      </c>
      <c r="AC247">
        <f>IF(AB247/4&lt;0,AB247/4+180,AB247/4-180)</f>
        <v/>
      </c>
      <c r="AD247">
        <f>DEGREES(ACOS(SIN(RADIANS($B$2))*SIN(RADIANS(T247))+COS(RADIANS($B$2))*COS(RADIANS(T247))*COS(RADIANS(AC247))))</f>
        <v/>
      </c>
      <c r="AE247">
        <f>90-AD247</f>
        <v/>
      </c>
      <c r="AF247">
        <f>IF(AE247&gt;85,0,IF(AE247&gt;5,58.1/TAN(RADIANS(AE247))-0.07/POWER(TAN(RADIANS(AE247)),3)+0.000086/POWER(TAN(RADIANS(AE247)),5),IF(AE247&gt;-0.575,1735+AE247*(-518.2+AE247*(103.4+AE247*(-12.79+AE247*0.711))),-20.772/TAN(RADIANS(AE247)))))/3600</f>
        <v/>
      </c>
      <c r="AG247">
        <f>AE247+AF247</f>
        <v/>
      </c>
      <c r="AH247">
        <f>IF(AC247&gt;0,MOD(DEGREES(ACOS(((SIN(RADIANS($B$2))*COS(RADIANS(AD247)))-SIN(RADIANS(T247)))/(COS(RADIANS($B$2))*SIN(RADIANS(AD247)))))+180,360),MOD(540-DEGREES(ACOS(((SIN(RADIANS($B$2))*COS(RADIANS(AD247)))-SIN(RADIANS(T247)))/(COS(RADIANS($B$2))*SIN(RADIANS(AD247))))),360))</f>
        <v/>
      </c>
    </row>
    <row r="248">
      <c r="D248" s="1">
        <f>D247+1</f>
        <v/>
      </c>
      <c r="E248" s="7">
        <f>$B$5</f>
        <v/>
      </c>
      <c r="F248" s="2">
        <f>D248+2415018.5+E248-$B$4/24</f>
        <v/>
      </c>
      <c r="G248" s="3">
        <f>(F248-2451545)/36525</f>
        <v/>
      </c>
      <c r="I248">
        <f>MOD(280.46646+G248*(36000.76983 + G248*0.0003032),360)</f>
        <v/>
      </c>
      <c r="J248">
        <f>357.52911+G248*(35999.05029 - 0.0001537*G248)</f>
        <v/>
      </c>
      <c r="K248">
        <f>0.016708634-G248*(0.000042037+0.0000001267*G248)</f>
        <v/>
      </c>
      <c r="L248">
        <f>SIN(RADIANS(J248))*(1.914602-G248*(0.004817+0.000014*G248))+SIN(RADIANS(2*J248))*(0.019993-0.000101*G248)+SIN(RADIANS(3*J248))*0.000289</f>
        <v/>
      </c>
      <c r="M248">
        <f>I248+L248</f>
        <v/>
      </c>
      <c r="N248">
        <f>J248+L248</f>
        <v/>
      </c>
      <c r="O248">
        <f>(1.000001018*(1-K248*K248))/(1+K248*COS(RADIANS(N248)))</f>
        <v/>
      </c>
      <c r="P248">
        <f>M248-0.00569-0.00478*SIN(RADIANS(125.04-1934.136*G248))</f>
        <v/>
      </c>
      <c r="Q248">
        <f>23+(26+((21.448-G248*(46.815+G248*(0.00059-G248*0.001813))))/60)/60</f>
        <v/>
      </c>
      <c r="R248">
        <f>Q248+0.00256*COS(RADIANS(125.04-1934.136*G248))</f>
        <v/>
      </c>
      <c r="S248">
        <f>DEGREES(ATAN2(COS(RADIANS(P248)),COS(RADIANS(R248))*SIN(RADIANS(P248))))</f>
        <v/>
      </c>
      <c r="T248">
        <f>DEGREES(ASIN(SIN(RADIANS(R248))*SIN(RADIANS(P248))))</f>
        <v/>
      </c>
      <c r="U248">
        <f>TAN(RADIANS(R248/2))*TAN(RADIANS(R248/2))</f>
        <v/>
      </c>
      <c r="V248">
        <f>4*DEGREES(U248*SIN(2*RADIANS(I248))-2*K248*SIN(RADIANS(J248))+4*K248*U248*SIN(RADIANS(J248))*COS(2*RADIANS(I248))-0.5*U248*U248*SIN(4*RADIANS(I248))-1.25*K248*K248*SIN(2*RADIANS(J248)))</f>
        <v/>
      </c>
      <c r="W248">
        <f>DEGREES(ACOS(COS(RADIANS(90.833))/(COS(RADIANS($B$2))*COS(RADIANS(T248)))-TAN(RADIANS($B$2))*TAN(RADIANS(T248))))</f>
        <v/>
      </c>
      <c r="X248" s="7">
        <f>(720-4*$B$3-V248+$B$4*60)/1440</f>
        <v/>
      </c>
      <c r="Y248" s="7">
        <f>(X248*1440-W248*4)/1440</f>
        <v/>
      </c>
      <c r="Z248" s="7">
        <f>(X248*1440+W248*4)/1440</f>
        <v/>
      </c>
      <c r="AA248">
        <f>8*W248</f>
        <v/>
      </c>
      <c r="AB248">
        <f>MOD(E248*1440+V248+4*$B$3-60*$B$4,1440)</f>
        <v/>
      </c>
      <c r="AC248">
        <f>IF(AB248/4&lt;0,AB248/4+180,AB248/4-180)</f>
        <v/>
      </c>
      <c r="AD248">
        <f>DEGREES(ACOS(SIN(RADIANS($B$2))*SIN(RADIANS(T248))+COS(RADIANS($B$2))*COS(RADIANS(T248))*COS(RADIANS(AC248))))</f>
        <v/>
      </c>
      <c r="AE248">
        <f>90-AD248</f>
        <v/>
      </c>
      <c r="AF248">
        <f>IF(AE248&gt;85,0,IF(AE248&gt;5,58.1/TAN(RADIANS(AE248))-0.07/POWER(TAN(RADIANS(AE248)),3)+0.000086/POWER(TAN(RADIANS(AE248)),5),IF(AE248&gt;-0.575,1735+AE248*(-518.2+AE248*(103.4+AE248*(-12.79+AE248*0.711))),-20.772/TAN(RADIANS(AE248)))))/3600</f>
        <v/>
      </c>
      <c r="AG248">
        <f>AE248+AF248</f>
        <v/>
      </c>
      <c r="AH248">
        <f>IF(AC248&gt;0,MOD(DEGREES(ACOS(((SIN(RADIANS($B$2))*COS(RADIANS(AD248)))-SIN(RADIANS(T248)))/(COS(RADIANS($B$2))*SIN(RADIANS(AD248)))))+180,360),MOD(540-DEGREES(ACOS(((SIN(RADIANS($B$2))*COS(RADIANS(AD248)))-SIN(RADIANS(T248)))/(COS(RADIANS($B$2))*SIN(RADIANS(AD248))))),360))</f>
        <v/>
      </c>
    </row>
    <row r="249">
      <c r="D249" s="1">
        <f>D248+1</f>
        <v/>
      </c>
      <c r="E249" s="7">
        <f>$B$5</f>
        <v/>
      </c>
      <c r="F249" s="2">
        <f>D249+2415018.5+E249-$B$4/24</f>
        <v/>
      </c>
      <c r="G249" s="3">
        <f>(F249-2451545)/36525</f>
        <v/>
      </c>
      <c r="I249">
        <f>MOD(280.46646+G249*(36000.76983 + G249*0.0003032),360)</f>
        <v/>
      </c>
      <c r="J249">
        <f>357.52911+G249*(35999.05029 - 0.0001537*G249)</f>
        <v/>
      </c>
      <c r="K249">
        <f>0.016708634-G249*(0.000042037+0.0000001267*G249)</f>
        <v/>
      </c>
      <c r="L249">
        <f>SIN(RADIANS(J249))*(1.914602-G249*(0.004817+0.000014*G249))+SIN(RADIANS(2*J249))*(0.019993-0.000101*G249)+SIN(RADIANS(3*J249))*0.000289</f>
        <v/>
      </c>
      <c r="M249">
        <f>I249+L249</f>
        <v/>
      </c>
      <c r="N249">
        <f>J249+L249</f>
        <v/>
      </c>
      <c r="O249">
        <f>(1.000001018*(1-K249*K249))/(1+K249*COS(RADIANS(N249)))</f>
        <v/>
      </c>
      <c r="P249">
        <f>M249-0.00569-0.00478*SIN(RADIANS(125.04-1934.136*G249))</f>
        <v/>
      </c>
      <c r="Q249">
        <f>23+(26+((21.448-G249*(46.815+G249*(0.00059-G249*0.001813))))/60)/60</f>
        <v/>
      </c>
      <c r="R249">
        <f>Q249+0.00256*COS(RADIANS(125.04-1934.136*G249))</f>
        <v/>
      </c>
      <c r="S249">
        <f>DEGREES(ATAN2(COS(RADIANS(P249)),COS(RADIANS(R249))*SIN(RADIANS(P249))))</f>
        <v/>
      </c>
      <c r="T249">
        <f>DEGREES(ASIN(SIN(RADIANS(R249))*SIN(RADIANS(P249))))</f>
        <v/>
      </c>
      <c r="U249">
        <f>TAN(RADIANS(R249/2))*TAN(RADIANS(R249/2))</f>
        <v/>
      </c>
      <c r="V249">
        <f>4*DEGREES(U249*SIN(2*RADIANS(I249))-2*K249*SIN(RADIANS(J249))+4*K249*U249*SIN(RADIANS(J249))*COS(2*RADIANS(I249))-0.5*U249*U249*SIN(4*RADIANS(I249))-1.25*K249*K249*SIN(2*RADIANS(J249)))</f>
        <v/>
      </c>
      <c r="W249">
        <f>DEGREES(ACOS(COS(RADIANS(90.833))/(COS(RADIANS($B$2))*COS(RADIANS(T249)))-TAN(RADIANS($B$2))*TAN(RADIANS(T249))))</f>
        <v/>
      </c>
      <c r="X249" s="7">
        <f>(720-4*$B$3-V249+$B$4*60)/1440</f>
        <v/>
      </c>
      <c r="Y249" s="7">
        <f>(X249*1440-W249*4)/1440</f>
        <v/>
      </c>
      <c r="Z249" s="7">
        <f>(X249*1440+W249*4)/1440</f>
        <v/>
      </c>
      <c r="AA249">
        <f>8*W249</f>
        <v/>
      </c>
      <c r="AB249">
        <f>MOD(E249*1440+V249+4*$B$3-60*$B$4,1440)</f>
        <v/>
      </c>
      <c r="AC249">
        <f>IF(AB249/4&lt;0,AB249/4+180,AB249/4-180)</f>
        <v/>
      </c>
      <c r="AD249">
        <f>DEGREES(ACOS(SIN(RADIANS($B$2))*SIN(RADIANS(T249))+COS(RADIANS($B$2))*COS(RADIANS(T249))*COS(RADIANS(AC249))))</f>
        <v/>
      </c>
      <c r="AE249">
        <f>90-AD249</f>
        <v/>
      </c>
      <c r="AF249">
        <f>IF(AE249&gt;85,0,IF(AE249&gt;5,58.1/TAN(RADIANS(AE249))-0.07/POWER(TAN(RADIANS(AE249)),3)+0.000086/POWER(TAN(RADIANS(AE249)),5),IF(AE249&gt;-0.575,1735+AE249*(-518.2+AE249*(103.4+AE249*(-12.79+AE249*0.711))),-20.772/TAN(RADIANS(AE249)))))/3600</f>
        <v/>
      </c>
      <c r="AG249">
        <f>AE249+AF249</f>
        <v/>
      </c>
      <c r="AH249">
        <f>IF(AC249&gt;0,MOD(DEGREES(ACOS(((SIN(RADIANS($B$2))*COS(RADIANS(AD249)))-SIN(RADIANS(T249)))/(COS(RADIANS($B$2))*SIN(RADIANS(AD249)))))+180,360),MOD(540-DEGREES(ACOS(((SIN(RADIANS($B$2))*COS(RADIANS(AD249)))-SIN(RADIANS(T249)))/(COS(RADIANS($B$2))*SIN(RADIANS(AD249))))),360))</f>
        <v/>
      </c>
    </row>
    <row r="250">
      <c r="D250" s="1">
        <f>D249+1</f>
        <v/>
      </c>
      <c r="E250" s="7">
        <f>$B$5</f>
        <v/>
      </c>
      <c r="F250" s="2">
        <f>D250+2415018.5+E250-$B$4/24</f>
        <v/>
      </c>
      <c r="G250" s="3">
        <f>(F250-2451545)/36525</f>
        <v/>
      </c>
      <c r="I250">
        <f>MOD(280.46646+G250*(36000.76983 + G250*0.0003032),360)</f>
        <v/>
      </c>
      <c r="J250">
        <f>357.52911+G250*(35999.05029 - 0.0001537*G250)</f>
        <v/>
      </c>
      <c r="K250">
        <f>0.016708634-G250*(0.000042037+0.0000001267*G250)</f>
        <v/>
      </c>
      <c r="L250">
        <f>SIN(RADIANS(J250))*(1.914602-G250*(0.004817+0.000014*G250))+SIN(RADIANS(2*J250))*(0.019993-0.000101*G250)+SIN(RADIANS(3*J250))*0.000289</f>
        <v/>
      </c>
      <c r="M250">
        <f>I250+L250</f>
        <v/>
      </c>
      <c r="N250">
        <f>J250+L250</f>
        <v/>
      </c>
      <c r="O250">
        <f>(1.000001018*(1-K250*K250))/(1+K250*COS(RADIANS(N250)))</f>
        <v/>
      </c>
      <c r="P250">
        <f>M250-0.00569-0.00478*SIN(RADIANS(125.04-1934.136*G250))</f>
        <v/>
      </c>
      <c r="Q250">
        <f>23+(26+((21.448-G250*(46.815+G250*(0.00059-G250*0.001813))))/60)/60</f>
        <v/>
      </c>
      <c r="R250">
        <f>Q250+0.00256*COS(RADIANS(125.04-1934.136*G250))</f>
        <v/>
      </c>
      <c r="S250">
        <f>DEGREES(ATAN2(COS(RADIANS(P250)),COS(RADIANS(R250))*SIN(RADIANS(P250))))</f>
        <v/>
      </c>
      <c r="T250">
        <f>DEGREES(ASIN(SIN(RADIANS(R250))*SIN(RADIANS(P250))))</f>
        <v/>
      </c>
      <c r="U250">
        <f>TAN(RADIANS(R250/2))*TAN(RADIANS(R250/2))</f>
        <v/>
      </c>
      <c r="V250">
        <f>4*DEGREES(U250*SIN(2*RADIANS(I250))-2*K250*SIN(RADIANS(J250))+4*K250*U250*SIN(RADIANS(J250))*COS(2*RADIANS(I250))-0.5*U250*U250*SIN(4*RADIANS(I250))-1.25*K250*K250*SIN(2*RADIANS(J250)))</f>
        <v/>
      </c>
      <c r="W250">
        <f>DEGREES(ACOS(COS(RADIANS(90.833))/(COS(RADIANS($B$2))*COS(RADIANS(T250)))-TAN(RADIANS($B$2))*TAN(RADIANS(T250))))</f>
        <v/>
      </c>
      <c r="X250" s="7">
        <f>(720-4*$B$3-V250+$B$4*60)/1440</f>
        <v/>
      </c>
      <c r="Y250" s="7">
        <f>(X250*1440-W250*4)/1440</f>
        <v/>
      </c>
      <c r="Z250" s="7">
        <f>(X250*1440+W250*4)/1440</f>
        <v/>
      </c>
      <c r="AA250">
        <f>8*W250</f>
        <v/>
      </c>
      <c r="AB250">
        <f>MOD(E250*1440+V250+4*$B$3-60*$B$4,1440)</f>
        <v/>
      </c>
      <c r="AC250">
        <f>IF(AB250/4&lt;0,AB250/4+180,AB250/4-180)</f>
        <v/>
      </c>
      <c r="AD250">
        <f>DEGREES(ACOS(SIN(RADIANS($B$2))*SIN(RADIANS(T250))+COS(RADIANS($B$2))*COS(RADIANS(T250))*COS(RADIANS(AC250))))</f>
        <v/>
      </c>
      <c r="AE250">
        <f>90-AD250</f>
        <v/>
      </c>
      <c r="AF250">
        <f>IF(AE250&gt;85,0,IF(AE250&gt;5,58.1/TAN(RADIANS(AE250))-0.07/POWER(TAN(RADIANS(AE250)),3)+0.000086/POWER(TAN(RADIANS(AE250)),5),IF(AE250&gt;-0.575,1735+AE250*(-518.2+AE250*(103.4+AE250*(-12.79+AE250*0.711))),-20.772/TAN(RADIANS(AE250)))))/3600</f>
        <v/>
      </c>
      <c r="AG250">
        <f>AE250+AF250</f>
        <v/>
      </c>
      <c r="AH250">
        <f>IF(AC250&gt;0,MOD(DEGREES(ACOS(((SIN(RADIANS($B$2))*COS(RADIANS(AD250)))-SIN(RADIANS(T250)))/(COS(RADIANS($B$2))*SIN(RADIANS(AD250)))))+180,360),MOD(540-DEGREES(ACOS(((SIN(RADIANS($B$2))*COS(RADIANS(AD250)))-SIN(RADIANS(T250)))/(COS(RADIANS($B$2))*SIN(RADIANS(AD250))))),360))</f>
        <v/>
      </c>
    </row>
    <row r="251">
      <c r="D251" s="1">
        <f>D250+1</f>
        <v/>
      </c>
      <c r="E251" s="7">
        <f>$B$5</f>
        <v/>
      </c>
      <c r="F251" s="2">
        <f>D251+2415018.5+E251-$B$4/24</f>
        <v/>
      </c>
      <c r="G251" s="3">
        <f>(F251-2451545)/36525</f>
        <v/>
      </c>
      <c r="I251">
        <f>MOD(280.46646+G251*(36000.76983 + G251*0.0003032),360)</f>
        <v/>
      </c>
      <c r="J251">
        <f>357.52911+G251*(35999.05029 - 0.0001537*G251)</f>
        <v/>
      </c>
      <c r="K251">
        <f>0.016708634-G251*(0.000042037+0.0000001267*G251)</f>
        <v/>
      </c>
      <c r="L251">
        <f>SIN(RADIANS(J251))*(1.914602-G251*(0.004817+0.000014*G251))+SIN(RADIANS(2*J251))*(0.019993-0.000101*G251)+SIN(RADIANS(3*J251))*0.000289</f>
        <v/>
      </c>
      <c r="M251">
        <f>I251+L251</f>
        <v/>
      </c>
      <c r="N251">
        <f>J251+L251</f>
        <v/>
      </c>
      <c r="O251">
        <f>(1.000001018*(1-K251*K251))/(1+K251*COS(RADIANS(N251)))</f>
        <v/>
      </c>
      <c r="P251">
        <f>M251-0.00569-0.00478*SIN(RADIANS(125.04-1934.136*G251))</f>
        <v/>
      </c>
      <c r="Q251">
        <f>23+(26+((21.448-G251*(46.815+G251*(0.00059-G251*0.001813))))/60)/60</f>
        <v/>
      </c>
      <c r="R251">
        <f>Q251+0.00256*COS(RADIANS(125.04-1934.136*G251))</f>
        <v/>
      </c>
      <c r="S251">
        <f>DEGREES(ATAN2(COS(RADIANS(P251)),COS(RADIANS(R251))*SIN(RADIANS(P251))))</f>
        <v/>
      </c>
      <c r="T251">
        <f>DEGREES(ASIN(SIN(RADIANS(R251))*SIN(RADIANS(P251))))</f>
        <v/>
      </c>
      <c r="U251">
        <f>TAN(RADIANS(R251/2))*TAN(RADIANS(R251/2))</f>
        <v/>
      </c>
      <c r="V251">
        <f>4*DEGREES(U251*SIN(2*RADIANS(I251))-2*K251*SIN(RADIANS(J251))+4*K251*U251*SIN(RADIANS(J251))*COS(2*RADIANS(I251))-0.5*U251*U251*SIN(4*RADIANS(I251))-1.25*K251*K251*SIN(2*RADIANS(J251)))</f>
        <v/>
      </c>
      <c r="W251">
        <f>DEGREES(ACOS(COS(RADIANS(90.833))/(COS(RADIANS($B$2))*COS(RADIANS(T251)))-TAN(RADIANS($B$2))*TAN(RADIANS(T251))))</f>
        <v/>
      </c>
      <c r="X251" s="7">
        <f>(720-4*$B$3-V251+$B$4*60)/1440</f>
        <v/>
      </c>
      <c r="Y251" s="7">
        <f>(X251*1440-W251*4)/1440</f>
        <v/>
      </c>
      <c r="Z251" s="7">
        <f>(X251*1440+W251*4)/1440</f>
        <v/>
      </c>
      <c r="AA251">
        <f>8*W251</f>
        <v/>
      </c>
      <c r="AB251">
        <f>MOD(E251*1440+V251+4*$B$3-60*$B$4,1440)</f>
        <v/>
      </c>
      <c r="AC251">
        <f>IF(AB251/4&lt;0,AB251/4+180,AB251/4-180)</f>
        <v/>
      </c>
      <c r="AD251">
        <f>DEGREES(ACOS(SIN(RADIANS($B$2))*SIN(RADIANS(T251))+COS(RADIANS($B$2))*COS(RADIANS(T251))*COS(RADIANS(AC251))))</f>
        <v/>
      </c>
      <c r="AE251">
        <f>90-AD251</f>
        <v/>
      </c>
      <c r="AF251">
        <f>IF(AE251&gt;85,0,IF(AE251&gt;5,58.1/TAN(RADIANS(AE251))-0.07/POWER(TAN(RADIANS(AE251)),3)+0.000086/POWER(TAN(RADIANS(AE251)),5),IF(AE251&gt;-0.575,1735+AE251*(-518.2+AE251*(103.4+AE251*(-12.79+AE251*0.711))),-20.772/TAN(RADIANS(AE251)))))/3600</f>
        <v/>
      </c>
      <c r="AG251">
        <f>AE251+AF251</f>
        <v/>
      </c>
      <c r="AH251">
        <f>IF(AC251&gt;0,MOD(DEGREES(ACOS(((SIN(RADIANS($B$2))*COS(RADIANS(AD251)))-SIN(RADIANS(T251)))/(COS(RADIANS($B$2))*SIN(RADIANS(AD251)))))+180,360),MOD(540-DEGREES(ACOS(((SIN(RADIANS($B$2))*COS(RADIANS(AD251)))-SIN(RADIANS(T251)))/(COS(RADIANS($B$2))*SIN(RADIANS(AD251))))),360))</f>
        <v/>
      </c>
    </row>
    <row r="252">
      <c r="D252" s="1">
        <f>D251+1</f>
        <v/>
      </c>
      <c r="E252" s="7">
        <f>$B$5</f>
        <v/>
      </c>
      <c r="F252" s="2">
        <f>D252+2415018.5+E252-$B$4/24</f>
        <v/>
      </c>
      <c r="G252" s="3">
        <f>(F252-2451545)/36525</f>
        <v/>
      </c>
      <c r="I252">
        <f>MOD(280.46646+G252*(36000.76983 + G252*0.0003032),360)</f>
        <v/>
      </c>
      <c r="J252">
        <f>357.52911+G252*(35999.05029 - 0.0001537*G252)</f>
        <v/>
      </c>
      <c r="K252">
        <f>0.016708634-G252*(0.000042037+0.0000001267*G252)</f>
        <v/>
      </c>
      <c r="L252">
        <f>SIN(RADIANS(J252))*(1.914602-G252*(0.004817+0.000014*G252))+SIN(RADIANS(2*J252))*(0.019993-0.000101*G252)+SIN(RADIANS(3*J252))*0.000289</f>
        <v/>
      </c>
      <c r="M252">
        <f>I252+L252</f>
        <v/>
      </c>
      <c r="N252">
        <f>J252+L252</f>
        <v/>
      </c>
      <c r="O252">
        <f>(1.000001018*(1-K252*K252))/(1+K252*COS(RADIANS(N252)))</f>
        <v/>
      </c>
      <c r="P252">
        <f>M252-0.00569-0.00478*SIN(RADIANS(125.04-1934.136*G252))</f>
        <v/>
      </c>
      <c r="Q252">
        <f>23+(26+((21.448-G252*(46.815+G252*(0.00059-G252*0.001813))))/60)/60</f>
        <v/>
      </c>
      <c r="R252">
        <f>Q252+0.00256*COS(RADIANS(125.04-1934.136*G252))</f>
        <v/>
      </c>
      <c r="S252">
        <f>DEGREES(ATAN2(COS(RADIANS(P252)),COS(RADIANS(R252))*SIN(RADIANS(P252))))</f>
        <v/>
      </c>
      <c r="T252">
        <f>DEGREES(ASIN(SIN(RADIANS(R252))*SIN(RADIANS(P252))))</f>
        <v/>
      </c>
      <c r="U252">
        <f>TAN(RADIANS(R252/2))*TAN(RADIANS(R252/2))</f>
        <v/>
      </c>
      <c r="V252">
        <f>4*DEGREES(U252*SIN(2*RADIANS(I252))-2*K252*SIN(RADIANS(J252))+4*K252*U252*SIN(RADIANS(J252))*COS(2*RADIANS(I252))-0.5*U252*U252*SIN(4*RADIANS(I252))-1.25*K252*K252*SIN(2*RADIANS(J252)))</f>
        <v/>
      </c>
      <c r="W252">
        <f>DEGREES(ACOS(COS(RADIANS(90.833))/(COS(RADIANS($B$2))*COS(RADIANS(T252)))-TAN(RADIANS($B$2))*TAN(RADIANS(T252))))</f>
        <v/>
      </c>
      <c r="X252" s="7">
        <f>(720-4*$B$3-V252+$B$4*60)/1440</f>
        <v/>
      </c>
      <c r="Y252" s="7">
        <f>(X252*1440-W252*4)/1440</f>
        <v/>
      </c>
      <c r="Z252" s="7">
        <f>(X252*1440+W252*4)/1440</f>
        <v/>
      </c>
      <c r="AA252">
        <f>8*W252</f>
        <v/>
      </c>
      <c r="AB252">
        <f>MOD(E252*1440+V252+4*$B$3-60*$B$4,1440)</f>
        <v/>
      </c>
      <c r="AC252">
        <f>IF(AB252/4&lt;0,AB252/4+180,AB252/4-180)</f>
        <v/>
      </c>
      <c r="AD252">
        <f>DEGREES(ACOS(SIN(RADIANS($B$2))*SIN(RADIANS(T252))+COS(RADIANS($B$2))*COS(RADIANS(T252))*COS(RADIANS(AC252))))</f>
        <v/>
      </c>
      <c r="AE252">
        <f>90-AD252</f>
        <v/>
      </c>
      <c r="AF252">
        <f>IF(AE252&gt;85,0,IF(AE252&gt;5,58.1/TAN(RADIANS(AE252))-0.07/POWER(TAN(RADIANS(AE252)),3)+0.000086/POWER(TAN(RADIANS(AE252)),5),IF(AE252&gt;-0.575,1735+AE252*(-518.2+AE252*(103.4+AE252*(-12.79+AE252*0.711))),-20.772/TAN(RADIANS(AE252)))))/3600</f>
        <v/>
      </c>
      <c r="AG252">
        <f>AE252+AF252</f>
        <v/>
      </c>
      <c r="AH252">
        <f>IF(AC252&gt;0,MOD(DEGREES(ACOS(((SIN(RADIANS($B$2))*COS(RADIANS(AD252)))-SIN(RADIANS(T252)))/(COS(RADIANS($B$2))*SIN(RADIANS(AD252)))))+180,360),MOD(540-DEGREES(ACOS(((SIN(RADIANS($B$2))*COS(RADIANS(AD252)))-SIN(RADIANS(T252)))/(COS(RADIANS($B$2))*SIN(RADIANS(AD252))))),360))</f>
        <v/>
      </c>
    </row>
    <row r="253">
      <c r="D253" s="1">
        <f>D252+1</f>
        <v/>
      </c>
      <c r="E253" s="7">
        <f>$B$5</f>
        <v/>
      </c>
      <c r="F253" s="2">
        <f>D253+2415018.5+E253-$B$4/24</f>
        <v/>
      </c>
      <c r="G253" s="3">
        <f>(F253-2451545)/36525</f>
        <v/>
      </c>
      <c r="I253">
        <f>MOD(280.46646+G253*(36000.76983 + G253*0.0003032),360)</f>
        <v/>
      </c>
      <c r="J253">
        <f>357.52911+G253*(35999.05029 - 0.0001537*G253)</f>
        <v/>
      </c>
      <c r="K253">
        <f>0.016708634-G253*(0.000042037+0.0000001267*G253)</f>
        <v/>
      </c>
      <c r="L253">
        <f>SIN(RADIANS(J253))*(1.914602-G253*(0.004817+0.000014*G253))+SIN(RADIANS(2*J253))*(0.019993-0.000101*G253)+SIN(RADIANS(3*J253))*0.000289</f>
        <v/>
      </c>
      <c r="M253">
        <f>I253+L253</f>
        <v/>
      </c>
      <c r="N253">
        <f>J253+L253</f>
        <v/>
      </c>
      <c r="O253">
        <f>(1.000001018*(1-K253*K253))/(1+K253*COS(RADIANS(N253)))</f>
        <v/>
      </c>
      <c r="P253">
        <f>M253-0.00569-0.00478*SIN(RADIANS(125.04-1934.136*G253))</f>
        <v/>
      </c>
      <c r="Q253">
        <f>23+(26+((21.448-G253*(46.815+G253*(0.00059-G253*0.001813))))/60)/60</f>
        <v/>
      </c>
      <c r="R253">
        <f>Q253+0.00256*COS(RADIANS(125.04-1934.136*G253))</f>
        <v/>
      </c>
      <c r="S253">
        <f>DEGREES(ATAN2(COS(RADIANS(P253)),COS(RADIANS(R253))*SIN(RADIANS(P253))))</f>
        <v/>
      </c>
      <c r="T253">
        <f>DEGREES(ASIN(SIN(RADIANS(R253))*SIN(RADIANS(P253))))</f>
        <v/>
      </c>
      <c r="U253">
        <f>TAN(RADIANS(R253/2))*TAN(RADIANS(R253/2))</f>
        <v/>
      </c>
      <c r="V253">
        <f>4*DEGREES(U253*SIN(2*RADIANS(I253))-2*K253*SIN(RADIANS(J253))+4*K253*U253*SIN(RADIANS(J253))*COS(2*RADIANS(I253))-0.5*U253*U253*SIN(4*RADIANS(I253))-1.25*K253*K253*SIN(2*RADIANS(J253)))</f>
        <v/>
      </c>
      <c r="W253">
        <f>DEGREES(ACOS(COS(RADIANS(90.833))/(COS(RADIANS($B$2))*COS(RADIANS(T253)))-TAN(RADIANS($B$2))*TAN(RADIANS(T253))))</f>
        <v/>
      </c>
      <c r="X253" s="7">
        <f>(720-4*$B$3-V253+$B$4*60)/1440</f>
        <v/>
      </c>
      <c r="Y253" s="7">
        <f>(X253*1440-W253*4)/1440</f>
        <v/>
      </c>
      <c r="Z253" s="7">
        <f>(X253*1440+W253*4)/1440</f>
        <v/>
      </c>
      <c r="AA253">
        <f>8*W253</f>
        <v/>
      </c>
      <c r="AB253">
        <f>MOD(E253*1440+V253+4*$B$3-60*$B$4,1440)</f>
        <v/>
      </c>
      <c r="AC253">
        <f>IF(AB253/4&lt;0,AB253/4+180,AB253/4-180)</f>
        <v/>
      </c>
      <c r="AD253">
        <f>DEGREES(ACOS(SIN(RADIANS($B$2))*SIN(RADIANS(T253))+COS(RADIANS($B$2))*COS(RADIANS(T253))*COS(RADIANS(AC253))))</f>
        <v/>
      </c>
      <c r="AE253">
        <f>90-AD253</f>
        <v/>
      </c>
      <c r="AF253">
        <f>IF(AE253&gt;85,0,IF(AE253&gt;5,58.1/TAN(RADIANS(AE253))-0.07/POWER(TAN(RADIANS(AE253)),3)+0.000086/POWER(TAN(RADIANS(AE253)),5),IF(AE253&gt;-0.575,1735+AE253*(-518.2+AE253*(103.4+AE253*(-12.79+AE253*0.711))),-20.772/TAN(RADIANS(AE253)))))/3600</f>
        <v/>
      </c>
      <c r="AG253">
        <f>AE253+AF253</f>
        <v/>
      </c>
      <c r="AH253">
        <f>IF(AC253&gt;0,MOD(DEGREES(ACOS(((SIN(RADIANS($B$2))*COS(RADIANS(AD253)))-SIN(RADIANS(T253)))/(COS(RADIANS($B$2))*SIN(RADIANS(AD253)))))+180,360),MOD(540-DEGREES(ACOS(((SIN(RADIANS($B$2))*COS(RADIANS(AD253)))-SIN(RADIANS(T253)))/(COS(RADIANS($B$2))*SIN(RADIANS(AD253))))),360))</f>
        <v/>
      </c>
    </row>
    <row r="254">
      <c r="D254" s="1">
        <f>D253+1</f>
        <v/>
      </c>
      <c r="E254" s="7">
        <f>$B$5</f>
        <v/>
      </c>
      <c r="F254" s="2">
        <f>D254+2415018.5+E254-$B$4/24</f>
        <v/>
      </c>
      <c r="G254" s="3">
        <f>(F254-2451545)/36525</f>
        <v/>
      </c>
      <c r="I254">
        <f>MOD(280.46646+G254*(36000.76983 + G254*0.0003032),360)</f>
        <v/>
      </c>
      <c r="J254">
        <f>357.52911+G254*(35999.05029 - 0.0001537*G254)</f>
        <v/>
      </c>
      <c r="K254">
        <f>0.016708634-G254*(0.000042037+0.0000001267*G254)</f>
        <v/>
      </c>
      <c r="L254">
        <f>SIN(RADIANS(J254))*(1.914602-G254*(0.004817+0.000014*G254))+SIN(RADIANS(2*J254))*(0.019993-0.000101*G254)+SIN(RADIANS(3*J254))*0.000289</f>
        <v/>
      </c>
      <c r="M254">
        <f>I254+L254</f>
        <v/>
      </c>
      <c r="N254">
        <f>J254+L254</f>
        <v/>
      </c>
      <c r="O254">
        <f>(1.000001018*(1-K254*K254))/(1+K254*COS(RADIANS(N254)))</f>
        <v/>
      </c>
      <c r="P254">
        <f>M254-0.00569-0.00478*SIN(RADIANS(125.04-1934.136*G254))</f>
        <v/>
      </c>
      <c r="Q254">
        <f>23+(26+((21.448-G254*(46.815+G254*(0.00059-G254*0.001813))))/60)/60</f>
        <v/>
      </c>
      <c r="R254">
        <f>Q254+0.00256*COS(RADIANS(125.04-1934.136*G254))</f>
        <v/>
      </c>
      <c r="S254">
        <f>DEGREES(ATAN2(COS(RADIANS(P254)),COS(RADIANS(R254))*SIN(RADIANS(P254))))</f>
        <v/>
      </c>
      <c r="T254">
        <f>DEGREES(ASIN(SIN(RADIANS(R254))*SIN(RADIANS(P254))))</f>
        <v/>
      </c>
      <c r="U254">
        <f>TAN(RADIANS(R254/2))*TAN(RADIANS(R254/2))</f>
        <v/>
      </c>
      <c r="V254">
        <f>4*DEGREES(U254*SIN(2*RADIANS(I254))-2*K254*SIN(RADIANS(J254))+4*K254*U254*SIN(RADIANS(J254))*COS(2*RADIANS(I254))-0.5*U254*U254*SIN(4*RADIANS(I254))-1.25*K254*K254*SIN(2*RADIANS(J254)))</f>
        <v/>
      </c>
      <c r="W254">
        <f>DEGREES(ACOS(COS(RADIANS(90.833))/(COS(RADIANS($B$2))*COS(RADIANS(T254)))-TAN(RADIANS($B$2))*TAN(RADIANS(T254))))</f>
        <v/>
      </c>
      <c r="X254" s="7">
        <f>(720-4*$B$3-V254+$B$4*60)/1440</f>
        <v/>
      </c>
      <c r="Y254" s="7">
        <f>(X254*1440-W254*4)/1440</f>
        <v/>
      </c>
      <c r="Z254" s="7">
        <f>(X254*1440+W254*4)/1440</f>
        <v/>
      </c>
      <c r="AA254">
        <f>8*W254</f>
        <v/>
      </c>
      <c r="AB254">
        <f>MOD(E254*1440+V254+4*$B$3-60*$B$4,1440)</f>
        <v/>
      </c>
      <c r="AC254">
        <f>IF(AB254/4&lt;0,AB254/4+180,AB254/4-180)</f>
        <v/>
      </c>
      <c r="AD254">
        <f>DEGREES(ACOS(SIN(RADIANS($B$2))*SIN(RADIANS(T254))+COS(RADIANS($B$2))*COS(RADIANS(T254))*COS(RADIANS(AC254))))</f>
        <v/>
      </c>
      <c r="AE254">
        <f>90-AD254</f>
        <v/>
      </c>
      <c r="AF254">
        <f>IF(AE254&gt;85,0,IF(AE254&gt;5,58.1/TAN(RADIANS(AE254))-0.07/POWER(TAN(RADIANS(AE254)),3)+0.000086/POWER(TAN(RADIANS(AE254)),5),IF(AE254&gt;-0.575,1735+AE254*(-518.2+AE254*(103.4+AE254*(-12.79+AE254*0.711))),-20.772/TAN(RADIANS(AE254)))))/3600</f>
        <v/>
      </c>
      <c r="AG254">
        <f>AE254+AF254</f>
        <v/>
      </c>
      <c r="AH254">
        <f>IF(AC254&gt;0,MOD(DEGREES(ACOS(((SIN(RADIANS($B$2))*COS(RADIANS(AD254)))-SIN(RADIANS(T254)))/(COS(RADIANS($B$2))*SIN(RADIANS(AD254)))))+180,360),MOD(540-DEGREES(ACOS(((SIN(RADIANS($B$2))*COS(RADIANS(AD254)))-SIN(RADIANS(T254)))/(COS(RADIANS($B$2))*SIN(RADIANS(AD254))))),360))</f>
        <v/>
      </c>
    </row>
    <row r="255">
      <c r="D255" s="1">
        <f>D254+1</f>
        <v/>
      </c>
      <c r="E255" s="7">
        <f>$B$5</f>
        <v/>
      </c>
      <c r="F255" s="2">
        <f>D255+2415018.5+E255-$B$4/24</f>
        <v/>
      </c>
      <c r="G255" s="3">
        <f>(F255-2451545)/36525</f>
        <v/>
      </c>
      <c r="I255">
        <f>MOD(280.46646+G255*(36000.76983 + G255*0.0003032),360)</f>
        <v/>
      </c>
      <c r="J255">
        <f>357.52911+G255*(35999.05029 - 0.0001537*G255)</f>
        <v/>
      </c>
      <c r="K255">
        <f>0.016708634-G255*(0.000042037+0.0000001267*G255)</f>
        <v/>
      </c>
      <c r="L255">
        <f>SIN(RADIANS(J255))*(1.914602-G255*(0.004817+0.000014*G255))+SIN(RADIANS(2*J255))*(0.019993-0.000101*G255)+SIN(RADIANS(3*J255))*0.000289</f>
        <v/>
      </c>
      <c r="M255">
        <f>I255+L255</f>
        <v/>
      </c>
      <c r="N255">
        <f>J255+L255</f>
        <v/>
      </c>
      <c r="O255">
        <f>(1.000001018*(1-K255*K255))/(1+K255*COS(RADIANS(N255)))</f>
        <v/>
      </c>
      <c r="P255">
        <f>M255-0.00569-0.00478*SIN(RADIANS(125.04-1934.136*G255))</f>
        <v/>
      </c>
      <c r="Q255">
        <f>23+(26+((21.448-G255*(46.815+G255*(0.00059-G255*0.001813))))/60)/60</f>
        <v/>
      </c>
      <c r="R255">
        <f>Q255+0.00256*COS(RADIANS(125.04-1934.136*G255))</f>
        <v/>
      </c>
      <c r="S255">
        <f>DEGREES(ATAN2(COS(RADIANS(P255)),COS(RADIANS(R255))*SIN(RADIANS(P255))))</f>
        <v/>
      </c>
      <c r="T255">
        <f>DEGREES(ASIN(SIN(RADIANS(R255))*SIN(RADIANS(P255))))</f>
        <v/>
      </c>
      <c r="U255">
        <f>TAN(RADIANS(R255/2))*TAN(RADIANS(R255/2))</f>
        <v/>
      </c>
      <c r="V255">
        <f>4*DEGREES(U255*SIN(2*RADIANS(I255))-2*K255*SIN(RADIANS(J255))+4*K255*U255*SIN(RADIANS(J255))*COS(2*RADIANS(I255))-0.5*U255*U255*SIN(4*RADIANS(I255))-1.25*K255*K255*SIN(2*RADIANS(J255)))</f>
        <v/>
      </c>
      <c r="W255">
        <f>DEGREES(ACOS(COS(RADIANS(90.833))/(COS(RADIANS($B$2))*COS(RADIANS(T255)))-TAN(RADIANS($B$2))*TAN(RADIANS(T255))))</f>
        <v/>
      </c>
      <c r="X255" s="7">
        <f>(720-4*$B$3-V255+$B$4*60)/1440</f>
        <v/>
      </c>
      <c r="Y255" s="7">
        <f>(X255*1440-W255*4)/1440</f>
        <v/>
      </c>
      <c r="Z255" s="7">
        <f>(X255*1440+W255*4)/1440</f>
        <v/>
      </c>
      <c r="AA255">
        <f>8*W255</f>
        <v/>
      </c>
      <c r="AB255">
        <f>MOD(E255*1440+V255+4*$B$3-60*$B$4,1440)</f>
        <v/>
      </c>
      <c r="AC255">
        <f>IF(AB255/4&lt;0,AB255/4+180,AB255/4-180)</f>
        <v/>
      </c>
      <c r="AD255">
        <f>DEGREES(ACOS(SIN(RADIANS($B$2))*SIN(RADIANS(T255))+COS(RADIANS($B$2))*COS(RADIANS(T255))*COS(RADIANS(AC255))))</f>
        <v/>
      </c>
      <c r="AE255">
        <f>90-AD255</f>
        <v/>
      </c>
      <c r="AF255">
        <f>IF(AE255&gt;85,0,IF(AE255&gt;5,58.1/TAN(RADIANS(AE255))-0.07/POWER(TAN(RADIANS(AE255)),3)+0.000086/POWER(TAN(RADIANS(AE255)),5),IF(AE255&gt;-0.575,1735+AE255*(-518.2+AE255*(103.4+AE255*(-12.79+AE255*0.711))),-20.772/TAN(RADIANS(AE255)))))/3600</f>
        <v/>
      </c>
      <c r="AG255">
        <f>AE255+AF255</f>
        <v/>
      </c>
      <c r="AH255">
        <f>IF(AC255&gt;0,MOD(DEGREES(ACOS(((SIN(RADIANS($B$2))*COS(RADIANS(AD255)))-SIN(RADIANS(T255)))/(COS(RADIANS($B$2))*SIN(RADIANS(AD255)))))+180,360),MOD(540-DEGREES(ACOS(((SIN(RADIANS($B$2))*COS(RADIANS(AD255)))-SIN(RADIANS(T255)))/(COS(RADIANS($B$2))*SIN(RADIANS(AD255))))),360))</f>
        <v/>
      </c>
    </row>
    <row r="256">
      <c r="D256" s="1">
        <f>D255+1</f>
        <v/>
      </c>
      <c r="E256" s="7">
        <f>$B$5</f>
        <v/>
      </c>
      <c r="F256" s="2">
        <f>D256+2415018.5+E256-$B$4/24</f>
        <v/>
      </c>
      <c r="G256" s="3">
        <f>(F256-2451545)/36525</f>
        <v/>
      </c>
      <c r="I256">
        <f>MOD(280.46646+G256*(36000.76983 + G256*0.0003032),360)</f>
        <v/>
      </c>
      <c r="J256">
        <f>357.52911+G256*(35999.05029 - 0.0001537*G256)</f>
        <v/>
      </c>
      <c r="K256">
        <f>0.016708634-G256*(0.000042037+0.0000001267*G256)</f>
        <v/>
      </c>
      <c r="L256">
        <f>SIN(RADIANS(J256))*(1.914602-G256*(0.004817+0.000014*G256))+SIN(RADIANS(2*J256))*(0.019993-0.000101*G256)+SIN(RADIANS(3*J256))*0.000289</f>
        <v/>
      </c>
      <c r="M256">
        <f>I256+L256</f>
        <v/>
      </c>
      <c r="N256">
        <f>J256+L256</f>
        <v/>
      </c>
      <c r="O256">
        <f>(1.000001018*(1-K256*K256))/(1+K256*COS(RADIANS(N256)))</f>
        <v/>
      </c>
      <c r="P256">
        <f>M256-0.00569-0.00478*SIN(RADIANS(125.04-1934.136*G256))</f>
        <v/>
      </c>
      <c r="Q256">
        <f>23+(26+((21.448-G256*(46.815+G256*(0.00059-G256*0.001813))))/60)/60</f>
        <v/>
      </c>
      <c r="R256">
        <f>Q256+0.00256*COS(RADIANS(125.04-1934.136*G256))</f>
        <v/>
      </c>
      <c r="S256">
        <f>DEGREES(ATAN2(COS(RADIANS(P256)),COS(RADIANS(R256))*SIN(RADIANS(P256))))</f>
        <v/>
      </c>
      <c r="T256">
        <f>DEGREES(ASIN(SIN(RADIANS(R256))*SIN(RADIANS(P256))))</f>
        <v/>
      </c>
      <c r="U256">
        <f>TAN(RADIANS(R256/2))*TAN(RADIANS(R256/2))</f>
        <v/>
      </c>
      <c r="V256">
        <f>4*DEGREES(U256*SIN(2*RADIANS(I256))-2*K256*SIN(RADIANS(J256))+4*K256*U256*SIN(RADIANS(J256))*COS(2*RADIANS(I256))-0.5*U256*U256*SIN(4*RADIANS(I256))-1.25*K256*K256*SIN(2*RADIANS(J256)))</f>
        <v/>
      </c>
      <c r="W256">
        <f>DEGREES(ACOS(COS(RADIANS(90.833))/(COS(RADIANS($B$2))*COS(RADIANS(T256)))-TAN(RADIANS($B$2))*TAN(RADIANS(T256))))</f>
        <v/>
      </c>
      <c r="X256" s="7">
        <f>(720-4*$B$3-V256+$B$4*60)/1440</f>
        <v/>
      </c>
      <c r="Y256" s="7">
        <f>(X256*1440-W256*4)/1440</f>
        <v/>
      </c>
      <c r="Z256" s="7">
        <f>(X256*1440+W256*4)/1440</f>
        <v/>
      </c>
      <c r="AA256">
        <f>8*W256</f>
        <v/>
      </c>
      <c r="AB256">
        <f>MOD(E256*1440+V256+4*$B$3-60*$B$4,1440)</f>
        <v/>
      </c>
      <c r="AC256">
        <f>IF(AB256/4&lt;0,AB256/4+180,AB256/4-180)</f>
        <v/>
      </c>
      <c r="AD256">
        <f>DEGREES(ACOS(SIN(RADIANS($B$2))*SIN(RADIANS(T256))+COS(RADIANS($B$2))*COS(RADIANS(T256))*COS(RADIANS(AC256))))</f>
        <v/>
      </c>
      <c r="AE256">
        <f>90-AD256</f>
        <v/>
      </c>
      <c r="AF256">
        <f>IF(AE256&gt;85,0,IF(AE256&gt;5,58.1/TAN(RADIANS(AE256))-0.07/POWER(TAN(RADIANS(AE256)),3)+0.000086/POWER(TAN(RADIANS(AE256)),5),IF(AE256&gt;-0.575,1735+AE256*(-518.2+AE256*(103.4+AE256*(-12.79+AE256*0.711))),-20.772/TAN(RADIANS(AE256)))))/3600</f>
        <v/>
      </c>
      <c r="AG256">
        <f>AE256+AF256</f>
        <v/>
      </c>
      <c r="AH256">
        <f>IF(AC256&gt;0,MOD(DEGREES(ACOS(((SIN(RADIANS($B$2))*COS(RADIANS(AD256)))-SIN(RADIANS(T256)))/(COS(RADIANS($B$2))*SIN(RADIANS(AD256)))))+180,360),MOD(540-DEGREES(ACOS(((SIN(RADIANS($B$2))*COS(RADIANS(AD256)))-SIN(RADIANS(T256)))/(COS(RADIANS($B$2))*SIN(RADIANS(AD256))))),360))</f>
        <v/>
      </c>
    </row>
    <row r="257">
      <c r="D257" s="1">
        <f>D256+1</f>
        <v/>
      </c>
      <c r="E257" s="7">
        <f>$B$5</f>
        <v/>
      </c>
      <c r="F257" s="2">
        <f>D257+2415018.5+E257-$B$4/24</f>
        <v/>
      </c>
      <c r="G257" s="3">
        <f>(F257-2451545)/36525</f>
        <v/>
      </c>
      <c r="I257">
        <f>MOD(280.46646+G257*(36000.76983 + G257*0.0003032),360)</f>
        <v/>
      </c>
      <c r="J257">
        <f>357.52911+G257*(35999.05029 - 0.0001537*G257)</f>
        <v/>
      </c>
      <c r="K257">
        <f>0.016708634-G257*(0.000042037+0.0000001267*G257)</f>
        <v/>
      </c>
      <c r="L257">
        <f>SIN(RADIANS(J257))*(1.914602-G257*(0.004817+0.000014*G257))+SIN(RADIANS(2*J257))*(0.019993-0.000101*G257)+SIN(RADIANS(3*J257))*0.000289</f>
        <v/>
      </c>
      <c r="M257">
        <f>I257+L257</f>
        <v/>
      </c>
      <c r="N257">
        <f>J257+L257</f>
        <v/>
      </c>
      <c r="O257">
        <f>(1.000001018*(1-K257*K257))/(1+K257*COS(RADIANS(N257)))</f>
        <v/>
      </c>
      <c r="P257">
        <f>M257-0.00569-0.00478*SIN(RADIANS(125.04-1934.136*G257))</f>
        <v/>
      </c>
      <c r="Q257">
        <f>23+(26+((21.448-G257*(46.815+G257*(0.00059-G257*0.001813))))/60)/60</f>
        <v/>
      </c>
      <c r="R257">
        <f>Q257+0.00256*COS(RADIANS(125.04-1934.136*G257))</f>
        <v/>
      </c>
      <c r="S257">
        <f>DEGREES(ATAN2(COS(RADIANS(P257)),COS(RADIANS(R257))*SIN(RADIANS(P257))))</f>
        <v/>
      </c>
      <c r="T257">
        <f>DEGREES(ASIN(SIN(RADIANS(R257))*SIN(RADIANS(P257))))</f>
        <v/>
      </c>
      <c r="U257">
        <f>TAN(RADIANS(R257/2))*TAN(RADIANS(R257/2))</f>
        <v/>
      </c>
      <c r="V257">
        <f>4*DEGREES(U257*SIN(2*RADIANS(I257))-2*K257*SIN(RADIANS(J257))+4*K257*U257*SIN(RADIANS(J257))*COS(2*RADIANS(I257))-0.5*U257*U257*SIN(4*RADIANS(I257))-1.25*K257*K257*SIN(2*RADIANS(J257)))</f>
        <v/>
      </c>
      <c r="W257">
        <f>DEGREES(ACOS(COS(RADIANS(90.833))/(COS(RADIANS($B$2))*COS(RADIANS(T257)))-TAN(RADIANS($B$2))*TAN(RADIANS(T257))))</f>
        <v/>
      </c>
      <c r="X257" s="7">
        <f>(720-4*$B$3-V257+$B$4*60)/1440</f>
        <v/>
      </c>
      <c r="Y257" s="7">
        <f>(X257*1440-W257*4)/1440</f>
        <v/>
      </c>
      <c r="Z257" s="7">
        <f>(X257*1440+W257*4)/1440</f>
        <v/>
      </c>
      <c r="AA257">
        <f>8*W257</f>
        <v/>
      </c>
      <c r="AB257">
        <f>MOD(E257*1440+V257+4*$B$3-60*$B$4,1440)</f>
        <v/>
      </c>
      <c r="AC257">
        <f>IF(AB257/4&lt;0,AB257/4+180,AB257/4-180)</f>
        <v/>
      </c>
      <c r="AD257">
        <f>DEGREES(ACOS(SIN(RADIANS($B$2))*SIN(RADIANS(T257))+COS(RADIANS($B$2))*COS(RADIANS(T257))*COS(RADIANS(AC257))))</f>
        <v/>
      </c>
      <c r="AE257">
        <f>90-AD257</f>
        <v/>
      </c>
      <c r="AF257">
        <f>IF(AE257&gt;85,0,IF(AE257&gt;5,58.1/TAN(RADIANS(AE257))-0.07/POWER(TAN(RADIANS(AE257)),3)+0.000086/POWER(TAN(RADIANS(AE257)),5),IF(AE257&gt;-0.575,1735+AE257*(-518.2+AE257*(103.4+AE257*(-12.79+AE257*0.711))),-20.772/TAN(RADIANS(AE257)))))/3600</f>
        <v/>
      </c>
      <c r="AG257">
        <f>AE257+AF257</f>
        <v/>
      </c>
      <c r="AH257">
        <f>IF(AC257&gt;0,MOD(DEGREES(ACOS(((SIN(RADIANS($B$2))*COS(RADIANS(AD257)))-SIN(RADIANS(T257)))/(COS(RADIANS($B$2))*SIN(RADIANS(AD257)))))+180,360),MOD(540-DEGREES(ACOS(((SIN(RADIANS($B$2))*COS(RADIANS(AD257)))-SIN(RADIANS(T257)))/(COS(RADIANS($B$2))*SIN(RADIANS(AD257))))),360))</f>
        <v/>
      </c>
    </row>
    <row r="258">
      <c r="D258" s="1">
        <f>D257+1</f>
        <v/>
      </c>
      <c r="E258" s="7">
        <f>$B$5</f>
        <v/>
      </c>
      <c r="F258" s="2">
        <f>D258+2415018.5+E258-$B$4/24</f>
        <v/>
      </c>
      <c r="G258" s="3">
        <f>(F258-2451545)/36525</f>
        <v/>
      </c>
      <c r="I258">
        <f>MOD(280.46646+G258*(36000.76983 + G258*0.0003032),360)</f>
        <v/>
      </c>
      <c r="J258">
        <f>357.52911+G258*(35999.05029 - 0.0001537*G258)</f>
        <v/>
      </c>
      <c r="K258">
        <f>0.016708634-G258*(0.000042037+0.0000001267*G258)</f>
        <v/>
      </c>
      <c r="L258">
        <f>SIN(RADIANS(J258))*(1.914602-G258*(0.004817+0.000014*G258))+SIN(RADIANS(2*J258))*(0.019993-0.000101*G258)+SIN(RADIANS(3*J258))*0.000289</f>
        <v/>
      </c>
      <c r="M258">
        <f>I258+L258</f>
        <v/>
      </c>
      <c r="N258">
        <f>J258+L258</f>
        <v/>
      </c>
      <c r="O258">
        <f>(1.000001018*(1-K258*K258))/(1+K258*COS(RADIANS(N258)))</f>
        <v/>
      </c>
      <c r="P258">
        <f>M258-0.00569-0.00478*SIN(RADIANS(125.04-1934.136*G258))</f>
        <v/>
      </c>
      <c r="Q258">
        <f>23+(26+((21.448-G258*(46.815+G258*(0.00059-G258*0.001813))))/60)/60</f>
        <v/>
      </c>
      <c r="R258">
        <f>Q258+0.00256*COS(RADIANS(125.04-1934.136*G258))</f>
        <v/>
      </c>
      <c r="S258">
        <f>DEGREES(ATAN2(COS(RADIANS(P258)),COS(RADIANS(R258))*SIN(RADIANS(P258))))</f>
        <v/>
      </c>
      <c r="T258">
        <f>DEGREES(ASIN(SIN(RADIANS(R258))*SIN(RADIANS(P258))))</f>
        <v/>
      </c>
      <c r="U258">
        <f>TAN(RADIANS(R258/2))*TAN(RADIANS(R258/2))</f>
        <v/>
      </c>
      <c r="V258">
        <f>4*DEGREES(U258*SIN(2*RADIANS(I258))-2*K258*SIN(RADIANS(J258))+4*K258*U258*SIN(RADIANS(J258))*COS(2*RADIANS(I258))-0.5*U258*U258*SIN(4*RADIANS(I258))-1.25*K258*K258*SIN(2*RADIANS(J258)))</f>
        <v/>
      </c>
      <c r="W258">
        <f>DEGREES(ACOS(COS(RADIANS(90.833))/(COS(RADIANS($B$2))*COS(RADIANS(T258)))-TAN(RADIANS($B$2))*TAN(RADIANS(T258))))</f>
        <v/>
      </c>
      <c r="X258" s="7">
        <f>(720-4*$B$3-V258+$B$4*60)/1440</f>
        <v/>
      </c>
      <c r="Y258" s="7">
        <f>(X258*1440-W258*4)/1440</f>
        <v/>
      </c>
      <c r="Z258" s="7">
        <f>(X258*1440+W258*4)/1440</f>
        <v/>
      </c>
      <c r="AA258">
        <f>8*W258</f>
        <v/>
      </c>
      <c r="AB258">
        <f>MOD(E258*1440+V258+4*$B$3-60*$B$4,1440)</f>
        <v/>
      </c>
      <c r="AC258">
        <f>IF(AB258/4&lt;0,AB258/4+180,AB258/4-180)</f>
        <v/>
      </c>
      <c r="AD258">
        <f>DEGREES(ACOS(SIN(RADIANS($B$2))*SIN(RADIANS(T258))+COS(RADIANS($B$2))*COS(RADIANS(T258))*COS(RADIANS(AC258))))</f>
        <v/>
      </c>
      <c r="AE258">
        <f>90-AD258</f>
        <v/>
      </c>
      <c r="AF258">
        <f>IF(AE258&gt;85,0,IF(AE258&gt;5,58.1/TAN(RADIANS(AE258))-0.07/POWER(TAN(RADIANS(AE258)),3)+0.000086/POWER(TAN(RADIANS(AE258)),5),IF(AE258&gt;-0.575,1735+AE258*(-518.2+AE258*(103.4+AE258*(-12.79+AE258*0.711))),-20.772/TAN(RADIANS(AE258)))))/3600</f>
        <v/>
      </c>
      <c r="AG258">
        <f>AE258+AF258</f>
        <v/>
      </c>
      <c r="AH258">
        <f>IF(AC258&gt;0,MOD(DEGREES(ACOS(((SIN(RADIANS($B$2))*COS(RADIANS(AD258)))-SIN(RADIANS(T258)))/(COS(RADIANS($B$2))*SIN(RADIANS(AD258)))))+180,360),MOD(540-DEGREES(ACOS(((SIN(RADIANS($B$2))*COS(RADIANS(AD258)))-SIN(RADIANS(T258)))/(COS(RADIANS($B$2))*SIN(RADIANS(AD258))))),360))</f>
        <v/>
      </c>
    </row>
    <row r="259">
      <c r="D259" s="1">
        <f>D258+1</f>
        <v/>
      </c>
      <c r="E259" s="7">
        <f>$B$5</f>
        <v/>
      </c>
      <c r="F259" s="2">
        <f>D259+2415018.5+E259-$B$4/24</f>
        <v/>
      </c>
      <c r="G259" s="3">
        <f>(F259-2451545)/36525</f>
        <v/>
      </c>
      <c r="I259">
        <f>MOD(280.46646+G259*(36000.76983 + G259*0.0003032),360)</f>
        <v/>
      </c>
      <c r="J259">
        <f>357.52911+G259*(35999.05029 - 0.0001537*G259)</f>
        <v/>
      </c>
      <c r="K259">
        <f>0.016708634-G259*(0.000042037+0.0000001267*G259)</f>
        <v/>
      </c>
      <c r="L259">
        <f>SIN(RADIANS(J259))*(1.914602-G259*(0.004817+0.000014*G259))+SIN(RADIANS(2*J259))*(0.019993-0.000101*G259)+SIN(RADIANS(3*J259))*0.000289</f>
        <v/>
      </c>
      <c r="M259">
        <f>I259+L259</f>
        <v/>
      </c>
      <c r="N259">
        <f>J259+L259</f>
        <v/>
      </c>
      <c r="O259">
        <f>(1.000001018*(1-K259*K259))/(1+K259*COS(RADIANS(N259)))</f>
        <v/>
      </c>
      <c r="P259">
        <f>M259-0.00569-0.00478*SIN(RADIANS(125.04-1934.136*G259))</f>
        <v/>
      </c>
      <c r="Q259">
        <f>23+(26+((21.448-G259*(46.815+G259*(0.00059-G259*0.001813))))/60)/60</f>
        <v/>
      </c>
      <c r="R259">
        <f>Q259+0.00256*COS(RADIANS(125.04-1934.136*G259))</f>
        <v/>
      </c>
      <c r="S259">
        <f>DEGREES(ATAN2(COS(RADIANS(P259)),COS(RADIANS(R259))*SIN(RADIANS(P259))))</f>
        <v/>
      </c>
      <c r="T259">
        <f>DEGREES(ASIN(SIN(RADIANS(R259))*SIN(RADIANS(P259))))</f>
        <v/>
      </c>
      <c r="U259">
        <f>TAN(RADIANS(R259/2))*TAN(RADIANS(R259/2))</f>
        <v/>
      </c>
      <c r="V259">
        <f>4*DEGREES(U259*SIN(2*RADIANS(I259))-2*K259*SIN(RADIANS(J259))+4*K259*U259*SIN(RADIANS(J259))*COS(2*RADIANS(I259))-0.5*U259*U259*SIN(4*RADIANS(I259))-1.25*K259*K259*SIN(2*RADIANS(J259)))</f>
        <v/>
      </c>
      <c r="W259">
        <f>DEGREES(ACOS(COS(RADIANS(90.833))/(COS(RADIANS($B$2))*COS(RADIANS(T259)))-TAN(RADIANS($B$2))*TAN(RADIANS(T259))))</f>
        <v/>
      </c>
      <c r="X259" s="7">
        <f>(720-4*$B$3-V259+$B$4*60)/1440</f>
        <v/>
      </c>
      <c r="Y259" s="7">
        <f>(X259*1440-W259*4)/1440</f>
        <v/>
      </c>
      <c r="Z259" s="7">
        <f>(X259*1440+W259*4)/1440</f>
        <v/>
      </c>
      <c r="AA259">
        <f>8*W259</f>
        <v/>
      </c>
      <c r="AB259">
        <f>MOD(E259*1440+V259+4*$B$3-60*$B$4,1440)</f>
        <v/>
      </c>
      <c r="AC259">
        <f>IF(AB259/4&lt;0,AB259/4+180,AB259/4-180)</f>
        <v/>
      </c>
      <c r="AD259">
        <f>DEGREES(ACOS(SIN(RADIANS($B$2))*SIN(RADIANS(T259))+COS(RADIANS($B$2))*COS(RADIANS(T259))*COS(RADIANS(AC259))))</f>
        <v/>
      </c>
      <c r="AE259">
        <f>90-AD259</f>
        <v/>
      </c>
      <c r="AF259">
        <f>IF(AE259&gt;85,0,IF(AE259&gt;5,58.1/TAN(RADIANS(AE259))-0.07/POWER(TAN(RADIANS(AE259)),3)+0.000086/POWER(TAN(RADIANS(AE259)),5),IF(AE259&gt;-0.575,1735+AE259*(-518.2+AE259*(103.4+AE259*(-12.79+AE259*0.711))),-20.772/TAN(RADIANS(AE259)))))/3600</f>
        <v/>
      </c>
      <c r="AG259">
        <f>AE259+AF259</f>
        <v/>
      </c>
      <c r="AH259">
        <f>IF(AC259&gt;0,MOD(DEGREES(ACOS(((SIN(RADIANS($B$2))*COS(RADIANS(AD259)))-SIN(RADIANS(T259)))/(COS(RADIANS($B$2))*SIN(RADIANS(AD259)))))+180,360),MOD(540-DEGREES(ACOS(((SIN(RADIANS($B$2))*COS(RADIANS(AD259)))-SIN(RADIANS(T259)))/(COS(RADIANS($B$2))*SIN(RADIANS(AD259))))),360))</f>
        <v/>
      </c>
    </row>
    <row r="260">
      <c r="D260" s="1">
        <f>D259+1</f>
        <v/>
      </c>
      <c r="E260" s="7">
        <f>$B$5</f>
        <v/>
      </c>
      <c r="F260" s="2">
        <f>D260+2415018.5+E260-$B$4/24</f>
        <v/>
      </c>
      <c r="G260" s="3">
        <f>(F260-2451545)/36525</f>
        <v/>
      </c>
      <c r="I260">
        <f>MOD(280.46646+G260*(36000.76983 + G260*0.0003032),360)</f>
        <v/>
      </c>
      <c r="J260">
        <f>357.52911+G260*(35999.05029 - 0.0001537*G260)</f>
        <v/>
      </c>
      <c r="K260">
        <f>0.016708634-G260*(0.000042037+0.0000001267*G260)</f>
        <v/>
      </c>
      <c r="L260">
        <f>SIN(RADIANS(J260))*(1.914602-G260*(0.004817+0.000014*G260))+SIN(RADIANS(2*J260))*(0.019993-0.000101*G260)+SIN(RADIANS(3*J260))*0.000289</f>
        <v/>
      </c>
      <c r="M260">
        <f>I260+L260</f>
        <v/>
      </c>
      <c r="N260">
        <f>J260+L260</f>
        <v/>
      </c>
      <c r="O260">
        <f>(1.000001018*(1-K260*K260))/(1+K260*COS(RADIANS(N260)))</f>
        <v/>
      </c>
      <c r="P260">
        <f>M260-0.00569-0.00478*SIN(RADIANS(125.04-1934.136*G260))</f>
        <v/>
      </c>
      <c r="Q260">
        <f>23+(26+((21.448-G260*(46.815+G260*(0.00059-G260*0.001813))))/60)/60</f>
        <v/>
      </c>
      <c r="R260">
        <f>Q260+0.00256*COS(RADIANS(125.04-1934.136*G260))</f>
        <v/>
      </c>
      <c r="S260">
        <f>DEGREES(ATAN2(COS(RADIANS(P260)),COS(RADIANS(R260))*SIN(RADIANS(P260))))</f>
        <v/>
      </c>
      <c r="T260">
        <f>DEGREES(ASIN(SIN(RADIANS(R260))*SIN(RADIANS(P260))))</f>
        <v/>
      </c>
      <c r="U260">
        <f>TAN(RADIANS(R260/2))*TAN(RADIANS(R260/2))</f>
        <v/>
      </c>
      <c r="V260">
        <f>4*DEGREES(U260*SIN(2*RADIANS(I260))-2*K260*SIN(RADIANS(J260))+4*K260*U260*SIN(RADIANS(J260))*COS(2*RADIANS(I260))-0.5*U260*U260*SIN(4*RADIANS(I260))-1.25*K260*K260*SIN(2*RADIANS(J260)))</f>
        <v/>
      </c>
      <c r="W260">
        <f>DEGREES(ACOS(COS(RADIANS(90.833))/(COS(RADIANS($B$2))*COS(RADIANS(T260)))-TAN(RADIANS($B$2))*TAN(RADIANS(T260))))</f>
        <v/>
      </c>
      <c r="X260" s="7">
        <f>(720-4*$B$3-V260+$B$4*60)/1440</f>
        <v/>
      </c>
      <c r="Y260" s="7">
        <f>(X260*1440-W260*4)/1440</f>
        <v/>
      </c>
      <c r="Z260" s="7">
        <f>(X260*1440+W260*4)/1440</f>
        <v/>
      </c>
      <c r="AA260">
        <f>8*W260</f>
        <v/>
      </c>
      <c r="AB260">
        <f>MOD(E260*1440+V260+4*$B$3-60*$B$4,1440)</f>
        <v/>
      </c>
      <c r="AC260">
        <f>IF(AB260/4&lt;0,AB260/4+180,AB260/4-180)</f>
        <v/>
      </c>
      <c r="AD260">
        <f>DEGREES(ACOS(SIN(RADIANS($B$2))*SIN(RADIANS(T260))+COS(RADIANS($B$2))*COS(RADIANS(T260))*COS(RADIANS(AC260))))</f>
        <v/>
      </c>
      <c r="AE260">
        <f>90-AD260</f>
        <v/>
      </c>
      <c r="AF260">
        <f>IF(AE260&gt;85,0,IF(AE260&gt;5,58.1/TAN(RADIANS(AE260))-0.07/POWER(TAN(RADIANS(AE260)),3)+0.000086/POWER(TAN(RADIANS(AE260)),5),IF(AE260&gt;-0.575,1735+AE260*(-518.2+AE260*(103.4+AE260*(-12.79+AE260*0.711))),-20.772/TAN(RADIANS(AE260)))))/3600</f>
        <v/>
      </c>
      <c r="AG260">
        <f>AE260+AF260</f>
        <v/>
      </c>
      <c r="AH260">
        <f>IF(AC260&gt;0,MOD(DEGREES(ACOS(((SIN(RADIANS($B$2))*COS(RADIANS(AD260)))-SIN(RADIANS(T260)))/(COS(RADIANS($B$2))*SIN(RADIANS(AD260)))))+180,360),MOD(540-DEGREES(ACOS(((SIN(RADIANS($B$2))*COS(RADIANS(AD260)))-SIN(RADIANS(T260)))/(COS(RADIANS($B$2))*SIN(RADIANS(AD260))))),360))</f>
        <v/>
      </c>
    </row>
    <row r="261">
      <c r="D261" s="1">
        <f>D260+1</f>
        <v/>
      </c>
      <c r="E261" s="7">
        <f>$B$5</f>
        <v/>
      </c>
      <c r="F261" s="2">
        <f>D261+2415018.5+E261-$B$4/24</f>
        <v/>
      </c>
      <c r="G261" s="3">
        <f>(F261-2451545)/36525</f>
        <v/>
      </c>
      <c r="I261">
        <f>MOD(280.46646+G261*(36000.76983 + G261*0.0003032),360)</f>
        <v/>
      </c>
      <c r="J261">
        <f>357.52911+G261*(35999.05029 - 0.0001537*G261)</f>
        <v/>
      </c>
      <c r="K261">
        <f>0.016708634-G261*(0.000042037+0.0000001267*G261)</f>
        <v/>
      </c>
      <c r="L261">
        <f>SIN(RADIANS(J261))*(1.914602-G261*(0.004817+0.000014*G261))+SIN(RADIANS(2*J261))*(0.019993-0.000101*G261)+SIN(RADIANS(3*J261))*0.000289</f>
        <v/>
      </c>
      <c r="M261">
        <f>I261+L261</f>
        <v/>
      </c>
      <c r="N261">
        <f>J261+L261</f>
        <v/>
      </c>
      <c r="O261">
        <f>(1.000001018*(1-K261*K261))/(1+K261*COS(RADIANS(N261)))</f>
        <v/>
      </c>
      <c r="P261">
        <f>M261-0.00569-0.00478*SIN(RADIANS(125.04-1934.136*G261))</f>
        <v/>
      </c>
      <c r="Q261">
        <f>23+(26+((21.448-G261*(46.815+G261*(0.00059-G261*0.001813))))/60)/60</f>
        <v/>
      </c>
      <c r="R261">
        <f>Q261+0.00256*COS(RADIANS(125.04-1934.136*G261))</f>
        <v/>
      </c>
      <c r="S261">
        <f>DEGREES(ATAN2(COS(RADIANS(P261)),COS(RADIANS(R261))*SIN(RADIANS(P261))))</f>
        <v/>
      </c>
      <c r="T261">
        <f>DEGREES(ASIN(SIN(RADIANS(R261))*SIN(RADIANS(P261))))</f>
        <v/>
      </c>
      <c r="U261">
        <f>TAN(RADIANS(R261/2))*TAN(RADIANS(R261/2))</f>
        <v/>
      </c>
      <c r="V261">
        <f>4*DEGREES(U261*SIN(2*RADIANS(I261))-2*K261*SIN(RADIANS(J261))+4*K261*U261*SIN(RADIANS(J261))*COS(2*RADIANS(I261))-0.5*U261*U261*SIN(4*RADIANS(I261))-1.25*K261*K261*SIN(2*RADIANS(J261)))</f>
        <v/>
      </c>
      <c r="W261">
        <f>DEGREES(ACOS(COS(RADIANS(90.833))/(COS(RADIANS($B$2))*COS(RADIANS(T261)))-TAN(RADIANS($B$2))*TAN(RADIANS(T261))))</f>
        <v/>
      </c>
      <c r="X261" s="7">
        <f>(720-4*$B$3-V261+$B$4*60)/1440</f>
        <v/>
      </c>
      <c r="Y261" s="7">
        <f>(X261*1440-W261*4)/1440</f>
        <v/>
      </c>
      <c r="Z261" s="7">
        <f>(X261*1440+W261*4)/1440</f>
        <v/>
      </c>
      <c r="AA261">
        <f>8*W261</f>
        <v/>
      </c>
      <c r="AB261">
        <f>MOD(E261*1440+V261+4*$B$3-60*$B$4,1440)</f>
        <v/>
      </c>
      <c r="AC261">
        <f>IF(AB261/4&lt;0,AB261/4+180,AB261/4-180)</f>
        <v/>
      </c>
      <c r="AD261">
        <f>DEGREES(ACOS(SIN(RADIANS($B$2))*SIN(RADIANS(T261))+COS(RADIANS($B$2))*COS(RADIANS(T261))*COS(RADIANS(AC261))))</f>
        <v/>
      </c>
      <c r="AE261">
        <f>90-AD261</f>
        <v/>
      </c>
      <c r="AF261">
        <f>IF(AE261&gt;85,0,IF(AE261&gt;5,58.1/TAN(RADIANS(AE261))-0.07/POWER(TAN(RADIANS(AE261)),3)+0.000086/POWER(TAN(RADIANS(AE261)),5),IF(AE261&gt;-0.575,1735+AE261*(-518.2+AE261*(103.4+AE261*(-12.79+AE261*0.711))),-20.772/TAN(RADIANS(AE261)))))/3600</f>
        <v/>
      </c>
      <c r="AG261">
        <f>AE261+AF261</f>
        <v/>
      </c>
      <c r="AH261">
        <f>IF(AC261&gt;0,MOD(DEGREES(ACOS(((SIN(RADIANS($B$2))*COS(RADIANS(AD261)))-SIN(RADIANS(T261)))/(COS(RADIANS($B$2))*SIN(RADIANS(AD261)))))+180,360),MOD(540-DEGREES(ACOS(((SIN(RADIANS($B$2))*COS(RADIANS(AD261)))-SIN(RADIANS(T261)))/(COS(RADIANS($B$2))*SIN(RADIANS(AD261))))),360))</f>
        <v/>
      </c>
    </row>
    <row r="262">
      <c r="D262" s="1">
        <f>D261+1</f>
        <v/>
      </c>
      <c r="E262" s="7">
        <f>$B$5</f>
        <v/>
      </c>
      <c r="F262" s="2">
        <f>D262+2415018.5+E262-$B$4/24</f>
        <v/>
      </c>
      <c r="G262" s="3">
        <f>(F262-2451545)/36525</f>
        <v/>
      </c>
      <c r="I262">
        <f>MOD(280.46646+G262*(36000.76983 + G262*0.0003032),360)</f>
        <v/>
      </c>
      <c r="J262">
        <f>357.52911+G262*(35999.05029 - 0.0001537*G262)</f>
        <v/>
      </c>
      <c r="K262">
        <f>0.016708634-G262*(0.000042037+0.0000001267*G262)</f>
        <v/>
      </c>
      <c r="L262">
        <f>SIN(RADIANS(J262))*(1.914602-G262*(0.004817+0.000014*G262))+SIN(RADIANS(2*J262))*(0.019993-0.000101*G262)+SIN(RADIANS(3*J262))*0.000289</f>
        <v/>
      </c>
      <c r="M262">
        <f>I262+L262</f>
        <v/>
      </c>
      <c r="N262">
        <f>J262+L262</f>
        <v/>
      </c>
      <c r="O262">
        <f>(1.000001018*(1-K262*K262))/(1+K262*COS(RADIANS(N262)))</f>
        <v/>
      </c>
      <c r="P262">
        <f>M262-0.00569-0.00478*SIN(RADIANS(125.04-1934.136*G262))</f>
        <v/>
      </c>
      <c r="Q262">
        <f>23+(26+((21.448-G262*(46.815+G262*(0.00059-G262*0.001813))))/60)/60</f>
        <v/>
      </c>
      <c r="R262">
        <f>Q262+0.00256*COS(RADIANS(125.04-1934.136*G262))</f>
        <v/>
      </c>
      <c r="S262">
        <f>DEGREES(ATAN2(COS(RADIANS(P262)),COS(RADIANS(R262))*SIN(RADIANS(P262))))</f>
        <v/>
      </c>
      <c r="T262">
        <f>DEGREES(ASIN(SIN(RADIANS(R262))*SIN(RADIANS(P262))))</f>
        <v/>
      </c>
      <c r="U262">
        <f>TAN(RADIANS(R262/2))*TAN(RADIANS(R262/2))</f>
        <v/>
      </c>
      <c r="V262">
        <f>4*DEGREES(U262*SIN(2*RADIANS(I262))-2*K262*SIN(RADIANS(J262))+4*K262*U262*SIN(RADIANS(J262))*COS(2*RADIANS(I262))-0.5*U262*U262*SIN(4*RADIANS(I262))-1.25*K262*K262*SIN(2*RADIANS(J262)))</f>
        <v/>
      </c>
      <c r="W262">
        <f>DEGREES(ACOS(COS(RADIANS(90.833))/(COS(RADIANS($B$2))*COS(RADIANS(T262)))-TAN(RADIANS($B$2))*TAN(RADIANS(T262))))</f>
        <v/>
      </c>
      <c r="X262" s="7">
        <f>(720-4*$B$3-V262+$B$4*60)/1440</f>
        <v/>
      </c>
      <c r="Y262" s="7">
        <f>(X262*1440-W262*4)/1440</f>
        <v/>
      </c>
      <c r="Z262" s="7">
        <f>(X262*1440+W262*4)/1440</f>
        <v/>
      </c>
      <c r="AA262">
        <f>8*W262</f>
        <v/>
      </c>
      <c r="AB262">
        <f>MOD(E262*1440+V262+4*$B$3-60*$B$4,1440)</f>
        <v/>
      </c>
      <c r="AC262">
        <f>IF(AB262/4&lt;0,AB262/4+180,AB262/4-180)</f>
        <v/>
      </c>
      <c r="AD262">
        <f>DEGREES(ACOS(SIN(RADIANS($B$2))*SIN(RADIANS(T262))+COS(RADIANS($B$2))*COS(RADIANS(T262))*COS(RADIANS(AC262))))</f>
        <v/>
      </c>
      <c r="AE262">
        <f>90-AD262</f>
        <v/>
      </c>
      <c r="AF262">
        <f>IF(AE262&gt;85,0,IF(AE262&gt;5,58.1/TAN(RADIANS(AE262))-0.07/POWER(TAN(RADIANS(AE262)),3)+0.000086/POWER(TAN(RADIANS(AE262)),5),IF(AE262&gt;-0.575,1735+AE262*(-518.2+AE262*(103.4+AE262*(-12.79+AE262*0.711))),-20.772/TAN(RADIANS(AE262)))))/3600</f>
        <v/>
      </c>
      <c r="AG262">
        <f>AE262+AF262</f>
        <v/>
      </c>
      <c r="AH262">
        <f>IF(AC262&gt;0,MOD(DEGREES(ACOS(((SIN(RADIANS($B$2))*COS(RADIANS(AD262)))-SIN(RADIANS(T262)))/(COS(RADIANS($B$2))*SIN(RADIANS(AD262)))))+180,360),MOD(540-DEGREES(ACOS(((SIN(RADIANS($B$2))*COS(RADIANS(AD262)))-SIN(RADIANS(T262)))/(COS(RADIANS($B$2))*SIN(RADIANS(AD262))))),360))</f>
        <v/>
      </c>
    </row>
    <row r="263">
      <c r="D263" s="1">
        <f>D262+1</f>
        <v/>
      </c>
      <c r="E263" s="7">
        <f>$B$5</f>
        <v/>
      </c>
      <c r="F263" s="2">
        <f>D263+2415018.5+E263-$B$4/24</f>
        <v/>
      </c>
      <c r="G263" s="3">
        <f>(F263-2451545)/36525</f>
        <v/>
      </c>
      <c r="I263">
        <f>MOD(280.46646+G263*(36000.76983 + G263*0.0003032),360)</f>
        <v/>
      </c>
      <c r="J263">
        <f>357.52911+G263*(35999.05029 - 0.0001537*G263)</f>
        <v/>
      </c>
      <c r="K263">
        <f>0.016708634-G263*(0.000042037+0.0000001267*G263)</f>
        <v/>
      </c>
      <c r="L263">
        <f>SIN(RADIANS(J263))*(1.914602-G263*(0.004817+0.000014*G263))+SIN(RADIANS(2*J263))*(0.019993-0.000101*G263)+SIN(RADIANS(3*J263))*0.000289</f>
        <v/>
      </c>
      <c r="M263">
        <f>I263+L263</f>
        <v/>
      </c>
      <c r="N263">
        <f>J263+L263</f>
        <v/>
      </c>
      <c r="O263">
        <f>(1.000001018*(1-K263*K263))/(1+K263*COS(RADIANS(N263)))</f>
        <v/>
      </c>
      <c r="P263">
        <f>M263-0.00569-0.00478*SIN(RADIANS(125.04-1934.136*G263))</f>
        <v/>
      </c>
      <c r="Q263">
        <f>23+(26+((21.448-G263*(46.815+G263*(0.00059-G263*0.001813))))/60)/60</f>
        <v/>
      </c>
      <c r="R263">
        <f>Q263+0.00256*COS(RADIANS(125.04-1934.136*G263))</f>
        <v/>
      </c>
      <c r="S263">
        <f>DEGREES(ATAN2(COS(RADIANS(P263)),COS(RADIANS(R263))*SIN(RADIANS(P263))))</f>
        <v/>
      </c>
      <c r="T263">
        <f>DEGREES(ASIN(SIN(RADIANS(R263))*SIN(RADIANS(P263))))</f>
        <v/>
      </c>
      <c r="U263">
        <f>TAN(RADIANS(R263/2))*TAN(RADIANS(R263/2))</f>
        <v/>
      </c>
      <c r="V263">
        <f>4*DEGREES(U263*SIN(2*RADIANS(I263))-2*K263*SIN(RADIANS(J263))+4*K263*U263*SIN(RADIANS(J263))*COS(2*RADIANS(I263))-0.5*U263*U263*SIN(4*RADIANS(I263))-1.25*K263*K263*SIN(2*RADIANS(J263)))</f>
        <v/>
      </c>
      <c r="W263">
        <f>DEGREES(ACOS(COS(RADIANS(90.833))/(COS(RADIANS($B$2))*COS(RADIANS(T263)))-TAN(RADIANS($B$2))*TAN(RADIANS(T263))))</f>
        <v/>
      </c>
      <c r="X263" s="7">
        <f>(720-4*$B$3-V263+$B$4*60)/1440</f>
        <v/>
      </c>
      <c r="Y263" s="7">
        <f>(X263*1440-W263*4)/1440</f>
        <v/>
      </c>
      <c r="Z263" s="7">
        <f>(X263*1440+W263*4)/1440</f>
        <v/>
      </c>
      <c r="AA263">
        <f>8*W263</f>
        <v/>
      </c>
      <c r="AB263">
        <f>MOD(E263*1440+V263+4*$B$3-60*$B$4,1440)</f>
        <v/>
      </c>
      <c r="AC263">
        <f>IF(AB263/4&lt;0,AB263/4+180,AB263/4-180)</f>
        <v/>
      </c>
      <c r="AD263">
        <f>DEGREES(ACOS(SIN(RADIANS($B$2))*SIN(RADIANS(T263))+COS(RADIANS($B$2))*COS(RADIANS(T263))*COS(RADIANS(AC263))))</f>
        <v/>
      </c>
      <c r="AE263">
        <f>90-AD263</f>
        <v/>
      </c>
      <c r="AF263">
        <f>IF(AE263&gt;85,0,IF(AE263&gt;5,58.1/TAN(RADIANS(AE263))-0.07/POWER(TAN(RADIANS(AE263)),3)+0.000086/POWER(TAN(RADIANS(AE263)),5),IF(AE263&gt;-0.575,1735+AE263*(-518.2+AE263*(103.4+AE263*(-12.79+AE263*0.711))),-20.772/TAN(RADIANS(AE263)))))/3600</f>
        <v/>
      </c>
      <c r="AG263">
        <f>AE263+AF263</f>
        <v/>
      </c>
      <c r="AH263">
        <f>IF(AC263&gt;0,MOD(DEGREES(ACOS(((SIN(RADIANS($B$2))*COS(RADIANS(AD263)))-SIN(RADIANS(T263)))/(COS(RADIANS($B$2))*SIN(RADIANS(AD263)))))+180,360),MOD(540-DEGREES(ACOS(((SIN(RADIANS($B$2))*COS(RADIANS(AD263)))-SIN(RADIANS(T263)))/(COS(RADIANS($B$2))*SIN(RADIANS(AD263))))),360))</f>
        <v/>
      </c>
    </row>
    <row r="264">
      <c r="D264" s="1">
        <f>D263+1</f>
        <v/>
      </c>
      <c r="E264" s="7">
        <f>$B$5</f>
        <v/>
      </c>
      <c r="F264" s="2">
        <f>D264+2415018.5+E264-$B$4/24</f>
        <v/>
      </c>
      <c r="G264" s="3">
        <f>(F264-2451545)/36525</f>
        <v/>
      </c>
      <c r="I264">
        <f>MOD(280.46646+G264*(36000.76983 + G264*0.0003032),360)</f>
        <v/>
      </c>
      <c r="J264">
        <f>357.52911+G264*(35999.05029 - 0.0001537*G264)</f>
        <v/>
      </c>
      <c r="K264">
        <f>0.016708634-G264*(0.000042037+0.0000001267*G264)</f>
        <v/>
      </c>
      <c r="L264">
        <f>SIN(RADIANS(J264))*(1.914602-G264*(0.004817+0.000014*G264))+SIN(RADIANS(2*J264))*(0.019993-0.000101*G264)+SIN(RADIANS(3*J264))*0.000289</f>
        <v/>
      </c>
      <c r="M264">
        <f>I264+L264</f>
        <v/>
      </c>
      <c r="N264">
        <f>J264+L264</f>
        <v/>
      </c>
      <c r="O264">
        <f>(1.000001018*(1-K264*K264))/(1+K264*COS(RADIANS(N264)))</f>
        <v/>
      </c>
      <c r="P264">
        <f>M264-0.00569-0.00478*SIN(RADIANS(125.04-1934.136*G264))</f>
        <v/>
      </c>
      <c r="Q264">
        <f>23+(26+((21.448-G264*(46.815+G264*(0.00059-G264*0.001813))))/60)/60</f>
        <v/>
      </c>
      <c r="R264">
        <f>Q264+0.00256*COS(RADIANS(125.04-1934.136*G264))</f>
        <v/>
      </c>
      <c r="S264">
        <f>DEGREES(ATAN2(COS(RADIANS(P264)),COS(RADIANS(R264))*SIN(RADIANS(P264))))</f>
        <v/>
      </c>
      <c r="T264">
        <f>DEGREES(ASIN(SIN(RADIANS(R264))*SIN(RADIANS(P264))))</f>
        <v/>
      </c>
      <c r="U264">
        <f>TAN(RADIANS(R264/2))*TAN(RADIANS(R264/2))</f>
        <v/>
      </c>
      <c r="V264">
        <f>4*DEGREES(U264*SIN(2*RADIANS(I264))-2*K264*SIN(RADIANS(J264))+4*K264*U264*SIN(RADIANS(J264))*COS(2*RADIANS(I264))-0.5*U264*U264*SIN(4*RADIANS(I264))-1.25*K264*K264*SIN(2*RADIANS(J264)))</f>
        <v/>
      </c>
      <c r="W264">
        <f>DEGREES(ACOS(COS(RADIANS(90.833))/(COS(RADIANS($B$2))*COS(RADIANS(T264)))-TAN(RADIANS($B$2))*TAN(RADIANS(T264))))</f>
        <v/>
      </c>
      <c r="X264" s="7">
        <f>(720-4*$B$3-V264+$B$4*60)/1440</f>
        <v/>
      </c>
      <c r="Y264" s="7">
        <f>(X264*1440-W264*4)/1440</f>
        <v/>
      </c>
      <c r="Z264" s="7">
        <f>(X264*1440+W264*4)/1440</f>
        <v/>
      </c>
      <c r="AA264">
        <f>8*W264</f>
        <v/>
      </c>
      <c r="AB264">
        <f>MOD(E264*1440+V264+4*$B$3-60*$B$4,1440)</f>
        <v/>
      </c>
      <c r="AC264">
        <f>IF(AB264/4&lt;0,AB264/4+180,AB264/4-180)</f>
        <v/>
      </c>
      <c r="AD264">
        <f>DEGREES(ACOS(SIN(RADIANS($B$2))*SIN(RADIANS(T264))+COS(RADIANS($B$2))*COS(RADIANS(T264))*COS(RADIANS(AC264))))</f>
        <v/>
      </c>
      <c r="AE264">
        <f>90-AD264</f>
        <v/>
      </c>
      <c r="AF264">
        <f>IF(AE264&gt;85,0,IF(AE264&gt;5,58.1/TAN(RADIANS(AE264))-0.07/POWER(TAN(RADIANS(AE264)),3)+0.000086/POWER(TAN(RADIANS(AE264)),5),IF(AE264&gt;-0.575,1735+AE264*(-518.2+AE264*(103.4+AE264*(-12.79+AE264*0.711))),-20.772/TAN(RADIANS(AE264)))))/3600</f>
        <v/>
      </c>
      <c r="AG264">
        <f>AE264+AF264</f>
        <v/>
      </c>
      <c r="AH264">
        <f>IF(AC264&gt;0,MOD(DEGREES(ACOS(((SIN(RADIANS($B$2))*COS(RADIANS(AD264)))-SIN(RADIANS(T264)))/(COS(RADIANS($B$2))*SIN(RADIANS(AD264)))))+180,360),MOD(540-DEGREES(ACOS(((SIN(RADIANS($B$2))*COS(RADIANS(AD264)))-SIN(RADIANS(T264)))/(COS(RADIANS($B$2))*SIN(RADIANS(AD264))))),360))</f>
        <v/>
      </c>
    </row>
    <row r="265">
      <c r="D265" s="1">
        <f>D264+1</f>
        <v/>
      </c>
      <c r="E265" s="7">
        <f>$B$5</f>
        <v/>
      </c>
      <c r="F265" s="2">
        <f>D265+2415018.5+E265-$B$4/24</f>
        <v/>
      </c>
      <c r="G265" s="3">
        <f>(F265-2451545)/36525</f>
        <v/>
      </c>
      <c r="I265">
        <f>MOD(280.46646+G265*(36000.76983 + G265*0.0003032),360)</f>
        <v/>
      </c>
      <c r="J265">
        <f>357.52911+G265*(35999.05029 - 0.0001537*G265)</f>
        <v/>
      </c>
      <c r="K265">
        <f>0.016708634-G265*(0.000042037+0.0000001267*G265)</f>
        <v/>
      </c>
      <c r="L265">
        <f>SIN(RADIANS(J265))*(1.914602-G265*(0.004817+0.000014*G265))+SIN(RADIANS(2*J265))*(0.019993-0.000101*G265)+SIN(RADIANS(3*J265))*0.000289</f>
        <v/>
      </c>
      <c r="M265">
        <f>I265+L265</f>
        <v/>
      </c>
      <c r="N265">
        <f>J265+L265</f>
        <v/>
      </c>
      <c r="O265">
        <f>(1.000001018*(1-K265*K265))/(1+K265*COS(RADIANS(N265)))</f>
        <v/>
      </c>
      <c r="P265">
        <f>M265-0.00569-0.00478*SIN(RADIANS(125.04-1934.136*G265))</f>
        <v/>
      </c>
      <c r="Q265">
        <f>23+(26+((21.448-G265*(46.815+G265*(0.00059-G265*0.001813))))/60)/60</f>
        <v/>
      </c>
      <c r="R265">
        <f>Q265+0.00256*COS(RADIANS(125.04-1934.136*G265))</f>
        <v/>
      </c>
      <c r="S265">
        <f>DEGREES(ATAN2(COS(RADIANS(P265)),COS(RADIANS(R265))*SIN(RADIANS(P265))))</f>
        <v/>
      </c>
      <c r="T265">
        <f>DEGREES(ASIN(SIN(RADIANS(R265))*SIN(RADIANS(P265))))</f>
        <v/>
      </c>
      <c r="U265">
        <f>TAN(RADIANS(R265/2))*TAN(RADIANS(R265/2))</f>
        <v/>
      </c>
      <c r="V265">
        <f>4*DEGREES(U265*SIN(2*RADIANS(I265))-2*K265*SIN(RADIANS(J265))+4*K265*U265*SIN(RADIANS(J265))*COS(2*RADIANS(I265))-0.5*U265*U265*SIN(4*RADIANS(I265))-1.25*K265*K265*SIN(2*RADIANS(J265)))</f>
        <v/>
      </c>
      <c r="W265">
        <f>DEGREES(ACOS(COS(RADIANS(90.833))/(COS(RADIANS($B$2))*COS(RADIANS(T265)))-TAN(RADIANS($B$2))*TAN(RADIANS(T265))))</f>
        <v/>
      </c>
      <c r="X265" s="7">
        <f>(720-4*$B$3-V265+$B$4*60)/1440</f>
        <v/>
      </c>
      <c r="Y265" s="7">
        <f>(X265*1440-W265*4)/1440</f>
        <v/>
      </c>
      <c r="Z265" s="7">
        <f>(X265*1440+W265*4)/1440</f>
        <v/>
      </c>
      <c r="AA265">
        <f>8*W265</f>
        <v/>
      </c>
      <c r="AB265">
        <f>MOD(E265*1440+V265+4*$B$3-60*$B$4,1440)</f>
        <v/>
      </c>
      <c r="AC265">
        <f>IF(AB265/4&lt;0,AB265/4+180,AB265/4-180)</f>
        <v/>
      </c>
      <c r="AD265">
        <f>DEGREES(ACOS(SIN(RADIANS($B$2))*SIN(RADIANS(T265))+COS(RADIANS($B$2))*COS(RADIANS(T265))*COS(RADIANS(AC265))))</f>
        <v/>
      </c>
      <c r="AE265">
        <f>90-AD265</f>
        <v/>
      </c>
      <c r="AF265">
        <f>IF(AE265&gt;85,0,IF(AE265&gt;5,58.1/TAN(RADIANS(AE265))-0.07/POWER(TAN(RADIANS(AE265)),3)+0.000086/POWER(TAN(RADIANS(AE265)),5),IF(AE265&gt;-0.575,1735+AE265*(-518.2+AE265*(103.4+AE265*(-12.79+AE265*0.711))),-20.772/TAN(RADIANS(AE265)))))/3600</f>
        <v/>
      </c>
      <c r="AG265">
        <f>AE265+AF265</f>
        <v/>
      </c>
      <c r="AH265">
        <f>IF(AC265&gt;0,MOD(DEGREES(ACOS(((SIN(RADIANS($B$2))*COS(RADIANS(AD265)))-SIN(RADIANS(T265)))/(COS(RADIANS($B$2))*SIN(RADIANS(AD265)))))+180,360),MOD(540-DEGREES(ACOS(((SIN(RADIANS($B$2))*COS(RADIANS(AD265)))-SIN(RADIANS(T265)))/(COS(RADIANS($B$2))*SIN(RADIANS(AD265))))),360))</f>
        <v/>
      </c>
    </row>
    <row r="266">
      <c r="D266" s="1">
        <f>D265+1</f>
        <v/>
      </c>
      <c r="E266" s="7">
        <f>$B$5</f>
        <v/>
      </c>
      <c r="F266" s="2">
        <f>D266+2415018.5+E266-$B$4/24</f>
        <v/>
      </c>
      <c r="G266" s="3">
        <f>(F266-2451545)/36525</f>
        <v/>
      </c>
      <c r="I266">
        <f>MOD(280.46646+G266*(36000.76983 + G266*0.0003032),360)</f>
        <v/>
      </c>
      <c r="J266">
        <f>357.52911+G266*(35999.05029 - 0.0001537*G266)</f>
        <v/>
      </c>
      <c r="K266">
        <f>0.016708634-G266*(0.000042037+0.0000001267*G266)</f>
        <v/>
      </c>
      <c r="L266">
        <f>SIN(RADIANS(J266))*(1.914602-G266*(0.004817+0.000014*G266))+SIN(RADIANS(2*J266))*(0.019993-0.000101*G266)+SIN(RADIANS(3*J266))*0.000289</f>
        <v/>
      </c>
      <c r="M266">
        <f>I266+L266</f>
        <v/>
      </c>
      <c r="N266">
        <f>J266+L266</f>
        <v/>
      </c>
      <c r="O266">
        <f>(1.000001018*(1-K266*K266))/(1+K266*COS(RADIANS(N266)))</f>
        <v/>
      </c>
      <c r="P266">
        <f>M266-0.00569-0.00478*SIN(RADIANS(125.04-1934.136*G266))</f>
        <v/>
      </c>
      <c r="Q266">
        <f>23+(26+((21.448-G266*(46.815+G266*(0.00059-G266*0.001813))))/60)/60</f>
        <v/>
      </c>
      <c r="R266">
        <f>Q266+0.00256*COS(RADIANS(125.04-1934.136*G266))</f>
        <v/>
      </c>
      <c r="S266">
        <f>DEGREES(ATAN2(COS(RADIANS(P266)),COS(RADIANS(R266))*SIN(RADIANS(P266))))</f>
        <v/>
      </c>
      <c r="T266">
        <f>DEGREES(ASIN(SIN(RADIANS(R266))*SIN(RADIANS(P266))))</f>
        <v/>
      </c>
      <c r="U266">
        <f>TAN(RADIANS(R266/2))*TAN(RADIANS(R266/2))</f>
        <v/>
      </c>
      <c r="V266">
        <f>4*DEGREES(U266*SIN(2*RADIANS(I266))-2*K266*SIN(RADIANS(J266))+4*K266*U266*SIN(RADIANS(J266))*COS(2*RADIANS(I266))-0.5*U266*U266*SIN(4*RADIANS(I266))-1.25*K266*K266*SIN(2*RADIANS(J266)))</f>
        <v/>
      </c>
      <c r="W266">
        <f>DEGREES(ACOS(COS(RADIANS(90.833))/(COS(RADIANS($B$2))*COS(RADIANS(T266)))-TAN(RADIANS($B$2))*TAN(RADIANS(T266))))</f>
        <v/>
      </c>
      <c r="X266" s="7">
        <f>(720-4*$B$3-V266+$B$4*60)/1440</f>
        <v/>
      </c>
      <c r="Y266" s="7">
        <f>(X266*1440-W266*4)/1440</f>
        <v/>
      </c>
      <c r="Z266" s="7">
        <f>(X266*1440+W266*4)/1440</f>
        <v/>
      </c>
      <c r="AA266">
        <f>8*W266</f>
        <v/>
      </c>
      <c r="AB266">
        <f>MOD(E266*1440+V266+4*$B$3-60*$B$4,1440)</f>
        <v/>
      </c>
      <c r="AC266">
        <f>IF(AB266/4&lt;0,AB266/4+180,AB266/4-180)</f>
        <v/>
      </c>
      <c r="AD266">
        <f>DEGREES(ACOS(SIN(RADIANS($B$2))*SIN(RADIANS(T266))+COS(RADIANS($B$2))*COS(RADIANS(T266))*COS(RADIANS(AC266))))</f>
        <v/>
      </c>
      <c r="AE266">
        <f>90-AD266</f>
        <v/>
      </c>
      <c r="AF266">
        <f>IF(AE266&gt;85,0,IF(AE266&gt;5,58.1/TAN(RADIANS(AE266))-0.07/POWER(TAN(RADIANS(AE266)),3)+0.000086/POWER(TAN(RADIANS(AE266)),5),IF(AE266&gt;-0.575,1735+AE266*(-518.2+AE266*(103.4+AE266*(-12.79+AE266*0.711))),-20.772/TAN(RADIANS(AE266)))))/3600</f>
        <v/>
      </c>
      <c r="AG266">
        <f>AE266+AF266</f>
        <v/>
      </c>
      <c r="AH266">
        <f>IF(AC266&gt;0,MOD(DEGREES(ACOS(((SIN(RADIANS($B$2))*COS(RADIANS(AD266)))-SIN(RADIANS(T266)))/(COS(RADIANS($B$2))*SIN(RADIANS(AD266)))))+180,360),MOD(540-DEGREES(ACOS(((SIN(RADIANS($B$2))*COS(RADIANS(AD266)))-SIN(RADIANS(T266)))/(COS(RADIANS($B$2))*SIN(RADIANS(AD266))))),360))</f>
        <v/>
      </c>
    </row>
    <row r="267">
      <c r="D267" s="1">
        <f>D266+1</f>
        <v/>
      </c>
      <c r="E267" s="7">
        <f>$B$5</f>
        <v/>
      </c>
      <c r="F267" s="2">
        <f>D267+2415018.5+E267-$B$4/24</f>
        <v/>
      </c>
      <c r="G267" s="3">
        <f>(F267-2451545)/36525</f>
        <v/>
      </c>
      <c r="I267">
        <f>MOD(280.46646+G267*(36000.76983 + G267*0.0003032),360)</f>
        <v/>
      </c>
      <c r="J267">
        <f>357.52911+G267*(35999.05029 - 0.0001537*G267)</f>
        <v/>
      </c>
      <c r="K267">
        <f>0.016708634-G267*(0.000042037+0.0000001267*G267)</f>
        <v/>
      </c>
      <c r="L267">
        <f>SIN(RADIANS(J267))*(1.914602-G267*(0.004817+0.000014*G267))+SIN(RADIANS(2*J267))*(0.019993-0.000101*G267)+SIN(RADIANS(3*J267))*0.000289</f>
        <v/>
      </c>
      <c r="M267">
        <f>I267+L267</f>
        <v/>
      </c>
      <c r="N267">
        <f>J267+L267</f>
        <v/>
      </c>
      <c r="O267">
        <f>(1.000001018*(1-K267*K267))/(1+K267*COS(RADIANS(N267)))</f>
        <v/>
      </c>
      <c r="P267">
        <f>M267-0.00569-0.00478*SIN(RADIANS(125.04-1934.136*G267))</f>
        <v/>
      </c>
      <c r="Q267">
        <f>23+(26+((21.448-G267*(46.815+G267*(0.00059-G267*0.001813))))/60)/60</f>
        <v/>
      </c>
      <c r="R267">
        <f>Q267+0.00256*COS(RADIANS(125.04-1934.136*G267))</f>
        <v/>
      </c>
      <c r="S267">
        <f>DEGREES(ATAN2(COS(RADIANS(P267)),COS(RADIANS(R267))*SIN(RADIANS(P267))))</f>
        <v/>
      </c>
      <c r="T267">
        <f>DEGREES(ASIN(SIN(RADIANS(R267))*SIN(RADIANS(P267))))</f>
        <v/>
      </c>
      <c r="U267">
        <f>TAN(RADIANS(R267/2))*TAN(RADIANS(R267/2))</f>
        <v/>
      </c>
      <c r="V267">
        <f>4*DEGREES(U267*SIN(2*RADIANS(I267))-2*K267*SIN(RADIANS(J267))+4*K267*U267*SIN(RADIANS(J267))*COS(2*RADIANS(I267))-0.5*U267*U267*SIN(4*RADIANS(I267))-1.25*K267*K267*SIN(2*RADIANS(J267)))</f>
        <v/>
      </c>
      <c r="W267">
        <f>DEGREES(ACOS(COS(RADIANS(90.833))/(COS(RADIANS($B$2))*COS(RADIANS(T267)))-TAN(RADIANS($B$2))*TAN(RADIANS(T267))))</f>
        <v/>
      </c>
      <c r="X267" s="7">
        <f>(720-4*$B$3-V267+$B$4*60)/1440</f>
        <v/>
      </c>
      <c r="Y267" s="7">
        <f>(X267*1440-W267*4)/1440</f>
        <v/>
      </c>
      <c r="Z267" s="7">
        <f>(X267*1440+W267*4)/1440</f>
        <v/>
      </c>
      <c r="AA267">
        <f>8*W267</f>
        <v/>
      </c>
      <c r="AB267">
        <f>MOD(E267*1440+V267+4*$B$3-60*$B$4,1440)</f>
        <v/>
      </c>
      <c r="AC267">
        <f>IF(AB267/4&lt;0,AB267/4+180,AB267/4-180)</f>
        <v/>
      </c>
      <c r="AD267">
        <f>DEGREES(ACOS(SIN(RADIANS($B$2))*SIN(RADIANS(T267))+COS(RADIANS($B$2))*COS(RADIANS(T267))*COS(RADIANS(AC267))))</f>
        <v/>
      </c>
      <c r="AE267">
        <f>90-AD267</f>
        <v/>
      </c>
      <c r="AF267">
        <f>IF(AE267&gt;85,0,IF(AE267&gt;5,58.1/TAN(RADIANS(AE267))-0.07/POWER(TAN(RADIANS(AE267)),3)+0.000086/POWER(TAN(RADIANS(AE267)),5),IF(AE267&gt;-0.575,1735+AE267*(-518.2+AE267*(103.4+AE267*(-12.79+AE267*0.711))),-20.772/TAN(RADIANS(AE267)))))/3600</f>
        <v/>
      </c>
      <c r="AG267">
        <f>AE267+AF267</f>
        <v/>
      </c>
      <c r="AH267">
        <f>IF(AC267&gt;0,MOD(DEGREES(ACOS(((SIN(RADIANS($B$2))*COS(RADIANS(AD267)))-SIN(RADIANS(T267)))/(COS(RADIANS($B$2))*SIN(RADIANS(AD267)))))+180,360),MOD(540-DEGREES(ACOS(((SIN(RADIANS($B$2))*COS(RADIANS(AD267)))-SIN(RADIANS(T267)))/(COS(RADIANS($B$2))*SIN(RADIANS(AD267))))),360))</f>
        <v/>
      </c>
    </row>
    <row r="268">
      <c r="D268" s="1">
        <f>D267+1</f>
        <v/>
      </c>
      <c r="E268" s="7">
        <f>$B$5</f>
        <v/>
      </c>
      <c r="F268" s="2">
        <f>D268+2415018.5+E268-$B$4/24</f>
        <v/>
      </c>
      <c r="G268" s="3">
        <f>(F268-2451545)/36525</f>
        <v/>
      </c>
      <c r="I268">
        <f>MOD(280.46646+G268*(36000.76983 + G268*0.0003032),360)</f>
        <v/>
      </c>
      <c r="J268">
        <f>357.52911+G268*(35999.05029 - 0.0001537*G268)</f>
        <v/>
      </c>
      <c r="K268">
        <f>0.016708634-G268*(0.000042037+0.0000001267*G268)</f>
        <v/>
      </c>
      <c r="L268">
        <f>SIN(RADIANS(J268))*(1.914602-G268*(0.004817+0.000014*G268))+SIN(RADIANS(2*J268))*(0.019993-0.000101*G268)+SIN(RADIANS(3*J268))*0.000289</f>
        <v/>
      </c>
      <c r="M268">
        <f>I268+L268</f>
        <v/>
      </c>
      <c r="N268">
        <f>J268+L268</f>
        <v/>
      </c>
      <c r="O268">
        <f>(1.000001018*(1-K268*K268))/(1+K268*COS(RADIANS(N268)))</f>
        <v/>
      </c>
      <c r="P268">
        <f>M268-0.00569-0.00478*SIN(RADIANS(125.04-1934.136*G268))</f>
        <v/>
      </c>
      <c r="Q268">
        <f>23+(26+((21.448-G268*(46.815+G268*(0.00059-G268*0.001813))))/60)/60</f>
        <v/>
      </c>
      <c r="R268">
        <f>Q268+0.00256*COS(RADIANS(125.04-1934.136*G268))</f>
        <v/>
      </c>
      <c r="S268">
        <f>DEGREES(ATAN2(COS(RADIANS(P268)),COS(RADIANS(R268))*SIN(RADIANS(P268))))</f>
        <v/>
      </c>
      <c r="T268">
        <f>DEGREES(ASIN(SIN(RADIANS(R268))*SIN(RADIANS(P268))))</f>
        <v/>
      </c>
      <c r="U268">
        <f>TAN(RADIANS(R268/2))*TAN(RADIANS(R268/2))</f>
        <v/>
      </c>
      <c r="V268">
        <f>4*DEGREES(U268*SIN(2*RADIANS(I268))-2*K268*SIN(RADIANS(J268))+4*K268*U268*SIN(RADIANS(J268))*COS(2*RADIANS(I268))-0.5*U268*U268*SIN(4*RADIANS(I268))-1.25*K268*K268*SIN(2*RADIANS(J268)))</f>
        <v/>
      </c>
      <c r="W268">
        <f>DEGREES(ACOS(COS(RADIANS(90.833))/(COS(RADIANS($B$2))*COS(RADIANS(T268)))-TAN(RADIANS($B$2))*TAN(RADIANS(T268))))</f>
        <v/>
      </c>
      <c r="X268" s="7">
        <f>(720-4*$B$3-V268+$B$4*60)/1440</f>
        <v/>
      </c>
      <c r="Y268" s="7">
        <f>(X268*1440-W268*4)/1440</f>
        <v/>
      </c>
      <c r="Z268" s="7">
        <f>(X268*1440+W268*4)/1440</f>
        <v/>
      </c>
      <c r="AA268">
        <f>8*W268</f>
        <v/>
      </c>
      <c r="AB268">
        <f>MOD(E268*1440+V268+4*$B$3-60*$B$4,1440)</f>
        <v/>
      </c>
      <c r="AC268">
        <f>IF(AB268/4&lt;0,AB268/4+180,AB268/4-180)</f>
        <v/>
      </c>
      <c r="AD268">
        <f>DEGREES(ACOS(SIN(RADIANS($B$2))*SIN(RADIANS(T268))+COS(RADIANS($B$2))*COS(RADIANS(T268))*COS(RADIANS(AC268))))</f>
        <v/>
      </c>
      <c r="AE268">
        <f>90-AD268</f>
        <v/>
      </c>
      <c r="AF268">
        <f>IF(AE268&gt;85,0,IF(AE268&gt;5,58.1/TAN(RADIANS(AE268))-0.07/POWER(TAN(RADIANS(AE268)),3)+0.000086/POWER(TAN(RADIANS(AE268)),5),IF(AE268&gt;-0.575,1735+AE268*(-518.2+AE268*(103.4+AE268*(-12.79+AE268*0.711))),-20.772/TAN(RADIANS(AE268)))))/3600</f>
        <v/>
      </c>
      <c r="AG268">
        <f>AE268+AF268</f>
        <v/>
      </c>
      <c r="AH268">
        <f>IF(AC268&gt;0,MOD(DEGREES(ACOS(((SIN(RADIANS($B$2))*COS(RADIANS(AD268)))-SIN(RADIANS(T268)))/(COS(RADIANS($B$2))*SIN(RADIANS(AD268)))))+180,360),MOD(540-DEGREES(ACOS(((SIN(RADIANS($B$2))*COS(RADIANS(AD268)))-SIN(RADIANS(T268)))/(COS(RADIANS($B$2))*SIN(RADIANS(AD268))))),360))</f>
        <v/>
      </c>
    </row>
    <row r="269">
      <c r="D269" s="1">
        <f>D268+1</f>
        <v/>
      </c>
      <c r="E269" s="7">
        <f>$B$5</f>
        <v/>
      </c>
      <c r="F269" s="2">
        <f>D269+2415018.5+E269-$B$4/24</f>
        <v/>
      </c>
      <c r="G269" s="3">
        <f>(F269-2451545)/36525</f>
        <v/>
      </c>
      <c r="I269">
        <f>MOD(280.46646+G269*(36000.76983 + G269*0.0003032),360)</f>
        <v/>
      </c>
      <c r="J269">
        <f>357.52911+G269*(35999.05029 - 0.0001537*G269)</f>
        <v/>
      </c>
      <c r="K269">
        <f>0.016708634-G269*(0.000042037+0.0000001267*G269)</f>
        <v/>
      </c>
      <c r="L269">
        <f>SIN(RADIANS(J269))*(1.914602-G269*(0.004817+0.000014*G269))+SIN(RADIANS(2*J269))*(0.019993-0.000101*G269)+SIN(RADIANS(3*J269))*0.000289</f>
        <v/>
      </c>
      <c r="M269">
        <f>I269+L269</f>
        <v/>
      </c>
      <c r="N269">
        <f>J269+L269</f>
        <v/>
      </c>
      <c r="O269">
        <f>(1.000001018*(1-K269*K269))/(1+K269*COS(RADIANS(N269)))</f>
        <v/>
      </c>
      <c r="P269">
        <f>M269-0.00569-0.00478*SIN(RADIANS(125.04-1934.136*G269))</f>
        <v/>
      </c>
      <c r="Q269">
        <f>23+(26+((21.448-G269*(46.815+G269*(0.00059-G269*0.001813))))/60)/60</f>
        <v/>
      </c>
      <c r="R269">
        <f>Q269+0.00256*COS(RADIANS(125.04-1934.136*G269))</f>
        <v/>
      </c>
      <c r="S269">
        <f>DEGREES(ATAN2(COS(RADIANS(P269)),COS(RADIANS(R269))*SIN(RADIANS(P269))))</f>
        <v/>
      </c>
      <c r="T269">
        <f>DEGREES(ASIN(SIN(RADIANS(R269))*SIN(RADIANS(P269))))</f>
        <v/>
      </c>
      <c r="U269">
        <f>TAN(RADIANS(R269/2))*TAN(RADIANS(R269/2))</f>
        <v/>
      </c>
      <c r="V269">
        <f>4*DEGREES(U269*SIN(2*RADIANS(I269))-2*K269*SIN(RADIANS(J269))+4*K269*U269*SIN(RADIANS(J269))*COS(2*RADIANS(I269))-0.5*U269*U269*SIN(4*RADIANS(I269))-1.25*K269*K269*SIN(2*RADIANS(J269)))</f>
        <v/>
      </c>
      <c r="W269">
        <f>DEGREES(ACOS(COS(RADIANS(90.833))/(COS(RADIANS($B$2))*COS(RADIANS(T269)))-TAN(RADIANS($B$2))*TAN(RADIANS(T269))))</f>
        <v/>
      </c>
      <c r="X269" s="7">
        <f>(720-4*$B$3-V269+$B$4*60)/1440</f>
        <v/>
      </c>
      <c r="Y269" s="7">
        <f>(X269*1440-W269*4)/1440</f>
        <v/>
      </c>
      <c r="Z269" s="7">
        <f>(X269*1440+W269*4)/1440</f>
        <v/>
      </c>
      <c r="AA269">
        <f>8*W269</f>
        <v/>
      </c>
      <c r="AB269">
        <f>MOD(E269*1440+V269+4*$B$3-60*$B$4,1440)</f>
        <v/>
      </c>
      <c r="AC269">
        <f>IF(AB269/4&lt;0,AB269/4+180,AB269/4-180)</f>
        <v/>
      </c>
      <c r="AD269">
        <f>DEGREES(ACOS(SIN(RADIANS($B$2))*SIN(RADIANS(T269))+COS(RADIANS($B$2))*COS(RADIANS(T269))*COS(RADIANS(AC269))))</f>
        <v/>
      </c>
      <c r="AE269">
        <f>90-AD269</f>
        <v/>
      </c>
      <c r="AF269">
        <f>IF(AE269&gt;85,0,IF(AE269&gt;5,58.1/TAN(RADIANS(AE269))-0.07/POWER(TAN(RADIANS(AE269)),3)+0.000086/POWER(TAN(RADIANS(AE269)),5),IF(AE269&gt;-0.575,1735+AE269*(-518.2+AE269*(103.4+AE269*(-12.79+AE269*0.711))),-20.772/TAN(RADIANS(AE269)))))/3600</f>
        <v/>
      </c>
      <c r="AG269">
        <f>AE269+AF269</f>
        <v/>
      </c>
      <c r="AH269">
        <f>IF(AC269&gt;0,MOD(DEGREES(ACOS(((SIN(RADIANS($B$2))*COS(RADIANS(AD269)))-SIN(RADIANS(T269)))/(COS(RADIANS($B$2))*SIN(RADIANS(AD269)))))+180,360),MOD(540-DEGREES(ACOS(((SIN(RADIANS($B$2))*COS(RADIANS(AD269)))-SIN(RADIANS(T269)))/(COS(RADIANS($B$2))*SIN(RADIANS(AD269))))),360))</f>
        <v/>
      </c>
    </row>
    <row r="270">
      <c r="D270" s="1">
        <f>D269+1</f>
        <v/>
      </c>
      <c r="E270" s="7">
        <f>$B$5</f>
        <v/>
      </c>
      <c r="F270" s="2">
        <f>D270+2415018.5+E270-$B$4/24</f>
        <v/>
      </c>
      <c r="G270" s="3">
        <f>(F270-2451545)/36525</f>
        <v/>
      </c>
      <c r="I270">
        <f>MOD(280.46646+G270*(36000.76983 + G270*0.0003032),360)</f>
        <v/>
      </c>
      <c r="J270">
        <f>357.52911+G270*(35999.05029 - 0.0001537*G270)</f>
        <v/>
      </c>
      <c r="K270">
        <f>0.016708634-G270*(0.000042037+0.0000001267*G270)</f>
        <v/>
      </c>
      <c r="L270">
        <f>SIN(RADIANS(J270))*(1.914602-G270*(0.004817+0.000014*G270))+SIN(RADIANS(2*J270))*(0.019993-0.000101*G270)+SIN(RADIANS(3*J270))*0.000289</f>
        <v/>
      </c>
      <c r="M270">
        <f>I270+L270</f>
        <v/>
      </c>
      <c r="N270">
        <f>J270+L270</f>
        <v/>
      </c>
      <c r="O270">
        <f>(1.000001018*(1-K270*K270))/(1+K270*COS(RADIANS(N270)))</f>
        <v/>
      </c>
      <c r="P270">
        <f>M270-0.00569-0.00478*SIN(RADIANS(125.04-1934.136*G270))</f>
        <v/>
      </c>
      <c r="Q270">
        <f>23+(26+((21.448-G270*(46.815+G270*(0.00059-G270*0.001813))))/60)/60</f>
        <v/>
      </c>
      <c r="R270">
        <f>Q270+0.00256*COS(RADIANS(125.04-1934.136*G270))</f>
        <v/>
      </c>
      <c r="S270">
        <f>DEGREES(ATAN2(COS(RADIANS(P270)),COS(RADIANS(R270))*SIN(RADIANS(P270))))</f>
        <v/>
      </c>
      <c r="T270">
        <f>DEGREES(ASIN(SIN(RADIANS(R270))*SIN(RADIANS(P270))))</f>
        <v/>
      </c>
      <c r="U270">
        <f>TAN(RADIANS(R270/2))*TAN(RADIANS(R270/2))</f>
        <v/>
      </c>
      <c r="V270">
        <f>4*DEGREES(U270*SIN(2*RADIANS(I270))-2*K270*SIN(RADIANS(J270))+4*K270*U270*SIN(RADIANS(J270))*COS(2*RADIANS(I270))-0.5*U270*U270*SIN(4*RADIANS(I270))-1.25*K270*K270*SIN(2*RADIANS(J270)))</f>
        <v/>
      </c>
      <c r="W270">
        <f>DEGREES(ACOS(COS(RADIANS(90.833))/(COS(RADIANS($B$2))*COS(RADIANS(T270)))-TAN(RADIANS($B$2))*TAN(RADIANS(T270))))</f>
        <v/>
      </c>
      <c r="X270" s="7">
        <f>(720-4*$B$3-V270+$B$4*60)/1440</f>
        <v/>
      </c>
      <c r="Y270" s="7">
        <f>(X270*1440-W270*4)/1440</f>
        <v/>
      </c>
      <c r="Z270" s="7">
        <f>(X270*1440+W270*4)/1440</f>
        <v/>
      </c>
      <c r="AA270">
        <f>8*W270</f>
        <v/>
      </c>
      <c r="AB270">
        <f>MOD(E270*1440+V270+4*$B$3-60*$B$4,1440)</f>
        <v/>
      </c>
      <c r="AC270">
        <f>IF(AB270/4&lt;0,AB270/4+180,AB270/4-180)</f>
        <v/>
      </c>
      <c r="AD270">
        <f>DEGREES(ACOS(SIN(RADIANS($B$2))*SIN(RADIANS(T270))+COS(RADIANS($B$2))*COS(RADIANS(T270))*COS(RADIANS(AC270))))</f>
        <v/>
      </c>
      <c r="AE270">
        <f>90-AD270</f>
        <v/>
      </c>
      <c r="AF270">
        <f>IF(AE270&gt;85,0,IF(AE270&gt;5,58.1/TAN(RADIANS(AE270))-0.07/POWER(TAN(RADIANS(AE270)),3)+0.000086/POWER(TAN(RADIANS(AE270)),5),IF(AE270&gt;-0.575,1735+AE270*(-518.2+AE270*(103.4+AE270*(-12.79+AE270*0.711))),-20.772/TAN(RADIANS(AE270)))))/3600</f>
        <v/>
      </c>
      <c r="AG270">
        <f>AE270+AF270</f>
        <v/>
      </c>
      <c r="AH270">
        <f>IF(AC270&gt;0,MOD(DEGREES(ACOS(((SIN(RADIANS($B$2))*COS(RADIANS(AD270)))-SIN(RADIANS(T270)))/(COS(RADIANS($B$2))*SIN(RADIANS(AD270)))))+180,360),MOD(540-DEGREES(ACOS(((SIN(RADIANS($B$2))*COS(RADIANS(AD270)))-SIN(RADIANS(T270)))/(COS(RADIANS($B$2))*SIN(RADIANS(AD270))))),360))</f>
        <v/>
      </c>
    </row>
    <row r="271">
      <c r="D271" s="1">
        <f>D270+1</f>
        <v/>
      </c>
      <c r="E271" s="7">
        <f>$B$5</f>
        <v/>
      </c>
      <c r="F271" s="2">
        <f>D271+2415018.5+E271-$B$4/24</f>
        <v/>
      </c>
      <c r="G271" s="3">
        <f>(F271-2451545)/36525</f>
        <v/>
      </c>
      <c r="I271">
        <f>MOD(280.46646+G271*(36000.76983 + G271*0.0003032),360)</f>
        <v/>
      </c>
      <c r="J271">
        <f>357.52911+G271*(35999.05029 - 0.0001537*G271)</f>
        <v/>
      </c>
      <c r="K271">
        <f>0.016708634-G271*(0.000042037+0.0000001267*G271)</f>
        <v/>
      </c>
      <c r="L271">
        <f>SIN(RADIANS(J271))*(1.914602-G271*(0.004817+0.000014*G271))+SIN(RADIANS(2*J271))*(0.019993-0.000101*G271)+SIN(RADIANS(3*J271))*0.000289</f>
        <v/>
      </c>
      <c r="M271">
        <f>I271+L271</f>
        <v/>
      </c>
      <c r="N271">
        <f>J271+L271</f>
        <v/>
      </c>
      <c r="O271">
        <f>(1.000001018*(1-K271*K271))/(1+K271*COS(RADIANS(N271)))</f>
        <v/>
      </c>
      <c r="P271">
        <f>M271-0.00569-0.00478*SIN(RADIANS(125.04-1934.136*G271))</f>
        <v/>
      </c>
      <c r="Q271">
        <f>23+(26+((21.448-G271*(46.815+G271*(0.00059-G271*0.001813))))/60)/60</f>
        <v/>
      </c>
      <c r="R271">
        <f>Q271+0.00256*COS(RADIANS(125.04-1934.136*G271))</f>
        <v/>
      </c>
      <c r="S271">
        <f>DEGREES(ATAN2(COS(RADIANS(P271)),COS(RADIANS(R271))*SIN(RADIANS(P271))))</f>
        <v/>
      </c>
      <c r="T271">
        <f>DEGREES(ASIN(SIN(RADIANS(R271))*SIN(RADIANS(P271))))</f>
        <v/>
      </c>
      <c r="U271">
        <f>TAN(RADIANS(R271/2))*TAN(RADIANS(R271/2))</f>
        <v/>
      </c>
      <c r="V271">
        <f>4*DEGREES(U271*SIN(2*RADIANS(I271))-2*K271*SIN(RADIANS(J271))+4*K271*U271*SIN(RADIANS(J271))*COS(2*RADIANS(I271))-0.5*U271*U271*SIN(4*RADIANS(I271))-1.25*K271*K271*SIN(2*RADIANS(J271)))</f>
        <v/>
      </c>
      <c r="W271">
        <f>DEGREES(ACOS(COS(RADIANS(90.833))/(COS(RADIANS($B$2))*COS(RADIANS(T271)))-TAN(RADIANS($B$2))*TAN(RADIANS(T271))))</f>
        <v/>
      </c>
      <c r="X271" s="7">
        <f>(720-4*$B$3-V271+$B$4*60)/1440</f>
        <v/>
      </c>
      <c r="Y271" s="7">
        <f>(X271*1440-W271*4)/1440</f>
        <v/>
      </c>
      <c r="Z271" s="7">
        <f>(X271*1440+W271*4)/1440</f>
        <v/>
      </c>
      <c r="AA271">
        <f>8*W271</f>
        <v/>
      </c>
      <c r="AB271">
        <f>MOD(E271*1440+V271+4*$B$3-60*$B$4,1440)</f>
        <v/>
      </c>
      <c r="AC271">
        <f>IF(AB271/4&lt;0,AB271/4+180,AB271/4-180)</f>
        <v/>
      </c>
      <c r="AD271">
        <f>DEGREES(ACOS(SIN(RADIANS($B$2))*SIN(RADIANS(T271))+COS(RADIANS($B$2))*COS(RADIANS(T271))*COS(RADIANS(AC271))))</f>
        <v/>
      </c>
      <c r="AE271">
        <f>90-AD271</f>
        <v/>
      </c>
      <c r="AF271">
        <f>IF(AE271&gt;85,0,IF(AE271&gt;5,58.1/TAN(RADIANS(AE271))-0.07/POWER(TAN(RADIANS(AE271)),3)+0.000086/POWER(TAN(RADIANS(AE271)),5),IF(AE271&gt;-0.575,1735+AE271*(-518.2+AE271*(103.4+AE271*(-12.79+AE271*0.711))),-20.772/TAN(RADIANS(AE271)))))/3600</f>
        <v/>
      </c>
      <c r="AG271">
        <f>AE271+AF271</f>
        <v/>
      </c>
      <c r="AH271">
        <f>IF(AC271&gt;0,MOD(DEGREES(ACOS(((SIN(RADIANS($B$2))*COS(RADIANS(AD271)))-SIN(RADIANS(T271)))/(COS(RADIANS($B$2))*SIN(RADIANS(AD271)))))+180,360),MOD(540-DEGREES(ACOS(((SIN(RADIANS($B$2))*COS(RADIANS(AD271)))-SIN(RADIANS(T271)))/(COS(RADIANS($B$2))*SIN(RADIANS(AD271))))),360))</f>
        <v/>
      </c>
    </row>
    <row r="272">
      <c r="D272" s="1">
        <f>D271+1</f>
        <v/>
      </c>
      <c r="E272" s="7">
        <f>$B$5</f>
        <v/>
      </c>
      <c r="F272" s="2">
        <f>D272+2415018.5+E272-$B$4/24</f>
        <v/>
      </c>
      <c r="G272" s="3">
        <f>(F272-2451545)/36525</f>
        <v/>
      </c>
      <c r="I272">
        <f>MOD(280.46646+G272*(36000.76983 + G272*0.0003032),360)</f>
        <v/>
      </c>
      <c r="J272">
        <f>357.52911+G272*(35999.05029 - 0.0001537*G272)</f>
        <v/>
      </c>
      <c r="K272">
        <f>0.016708634-G272*(0.000042037+0.0000001267*G272)</f>
        <v/>
      </c>
      <c r="L272">
        <f>SIN(RADIANS(J272))*(1.914602-G272*(0.004817+0.000014*G272))+SIN(RADIANS(2*J272))*(0.019993-0.000101*G272)+SIN(RADIANS(3*J272))*0.000289</f>
        <v/>
      </c>
      <c r="M272">
        <f>I272+L272</f>
        <v/>
      </c>
      <c r="N272">
        <f>J272+L272</f>
        <v/>
      </c>
      <c r="O272">
        <f>(1.000001018*(1-K272*K272))/(1+K272*COS(RADIANS(N272)))</f>
        <v/>
      </c>
      <c r="P272">
        <f>M272-0.00569-0.00478*SIN(RADIANS(125.04-1934.136*G272))</f>
        <v/>
      </c>
      <c r="Q272">
        <f>23+(26+((21.448-G272*(46.815+G272*(0.00059-G272*0.001813))))/60)/60</f>
        <v/>
      </c>
      <c r="R272">
        <f>Q272+0.00256*COS(RADIANS(125.04-1934.136*G272))</f>
        <v/>
      </c>
      <c r="S272">
        <f>DEGREES(ATAN2(COS(RADIANS(P272)),COS(RADIANS(R272))*SIN(RADIANS(P272))))</f>
        <v/>
      </c>
      <c r="T272">
        <f>DEGREES(ASIN(SIN(RADIANS(R272))*SIN(RADIANS(P272))))</f>
        <v/>
      </c>
      <c r="U272">
        <f>TAN(RADIANS(R272/2))*TAN(RADIANS(R272/2))</f>
        <v/>
      </c>
      <c r="V272">
        <f>4*DEGREES(U272*SIN(2*RADIANS(I272))-2*K272*SIN(RADIANS(J272))+4*K272*U272*SIN(RADIANS(J272))*COS(2*RADIANS(I272))-0.5*U272*U272*SIN(4*RADIANS(I272))-1.25*K272*K272*SIN(2*RADIANS(J272)))</f>
        <v/>
      </c>
      <c r="W272">
        <f>DEGREES(ACOS(COS(RADIANS(90.833))/(COS(RADIANS($B$2))*COS(RADIANS(T272)))-TAN(RADIANS($B$2))*TAN(RADIANS(T272))))</f>
        <v/>
      </c>
      <c r="X272" s="7">
        <f>(720-4*$B$3-V272+$B$4*60)/1440</f>
        <v/>
      </c>
      <c r="Y272" s="7">
        <f>(X272*1440-W272*4)/1440</f>
        <v/>
      </c>
      <c r="Z272" s="7">
        <f>(X272*1440+W272*4)/1440</f>
        <v/>
      </c>
      <c r="AA272">
        <f>8*W272</f>
        <v/>
      </c>
      <c r="AB272">
        <f>MOD(E272*1440+V272+4*$B$3-60*$B$4,1440)</f>
        <v/>
      </c>
      <c r="AC272">
        <f>IF(AB272/4&lt;0,AB272/4+180,AB272/4-180)</f>
        <v/>
      </c>
      <c r="AD272">
        <f>DEGREES(ACOS(SIN(RADIANS($B$2))*SIN(RADIANS(T272))+COS(RADIANS($B$2))*COS(RADIANS(T272))*COS(RADIANS(AC272))))</f>
        <v/>
      </c>
      <c r="AE272">
        <f>90-AD272</f>
        <v/>
      </c>
      <c r="AF272">
        <f>IF(AE272&gt;85,0,IF(AE272&gt;5,58.1/TAN(RADIANS(AE272))-0.07/POWER(TAN(RADIANS(AE272)),3)+0.000086/POWER(TAN(RADIANS(AE272)),5),IF(AE272&gt;-0.575,1735+AE272*(-518.2+AE272*(103.4+AE272*(-12.79+AE272*0.711))),-20.772/TAN(RADIANS(AE272)))))/3600</f>
        <v/>
      </c>
      <c r="AG272">
        <f>AE272+AF272</f>
        <v/>
      </c>
      <c r="AH272">
        <f>IF(AC272&gt;0,MOD(DEGREES(ACOS(((SIN(RADIANS($B$2))*COS(RADIANS(AD272)))-SIN(RADIANS(T272)))/(COS(RADIANS($B$2))*SIN(RADIANS(AD272)))))+180,360),MOD(540-DEGREES(ACOS(((SIN(RADIANS($B$2))*COS(RADIANS(AD272)))-SIN(RADIANS(T272)))/(COS(RADIANS($B$2))*SIN(RADIANS(AD272))))),360))</f>
        <v/>
      </c>
    </row>
    <row r="273">
      <c r="D273" s="1">
        <f>D272+1</f>
        <v/>
      </c>
      <c r="E273" s="7">
        <f>$B$5</f>
        <v/>
      </c>
      <c r="F273" s="2">
        <f>D273+2415018.5+E273-$B$4/24</f>
        <v/>
      </c>
      <c r="G273" s="3">
        <f>(F273-2451545)/36525</f>
        <v/>
      </c>
      <c r="I273">
        <f>MOD(280.46646+G273*(36000.76983 + G273*0.0003032),360)</f>
        <v/>
      </c>
      <c r="J273">
        <f>357.52911+G273*(35999.05029 - 0.0001537*G273)</f>
        <v/>
      </c>
      <c r="K273">
        <f>0.016708634-G273*(0.000042037+0.0000001267*G273)</f>
        <v/>
      </c>
      <c r="L273">
        <f>SIN(RADIANS(J273))*(1.914602-G273*(0.004817+0.000014*G273))+SIN(RADIANS(2*J273))*(0.019993-0.000101*G273)+SIN(RADIANS(3*J273))*0.000289</f>
        <v/>
      </c>
      <c r="M273">
        <f>I273+L273</f>
        <v/>
      </c>
      <c r="N273">
        <f>J273+L273</f>
        <v/>
      </c>
      <c r="O273">
        <f>(1.000001018*(1-K273*K273))/(1+K273*COS(RADIANS(N273)))</f>
        <v/>
      </c>
      <c r="P273">
        <f>M273-0.00569-0.00478*SIN(RADIANS(125.04-1934.136*G273))</f>
        <v/>
      </c>
      <c r="Q273">
        <f>23+(26+((21.448-G273*(46.815+G273*(0.00059-G273*0.001813))))/60)/60</f>
        <v/>
      </c>
      <c r="R273">
        <f>Q273+0.00256*COS(RADIANS(125.04-1934.136*G273))</f>
        <v/>
      </c>
      <c r="S273">
        <f>DEGREES(ATAN2(COS(RADIANS(P273)),COS(RADIANS(R273))*SIN(RADIANS(P273))))</f>
        <v/>
      </c>
      <c r="T273">
        <f>DEGREES(ASIN(SIN(RADIANS(R273))*SIN(RADIANS(P273))))</f>
        <v/>
      </c>
      <c r="U273">
        <f>TAN(RADIANS(R273/2))*TAN(RADIANS(R273/2))</f>
        <v/>
      </c>
      <c r="V273">
        <f>4*DEGREES(U273*SIN(2*RADIANS(I273))-2*K273*SIN(RADIANS(J273))+4*K273*U273*SIN(RADIANS(J273))*COS(2*RADIANS(I273))-0.5*U273*U273*SIN(4*RADIANS(I273))-1.25*K273*K273*SIN(2*RADIANS(J273)))</f>
        <v/>
      </c>
      <c r="W273">
        <f>DEGREES(ACOS(COS(RADIANS(90.833))/(COS(RADIANS($B$2))*COS(RADIANS(T273)))-TAN(RADIANS($B$2))*TAN(RADIANS(T273))))</f>
        <v/>
      </c>
      <c r="X273" s="7">
        <f>(720-4*$B$3-V273+$B$4*60)/1440</f>
        <v/>
      </c>
      <c r="Y273" s="7">
        <f>(X273*1440-W273*4)/1440</f>
        <v/>
      </c>
      <c r="Z273" s="7">
        <f>(X273*1440+W273*4)/1440</f>
        <v/>
      </c>
      <c r="AA273">
        <f>8*W273</f>
        <v/>
      </c>
      <c r="AB273">
        <f>MOD(E273*1440+V273+4*$B$3-60*$B$4,1440)</f>
        <v/>
      </c>
      <c r="AC273">
        <f>IF(AB273/4&lt;0,AB273/4+180,AB273/4-180)</f>
        <v/>
      </c>
      <c r="AD273">
        <f>DEGREES(ACOS(SIN(RADIANS($B$2))*SIN(RADIANS(T273))+COS(RADIANS($B$2))*COS(RADIANS(T273))*COS(RADIANS(AC273))))</f>
        <v/>
      </c>
      <c r="AE273">
        <f>90-AD273</f>
        <v/>
      </c>
      <c r="AF273">
        <f>IF(AE273&gt;85,0,IF(AE273&gt;5,58.1/TAN(RADIANS(AE273))-0.07/POWER(TAN(RADIANS(AE273)),3)+0.000086/POWER(TAN(RADIANS(AE273)),5),IF(AE273&gt;-0.575,1735+AE273*(-518.2+AE273*(103.4+AE273*(-12.79+AE273*0.711))),-20.772/TAN(RADIANS(AE273)))))/3600</f>
        <v/>
      </c>
      <c r="AG273">
        <f>AE273+AF273</f>
        <v/>
      </c>
      <c r="AH273">
        <f>IF(AC273&gt;0,MOD(DEGREES(ACOS(((SIN(RADIANS($B$2))*COS(RADIANS(AD273)))-SIN(RADIANS(T273)))/(COS(RADIANS($B$2))*SIN(RADIANS(AD273)))))+180,360),MOD(540-DEGREES(ACOS(((SIN(RADIANS($B$2))*COS(RADIANS(AD273)))-SIN(RADIANS(T273)))/(COS(RADIANS($B$2))*SIN(RADIANS(AD273))))),360))</f>
        <v/>
      </c>
    </row>
    <row r="274">
      <c r="D274" s="1">
        <f>D273+1</f>
        <v/>
      </c>
      <c r="E274" s="7">
        <f>$B$5</f>
        <v/>
      </c>
      <c r="F274" s="2">
        <f>D274+2415018.5+E274-$B$4/24</f>
        <v/>
      </c>
      <c r="G274" s="3">
        <f>(F274-2451545)/36525</f>
        <v/>
      </c>
      <c r="I274">
        <f>MOD(280.46646+G274*(36000.76983 + G274*0.0003032),360)</f>
        <v/>
      </c>
      <c r="J274">
        <f>357.52911+G274*(35999.05029 - 0.0001537*G274)</f>
        <v/>
      </c>
      <c r="K274">
        <f>0.016708634-G274*(0.000042037+0.0000001267*G274)</f>
        <v/>
      </c>
      <c r="L274">
        <f>SIN(RADIANS(J274))*(1.914602-G274*(0.004817+0.000014*G274))+SIN(RADIANS(2*J274))*(0.019993-0.000101*G274)+SIN(RADIANS(3*J274))*0.000289</f>
        <v/>
      </c>
      <c r="M274">
        <f>I274+L274</f>
        <v/>
      </c>
      <c r="N274">
        <f>J274+L274</f>
        <v/>
      </c>
      <c r="O274">
        <f>(1.000001018*(1-K274*K274))/(1+K274*COS(RADIANS(N274)))</f>
        <v/>
      </c>
      <c r="P274">
        <f>M274-0.00569-0.00478*SIN(RADIANS(125.04-1934.136*G274))</f>
        <v/>
      </c>
      <c r="Q274">
        <f>23+(26+((21.448-G274*(46.815+G274*(0.00059-G274*0.001813))))/60)/60</f>
        <v/>
      </c>
      <c r="R274">
        <f>Q274+0.00256*COS(RADIANS(125.04-1934.136*G274))</f>
        <v/>
      </c>
      <c r="S274">
        <f>DEGREES(ATAN2(COS(RADIANS(P274)),COS(RADIANS(R274))*SIN(RADIANS(P274))))</f>
        <v/>
      </c>
      <c r="T274">
        <f>DEGREES(ASIN(SIN(RADIANS(R274))*SIN(RADIANS(P274))))</f>
        <v/>
      </c>
      <c r="U274">
        <f>TAN(RADIANS(R274/2))*TAN(RADIANS(R274/2))</f>
        <v/>
      </c>
      <c r="V274">
        <f>4*DEGREES(U274*SIN(2*RADIANS(I274))-2*K274*SIN(RADIANS(J274))+4*K274*U274*SIN(RADIANS(J274))*COS(2*RADIANS(I274))-0.5*U274*U274*SIN(4*RADIANS(I274))-1.25*K274*K274*SIN(2*RADIANS(J274)))</f>
        <v/>
      </c>
      <c r="W274">
        <f>DEGREES(ACOS(COS(RADIANS(90.833))/(COS(RADIANS($B$2))*COS(RADIANS(T274)))-TAN(RADIANS($B$2))*TAN(RADIANS(T274))))</f>
        <v/>
      </c>
      <c r="X274" s="7">
        <f>(720-4*$B$3-V274+$B$4*60)/1440</f>
        <v/>
      </c>
      <c r="Y274" s="7">
        <f>(X274*1440-W274*4)/1440</f>
        <v/>
      </c>
      <c r="Z274" s="7">
        <f>(X274*1440+W274*4)/1440</f>
        <v/>
      </c>
      <c r="AA274">
        <f>8*W274</f>
        <v/>
      </c>
      <c r="AB274">
        <f>MOD(E274*1440+V274+4*$B$3-60*$B$4,1440)</f>
        <v/>
      </c>
      <c r="AC274">
        <f>IF(AB274/4&lt;0,AB274/4+180,AB274/4-180)</f>
        <v/>
      </c>
      <c r="AD274">
        <f>DEGREES(ACOS(SIN(RADIANS($B$2))*SIN(RADIANS(T274))+COS(RADIANS($B$2))*COS(RADIANS(T274))*COS(RADIANS(AC274))))</f>
        <v/>
      </c>
      <c r="AE274">
        <f>90-AD274</f>
        <v/>
      </c>
      <c r="AF274">
        <f>IF(AE274&gt;85,0,IF(AE274&gt;5,58.1/TAN(RADIANS(AE274))-0.07/POWER(TAN(RADIANS(AE274)),3)+0.000086/POWER(TAN(RADIANS(AE274)),5),IF(AE274&gt;-0.575,1735+AE274*(-518.2+AE274*(103.4+AE274*(-12.79+AE274*0.711))),-20.772/TAN(RADIANS(AE274)))))/3600</f>
        <v/>
      </c>
      <c r="AG274">
        <f>AE274+AF274</f>
        <v/>
      </c>
      <c r="AH274">
        <f>IF(AC274&gt;0,MOD(DEGREES(ACOS(((SIN(RADIANS($B$2))*COS(RADIANS(AD274)))-SIN(RADIANS(T274)))/(COS(RADIANS($B$2))*SIN(RADIANS(AD274)))))+180,360),MOD(540-DEGREES(ACOS(((SIN(RADIANS($B$2))*COS(RADIANS(AD274)))-SIN(RADIANS(T274)))/(COS(RADIANS($B$2))*SIN(RADIANS(AD274))))),360))</f>
        <v/>
      </c>
    </row>
    <row r="275">
      <c r="D275" s="1">
        <f>D274+1</f>
        <v/>
      </c>
      <c r="E275" s="7">
        <f>$B$5</f>
        <v/>
      </c>
      <c r="F275" s="2">
        <f>D275+2415018.5+E275-$B$4/24</f>
        <v/>
      </c>
      <c r="G275" s="3">
        <f>(F275-2451545)/36525</f>
        <v/>
      </c>
      <c r="I275">
        <f>MOD(280.46646+G275*(36000.76983 + G275*0.0003032),360)</f>
        <v/>
      </c>
      <c r="J275">
        <f>357.52911+G275*(35999.05029 - 0.0001537*G275)</f>
        <v/>
      </c>
      <c r="K275">
        <f>0.016708634-G275*(0.000042037+0.0000001267*G275)</f>
        <v/>
      </c>
      <c r="L275">
        <f>SIN(RADIANS(J275))*(1.914602-G275*(0.004817+0.000014*G275))+SIN(RADIANS(2*J275))*(0.019993-0.000101*G275)+SIN(RADIANS(3*J275))*0.000289</f>
        <v/>
      </c>
      <c r="M275">
        <f>I275+L275</f>
        <v/>
      </c>
      <c r="N275">
        <f>J275+L275</f>
        <v/>
      </c>
      <c r="O275">
        <f>(1.000001018*(1-K275*K275))/(1+K275*COS(RADIANS(N275)))</f>
        <v/>
      </c>
      <c r="P275">
        <f>M275-0.00569-0.00478*SIN(RADIANS(125.04-1934.136*G275))</f>
        <v/>
      </c>
      <c r="Q275">
        <f>23+(26+((21.448-G275*(46.815+G275*(0.00059-G275*0.001813))))/60)/60</f>
        <v/>
      </c>
      <c r="R275">
        <f>Q275+0.00256*COS(RADIANS(125.04-1934.136*G275))</f>
        <v/>
      </c>
      <c r="S275">
        <f>DEGREES(ATAN2(COS(RADIANS(P275)),COS(RADIANS(R275))*SIN(RADIANS(P275))))</f>
        <v/>
      </c>
      <c r="T275">
        <f>DEGREES(ASIN(SIN(RADIANS(R275))*SIN(RADIANS(P275))))</f>
        <v/>
      </c>
      <c r="U275">
        <f>TAN(RADIANS(R275/2))*TAN(RADIANS(R275/2))</f>
        <v/>
      </c>
      <c r="V275">
        <f>4*DEGREES(U275*SIN(2*RADIANS(I275))-2*K275*SIN(RADIANS(J275))+4*K275*U275*SIN(RADIANS(J275))*COS(2*RADIANS(I275))-0.5*U275*U275*SIN(4*RADIANS(I275))-1.25*K275*K275*SIN(2*RADIANS(J275)))</f>
        <v/>
      </c>
      <c r="W275">
        <f>DEGREES(ACOS(COS(RADIANS(90.833))/(COS(RADIANS($B$2))*COS(RADIANS(T275)))-TAN(RADIANS($B$2))*TAN(RADIANS(T275))))</f>
        <v/>
      </c>
      <c r="X275" s="7">
        <f>(720-4*$B$3-V275+$B$4*60)/1440</f>
        <v/>
      </c>
      <c r="Y275" s="7">
        <f>(X275*1440-W275*4)/1440</f>
        <v/>
      </c>
      <c r="Z275" s="7">
        <f>(X275*1440+W275*4)/1440</f>
        <v/>
      </c>
      <c r="AA275">
        <f>8*W275</f>
        <v/>
      </c>
      <c r="AB275">
        <f>MOD(E275*1440+V275+4*$B$3-60*$B$4,1440)</f>
        <v/>
      </c>
      <c r="AC275">
        <f>IF(AB275/4&lt;0,AB275/4+180,AB275/4-180)</f>
        <v/>
      </c>
      <c r="AD275">
        <f>DEGREES(ACOS(SIN(RADIANS($B$2))*SIN(RADIANS(T275))+COS(RADIANS($B$2))*COS(RADIANS(T275))*COS(RADIANS(AC275))))</f>
        <v/>
      </c>
      <c r="AE275">
        <f>90-AD275</f>
        <v/>
      </c>
      <c r="AF275">
        <f>IF(AE275&gt;85,0,IF(AE275&gt;5,58.1/TAN(RADIANS(AE275))-0.07/POWER(TAN(RADIANS(AE275)),3)+0.000086/POWER(TAN(RADIANS(AE275)),5),IF(AE275&gt;-0.575,1735+AE275*(-518.2+AE275*(103.4+AE275*(-12.79+AE275*0.711))),-20.772/TAN(RADIANS(AE275)))))/3600</f>
        <v/>
      </c>
      <c r="AG275">
        <f>AE275+AF275</f>
        <v/>
      </c>
      <c r="AH275">
        <f>IF(AC275&gt;0,MOD(DEGREES(ACOS(((SIN(RADIANS($B$2))*COS(RADIANS(AD275)))-SIN(RADIANS(T275)))/(COS(RADIANS($B$2))*SIN(RADIANS(AD275)))))+180,360),MOD(540-DEGREES(ACOS(((SIN(RADIANS($B$2))*COS(RADIANS(AD275)))-SIN(RADIANS(T275)))/(COS(RADIANS($B$2))*SIN(RADIANS(AD275))))),360))</f>
        <v/>
      </c>
    </row>
    <row r="276">
      <c r="D276" s="1">
        <f>D275+1</f>
        <v/>
      </c>
      <c r="E276" s="7">
        <f>$B$5</f>
        <v/>
      </c>
      <c r="F276" s="2">
        <f>D276+2415018.5+E276-$B$4/24</f>
        <v/>
      </c>
      <c r="G276" s="3">
        <f>(F276-2451545)/36525</f>
        <v/>
      </c>
      <c r="I276">
        <f>MOD(280.46646+G276*(36000.76983 + G276*0.0003032),360)</f>
        <v/>
      </c>
      <c r="J276">
        <f>357.52911+G276*(35999.05029 - 0.0001537*G276)</f>
        <v/>
      </c>
      <c r="K276">
        <f>0.016708634-G276*(0.000042037+0.0000001267*G276)</f>
        <v/>
      </c>
      <c r="L276">
        <f>SIN(RADIANS(J276))*(1.914602-G276*(0.004817+0.000014*G276))+SIN(RADIANS(2*J276))*(0.019993-0.000101*G276)+SIN(RADIANS(3*J276))*0.000289</f>
        <v/>
      </c>
      <c r="M276">
        <f>I276+L276</f>
        <v/>
      </c>
      <c r="N276">
        <f>J276+L276</f>
        <v/>
      </c>
      <c r="O276">
        <f>(1.000001018*(1-K276*K276))/(1+K276*COS(RADIANS(N276)))</f>
        <v/>
      </c>
      <c r="P276">
        <f>M276-0.00569-0.00478*SIN(RADIANS(125.04-1934.136*G276))</f>
        <v/>
      </c>
      <c r="Q276">
        <f>23+(26+((21.448-G276*(46.815+G276*(0.00059-G276*0.001813))))/60)/60</f>
        <v/>
      </c>
      <c r="R276">
        <f>Q276+0.00256*COS(RADIANS(125.04-1934.136*G276))</f>
        <v/>
      </c>
      <c r="S276">
        <f>DEGREES(ATAN2(COS(RADIANS(P276)),COS(RADIANS(R276))*SIN(RADIANS(P276))))</f>
        <v/>
      </c>
      <c r="T276">
        <f>DEGREES(ASIN(SIN(RADIANS(R276))*SIN(RADIANS(P276))))</f>
        <v/>
      </c>
      <c r="U276">
        <f>TAN(RADIANS(R276/2))*TAN(RADIANS(R276/2))</f>
        <v/>
      </c>
      <c r="V276">
        <f>4*DEGREES(U276*SIN(2*RADIANS(I276))-2*K276*SIN(RADIANS(J276))+4*K276*U276*SIN(RADIANS(J276))*COS(2*RADIANS(I276))-0.5*U276*U276*SIN(4*RADIANS(I276))-1.25*K276*K276*SIN(2*RADIANS(J276)))</f>
        <v/>
      </c>
      <c r="W276">
        <f>DEGREES(ACOS(COS(RADIANS(90.833))/(COS(RADIANS($B$2))*COS(RADIANS(T276)))-TAN(RADIANS($B$2))*TAN(RADIANS(T276))))</f>
        <v/>
      </c>
      <c r="X276" s="7">
        <f>(720-4*$B$3-V276+$B$4*60)/1440</f>
        <v/>
      </c>
      <c r="Y276" s="7">
        <f>(X276*1440-W276*4)/1440</f>
        <v/>
      </c>
      <c r="Z276" s="7">
        <f>(X276*1440+W276*4)/1440</f>
        <v/>
      </c>
      <c r="AA276">
        <f>8*W276</f>
        <v/>
      </c>
      <c r="AB276">
        <f>MOD(E276*1440+V276+4*$B$3-60*$B$4,1440)</f>
        <v/>
      </c>
      <c r="AC276">
        <f>IF(AB276/4&lt;0,AB276/4+180,AB276/4-180)</f>
        <v/>
      </c>
      <c r="AD276">
        <f>DEGREES(ACOS(SIN(RADIANS($B$2))*SIN(RADIANS(T276))+COS(RADIANS($B$2))*COS(RADIANS(T276))*COS(RADIANS(AC276))))</f>
        <v/>
      </c>
      <c r="AE276">
        <f>90-AD276</f>
        <v/>
      </c>
      <c r="AF276">
        <f>IF(AE276&gt;85,0,IF(AE276&gt;5,58.1/TAN(RADIANS(AE276))-0.07/POWER(TAN(RADIANS(AE276)),3)+0.000086/POWER(TAN(RADIANS(AE276)),5),IF(AE276&gt;-0.575,1735+AE276*(-518.2+AE276*(103.4+AE276*(-12.79+AE276*0.711))),-20.772/TAN(RADIANS(AE276)))))/3600</f>
        <v/>
      </c>
      <c r="AG276">
        <f>AE276+AF276</f>
        <v/>
      </c>
      <c r="AH276">
        <f>IF(AC276&gt;0,MOD(DEGREES(ACOS(((SIN(RADIANS($B$2))*COS(RADIANS(AD276)))-SIN(RADIANS(T276)))/(COS(RADIANS($B$2))*SIN(RADIANS(AD276)))))+180,360),MOD(540-DEGREES(ACOS(((SIN(RADIANS($B$2))*COS(RADIANS(AD276)))-SIN(RADIANS(T276)))/(COS(RADIANS($B$2))*SIN(RADIANS(AD276))))),360))</f>
        <v/>
      </c>
    </row>
    <row r="277">
      <c r="D277" s="1">
        <f>D276+1</f>
        <v/>
      </c>
      <c r="E277" s="7">
        <f>$B$5</f>
        <v/>
      </c>
      <c r="F277" s="2">
        <f>D277+2415018.5+E277-$B$4/24</f>
        <v/>
      </c>
      <c r="G277" s="3">
        <f>(F277-2451545)/36525</f>
        <v/>
      </c>
      <c r="I277">
        <f>MOD(280.46646+G277*(36000.76983 + G277*0.0003032),360)</f>
        <v/>
      </c>
      <c r="J277">
        <f>357.52911+G277*(35999.05029 - 0.0001537*G277)</f>
        <v/>
      </c>
      <c r="K277">
        <f>0.016708634-G277*(0.000042037+0.0000001267*G277)</f>
        <v/>
      </c>
      <c r="L277">
        <f>SIN(RADIANS(J277))*(1.914602-G277*(0.004817+0.000014*G277))+SIN(RADIANS(2*J277))*(0.019993-0.000101*G277)+SIN(RADIANS(3*J277))*0.000289</f>
        <v/>
      </c>
      <c r="M277">
        <f>I277+L277</f>
        <v/>
      </c>
      <c r="N277">
        <f>J277+L277</f>
        <v/>
      </c>
      <c r="O277">
        <f>(1.000001018*(1-K277*K277))/(1+K277*COS(RADIANS(N277)))</f>
        <v/>
      </c>
      <c r="P277">
        <f>M277-0.00569-0.00478*SIN(RADIANS(125.04-1934.136*G277))</f>
        <v/>
      </c>
      <c r="Q277">
        <f>23+(26+((21.448-G277*(46.815+G277*(0.00059-G277*0.001813))))/60)/60</f>
        <v/>
      </c>
      <c r="R277">
        <f>Q277+0.00256*COS(RADIANS(125.04-1934.136*G277))</f>
        <v/>
      </c>
      <c r="S277">
        <f>DEGREES(ATAN2(COS(RADIANS(P277)),COS(RADIANS(R277))*SIN(RADIANS(P277))))</f>
        <v/>
      </c>
      <c r="T277">
        <f>DEGREES(ASIN(SIN(RADIANS(R277))*SIN(RADIANS(P277))))</f>
        <v/>
      </c>
      <c r="U277">
        <f>TAN(RADIANS(R277/2))*TAN(RADIANS(R277/2))</f>
        <v/>
      </c>
      <c r="V277">
        <f>4*DEGREES(U277*SIN(2*RADIANS(I277))-2*K277*SIN(RADIANS(J277))+4*K277*U277*SIN(RADIANS(J277))*COS(2*RADIANS(I277))-0.5*U277*U277*SIN(4*RADIANS(I277))-1.25*K277*K277*SIN(2*RADIANS(J277)))</f>
        <v/>
      </c>
      <c r="W277">
        <f>DEGREES(ACOS(COS(RADIANS(90.833))/(COS(RADIANS($B$2))*COS(RADIANS(T277)))-TAN(RADIANS($B$2))*TAN(RADIANS(T277))))</f>
        <v/>
      </c>
      <c r="X277" s="7">
        <f>(720-4*$B$3-V277+$B$4*60)/1440</f>
        <v/>
      </c>
      <c r="Y277" s="7">
        <f>(X277*1440-W277*4)/1440</f>
        <v/>
      </c>
      <c r="Z277" s="7">
        <f>(X277*1440+W277*4)/1440</f>
        <v/>
      </c>
      <c r="AA277">
        <f>8*W277</f>
        <v/>
      </c>
      <c r="AB277">
        <f>MOD(E277*1440+V277+4*$B$3-60*$B$4,1440)</f>
        <v/>
      </c>
      <c r="AC277">
        <f>IF(AB277/4&lt;0,AB277/4+180,AB277/4-180)</f>
        <v/>
      </c>
      <c r="AD277">
        <f>DEGREES(ACOS(SIN(RADIANS($B$2))*SIN(RADIANS(T277))+COS(RADIANS($B$2))*COS(RADIANS(T277))*COS(RADIANS(AC277))))</f>
        <v/>
      </c>
      <c r="AE277">
        <f>90-AD277</f>
        <v/>
      </c>
      <c r="AF277">
        <f>IF(AE277&gt;85,0,IF(AE277&gt;5,58.1/TAN(RADIANS(AE277))-0.07/POWER(TAN(RADIANS(AE277)),3)+0.000086/POWER(TAN(RADIANS(AE277)),5),IF(AE277&gt;-0.575,1735+AE277*(-518.2+AE277*(103.4+AE277*(-12.79+AE277*0.711))),-20.772/TAN(RADIANS(AE277)))))/3600</f>
        <v/>
      </c>
      <c r="AG277">
        <f>AE277+AF277</f>
        <v/>
      </c>
      <c r="AH277">
        <f>IF(AC277&gt;0,MOD(DEGREES(ACOS(((SIN(RADIANS($B$2))*COS(RADIANS(AD277)))-SIN(RADIANS(T277)))/(COS(RADIANS($B$2))*SIN(RADIANS(AD277)))))+180,360),MOD(540-DEGREES(ACOS(((SIN(RADIANS($B$2))*COS(RADIANS(AD277)))-SIN(RADIANS(T277)))/(COS(RADIANS($B$2))*SIN(RADIANS(AD277))))),360))</f>
        <v/>
      </c>
    </row>
    <row r="278">
      <c r="D278" s="1">
        <f>D277+1</f>
        <v/>
      </c>
      <c r="E278" s="7">
        <f>$B$5</f>
        <v/>
      </c>
      <c r="F278" s="2">
        <f>D278+2415018.5+E278-$B$4/24</f>
        <v/>
      </c>
      <c r="G278" s="3">
        <f>(F278-2451545)/36525</f>
        <v/>
      </c>
      <c r="I278">
        <f>MOD(280.46646+G278*(36000.76983 + G278*0.0003032),360)</f>
        <v/>
      </c>
      <c r="J278">
        <f>357.52911+G278*(35999.05029 - 0.0001537*G278)</f>
        <v/>
      </c>
      <c r="K278">
        <f>0.016708634-G278*(0.000042037+0.0000001267*G278)</f>
        <v/>
      </c>
      <c r="L278">
        <f>SIN(RADIANS(J278))*(1.914602-G278*(0.004817+0.000014*G278))+SIN(RADIANS(2*J278))*(0.019993-0.000101*G278)+SIN(RADIANS(3*J278))*0.000289</f>
        <v/>
      </c>
      <c r="M278">
        <f>I278+L278</f>
        <v/>
      </c>
      <c r="N278">
        <f>J278+L278</f>
        <v/>
      </c>
      <c r="O278">
        <f>(1.000001018*(1-K278*K278))/(1+K278*COS(RADIANS(N278)))</f>
        <v/>
      </c>
      <c r="P278">
        <f>M278-0.00569-0.00478*SIN(RADIANS(125.04-1934.136*G278))</f>
        <v/>
      </c>
      <c r="Q278">
        <f>23+(26+((21.448-G278*(46.815+G278*(0.00059-G278*0.001813))))/60)/60</f>
        <v/>
      </c>
      <c r="R278">
        <f>Q278+0.00256*COS(RADIANS(125.04-1934.136*G278))</f>
        <v/>
      </c>
      <c r="S278">
        <f>DEGREES(ATAN2(COS(RADIANS(P278)),COS(RADIANS(R278))*SIN(RADIANS(P278))))</f>
        <v/>
      </c>
      <c r="T278">
        <f>DEGREES(ASIN(SIN(RADIANS(R278))*SIN(RADIANS(P278))))</f>
        <v/>
      </c>
      <c r="U278">
        <f>TAN(RADIANS(R278/2))*TAN(RADIANS(R278/2))</f>
        <v/>
      </c>
      <c r="V278">
        <f>4*DEGREES(U278*SIN(2*RADIANS(I278))-2*K278*SIN(RADIANS(J278))+4*K278*U278*SIN(RADIANS(J278))*COS(2*RADIANS(I278))-0.5*U278*U278*SIN(4*RADIANS(I278))-1.25*K278*K278*SIN(2*RADIANS(J278)))</f>
        <v/>
      </c>
      <c r="W278">
        <f>DEGREES(ACOS(COS(RADIANS(90.833))/(COS(RADIANS($B$2))*COS(RADIANS(T278)))-TAN(RADIANS($B$2))*TAN(RADIANS(T278))))</f>
        <v/>
      </c>
      <c r="X278" s="7">
        <f>(720-4*$B$3-V278+$B$4*60)/1440</f>
        <v/>
      </c>
      <c r="Y278" s="7">
        <f>(X278*1440-W278*4)/1440</f>
        <v/>
      </c>
      <c r="Z278" s="7">
        <f>(X278*1440+W278*4)/1440</f>
        <v/>
      </c>
      <c r="AA278">
        <f>8*W278</f>
        <v/>
      </c>
      <c r="AB278">
        <f>MOD(E278*1440+V278+4*$B$3-60*$B$4,1440)</f>
        <v/>
      </c>
      <c r="AC278">
        <f>IF(AB278/4&lt;0,AB278/4+180,AB278/4-180)</f>
        <v/>
      </c>
      <c r="AD278">
        <f>DEGREES(ACOS(SIN(RADIANS($B$2))*SIN(RADIANS(T278))+COS(RADIANS($B$2))*COS(RADIANS(T278))*COS(RADIANS(AC278))))</f>
        <v/>
      </c>
      <c r="AE278">
        <f>90-AD278</f>
        <v/>
      </c>
      <c r="AF278">
        <f>IF(AE278&gt;85,0,IF(AE278&gt;5,58.1/TAN(RADIANS(AE278))-0.07/POWER(TAN(RADIANS(AE278)),3)+0.000086/POWER(TAN(RADIANS(AE278)),5),IF(AE278&gt;-0.575,1735+AE278*(-518.2+AE278*(103.4+AE278*(-12.79+AE278*0.711))),-20.772/TAN(RADIANS(AE278)))))/3600</f>
        <v/>
      </c>
      <c r="AG278">
        <f>AE278+AF278</f>
        <v/>
      </c>
      <c r="AH278">
        <f>IF(AC278&gt;0,MOD(DEGREES(ACOS(((SIN(RADIANS($B$2))*COS(RADIANS(AD278)))-SIN(RADIANS(T278)))/(COS(RADIANS($B$2))*SIN(RADIANS(AD278)))))+180,360),MOD(540-DEGREES(ACOS(((SIN(RADIANS($B$2))*COS(RADIANS(AD278)))-SIN(RADIANS(T278)))/(COS(RADIANS($B$2))*SIN(RADIANS(AD278))))),360))</f>
        <v/>
      </c>
    </row>
    <row r="279">
      <c r="D279" s="1">
        <f>D278+1</f>
        <v/>
      </c>
      <c r="E279" s="7">
        <f>$B$5</f>
        <v/>
      </c>
      <c r="F279" s="2">
        <f>D279+2415018.5+E279-$B$4/24</f>
        <v/>
      </c>
      <c r="G279" s="3">
        <f>(F279-2451545)/36525</f>
        <v/>
      </c>
      <c r="I279">
        <f>MOD(280.46646+G279*(36000.76983 + G279*0.0003032),360)</f>
        <v/>
      </c>
      <c r="J279">
        <f>357.52911+G279*(35999.05029 - 0.0001537*G279)</f>
        <v/>
      </c>
      <c r="K279">
        <f>0.016708634-G279*(0.000042037+0.0000001267*G279)</f>
        <v/>
      </c>
      <c r="L279">
        <f>SIN(RADIANS(J279))*(1.914602-G279*(0.004817+0.000014*G279))+SIN(RADIANS(2*J279))*(0.019993-0.000101*G279)+SIN(RADIANS(3*J279))*0.000289</f>
        <v/>
      </c>
      <c r="M279">
        <f>I279+L279</f>
        <v/>
      </c>
      <c r="N279">
        <f>J279+L279</f>
        <v/>
      </c>
      <c r="O279">
        <f>(1.000001018*(1-K279*K279))/(1+K279*COS(RADIANS(N279)))</f>
        <v/>
      </c>
      <c r="P279">
        <f>M279-0.00569-0.00478*SIN(RADIANS(125.04-1934.136*G279))</f>
        <v/>
      </c>
      <c r="Q279">
        <f>23+(26+((21.448-G279*(46.815+G279*(0.00059-G279*0.001813))))/60)/60</f>
        <v/>
      </c>
      <c r="R279">
        <f>Q279+0.00256*COS(RADIANS(125.04-1934.136*G279))</f>
        <v/>
      </c>
      <c r="S279">
        <f>DEGREES(ATAN2(COS(RADIANS(P279)),COS(RADIANS(R279))*SIN(RADIANS(P279))))</f>
        <v/>
      </c>
      <c r="T279">
        <f>DEGREES(ASIN(SIN(RADIANS(R279))*SIN(RADIANS(P279))))</f>
        <v/>
      </c>
      <c r="U279">
        <f>TAN(RADIANS(R279/2))*TAN(RADIANS(R279/2))</f>
        <v/>
      </c>
      <c r="V279">
        <f>4*DEGREES(U279*SIN(2*RADIANS(I279))-2*K279*SIN(RADIANS(J279))+4*K279*U279*SIN(RADIANS(J279))*COS(2*RADIANS(I279))-0.5*U279*U279*SIN(4*RADIANS(I279))-1.25*K279*K279*SIN(2*RADIANS(J279)))</f>
        <v/>
      </c>
      <c r="W279">
        <f>DEGREES(ACOS(COS(RADIANS(90.833))/(COS(RADIANS($B$2))*COS(RADIANS(T279)))-TAN(RADIANS($B$2))*TAN(RADIANS(T279))))</f>
        <v/>
      </c>
      <c r="X279" s="7">
        <f>(720-4*$B$3-V279+$B$4*60)/1440</f>
        <v/>
      </c>
      <c r="Y279" s="7">
        <f>(X279*1440-W279*4)/1440</f>
        <v/>
      </c>
      <c r="Z279" s="7">
        <f>(X279*1440+W279*4)/1440</f>
        <v/>
      </c>
      <c r="AA279">
        <f>8*W279</f>
        <v/>
      </c>
      <c r="AB279">
        <f>MOD(E279*1440+V279+4*$B$3-60*$B$4,1440)</f>
        <v/>
      </c>
      <c r="AC279">
        <f>IF(AB279/4&lt;0,AB279/4+180,AB279/4-180)</f>
        <v/>
      </c>
      <c r="AD279">
        <f>DEGREES(ACOS(SIN(RADIANS($B$2))*SIN(RADIANS(T279))+COS(RADIANS($B$2))*COS(RADIANS(T279))*COS(RADIANS(AC279))))</f>
        <v/>
      </c>
      <c r="AE279">
        <f>90-AD279</f>
        <v/>
      </c>
      <c r="AF279">
        <f>IF(AE279&gt;85,0,IF(AE279&gt;5,58.1/TAN(RADIANS(AE279))-0.07/POWER(TAN(RADIANS(AE279)),3)+0.000086/POWER(TAN(RADIANS(AE279)),5),IF(AE279&gt;-0.575,1735+AE279*(-518.2+AE279*(103.4+AE279*(-12.79+AE279*0.711))),-20.772/TAN(RADIANS(AE279)))))/3600</f>
        <v/>
      </c>
      <c r="AG279">
        <f>AE279+AF279</f>
        <v/>
      </c>
      <c r="AH279">
        <f>IF(AC279&gt;0,MOD(DEGREES(ACOS(((SIN(RADIANS($B$2))*COS(RADIANS(AD279)))-SIN(RADIANS(T279)))/(COS(RADIANS($B$2))*SIN(RADIANS(AD279)))))+180,360),MOD(540-DEGREES(ACOS(((SIN(RADIANS($B$2))*COS(RADIANS(AD279)))-SIN(RADIANS(T279)))/(COS(RADIANS($B$2))*SIN(RADIANS(AD279))))),360))</f>
        <v/>
      </c>
    </row>
    <row r="280">
      <c r="D280" s="1">
        <f>D279+1</f>
        <v/>
      </c>
      <c r="E280" s="7">
        <f>$B$5</f>
        <v/>
      </c>
      <c r="F280" s="2">
        <f>D280+2415018.5+E280-$B$4/24</f>
        <v/>
      </c>
      <c r="G280" s="3">
        <f>(F280-2451545)/36525</f>
        <v/>
      </c>
      <c r="I280">
        <f>MOD(280.46646+G280*(36000.76983 + G280*0.0003032),360)</f>
        <v/>
      </c>
      <c r="J280">
        <f>357.52911+G280*(35999.05029 - 0.0001537*G280)</f>
        <v/>
      </c>
      <c r="K280">
        <f>0.016708634-G280*(0.000042037+0.0000001267*G280)</f>
        <v/>
      </c>
      <c r="L280">
        <f>SIN(RADIANS(J280))*(1.914602-G280*(0.004817+0.000014*G280))+SIN(RADIANS(2*J280))*(0.019993-0.000101*G280)+SIN(RADIANS(3*J280))*0.000289</f>
        <v/>
      </c>
      <c r="M280">
        <f>I280+L280</f>
        <v/>
      </c>
      <c r="N280">
        <f>J280+L280</f>
        <v/>
      </c>
      <c r="O280">
        <f>(1.000001018*(1-K280*K280))/(1+K280*COS(RADIANS(N280)))</f>
        <v/>
      </c>
      <c r="P280">
        <f>M280-0.00569-0.00478*SIN(RADIANS(125.04-1934.136*G280))</f>
        <v/>
      </c>
      <c r="Q280">
        <f>23+(26+((21.448-G280*(46.815+G280*(0.00059-G280*0.001813))))/60)/60</f>
        <v/>
      </c>
      <c r="R280">
        <f>Q280+0.00256*COS(RADIANS(125.04-1934.136*G280))</f>
        <v/>
      </c>
      <c r="S280">
        <f>DEGREES(ATAN2(COS(RADIANS(P280)),COS(RADIANS(R280))*SIN(RADIANS(P280))))</f>
        <v/>
      </c>
      <c r="T280">
        <f>DEGREES(ASIN(SIN(RADIANS(R280))*SIN(RADIANS(P280))))</f>
        <v/>
      </c>
      <c r="U280">
        <f>TAN(RADIANS(R280/2))*TAN(RADIANS(R280/2))</f>
        <v/>
      </c>
      <c r="V280">
        <f>4*DEGREES(U280*SIN(2*RADIANS(I280))-2*K280*SIN(RADIANS(J280))+4*K280*U280*SIN(RADIANS(J280))*COS(2*RADIANS(I280))-0.5*U280*U280*SIN(4*RADIANS(I280))-1.25*K280*K280*SIN(2*RADIANS(J280)))</f>
        <v/>
      </c>
      <c r="W280">
        <f>DEGREES(ACOS(COS(RADIANS(90.833))/(COS(RADIANS($B$2))*COS(RADIANS(T280)))-TAN(RADIANS($B$2))*TAN(RADIANS(T280))))</f>
        <v/>
      </c>
      <c r="X280" s="7">
        <f>(720-4*$B$3-V280+$B$4*60)/1440</f>
        <v/>
      </c>
      <c r="Y280" s="7">
        <f>(X280*1440-W280*4)/1440</f>
        <v/>
      </c>
      <c r="Z280" s="7">
        <f>(X280*1440+W280*4)/1440</f>
        <v/>
      </c>
      <c r="AA280">
        <f>8*W280</f>
        <v/>
      </c>
      <c r="AB280">
        <f>MOD(E280*1440+V280+4*$B$3-60*$B$4,1440)</f>
        <v/>
      </c>
      <c r="AC280">
        <f>IF(AB280/4&lt;0,AB280/4+180,AB280/4-180)</f>
        <v/>
      </c>
      <c r="AD280">
        <f>DEGREES(ACOS(SIN(RADIANS($B$2))*SIN(RADIANS(T280))+COS(RADIANS($B$2))*COS(RADIANS(T280))*COS(RADIANS(AC280))))</f>
        <v/>
      </c>
      <c r="AE280">
        <f>90-AD280</f>
        <v/>
      </c>
      <c r="AF280">
        <f>IF(AE280&gt;85,0,IF(AE280&gt;5,58.1/TAN(RADIANS(AE280))-0.07/POWER(TAN(RADIANS(AE280)),3)+0.000086/POWER(TAN(RADIANS(AE280)),5),IF(AE280&gt;-0.575,1735+AE280*(-518.2+AE280*(103.4+AE280*(-12.79+AE280*0.711))),-20.772/TAN(RADIANS(AE280)))))/3600</f>
        <v/>
      </c>
      <c r="AG280">
        <f>AE280+AF280</f>
        <v/>
      </c>
      <c r="AH280">
        <f>IF(AC280&gt;0,MOD(DEGREES(ACOS(((SIN(RADIANS($B$2))*COS(RADIANS(AD280)))-SIN(RADIANS(T280)))/(COS(RADIANS($B$2))*SIN(RADIANS(AD280)))))+180,360),MOD(540-DEGREES(ACOS(((SIN(RADIANS($B$2))*COS(RADIANS(AD280)))-SIN(RADIANS(T280)))/(COS(RADIANS($B$2))*SIN(RADIANS(AD280))))),360))</f>
        <v/>
      </c>
    </row>
    <row r="281">
      <c r="D281" s="1">
        <f>D280+1</f>
        <v/>
      </c>
      <c r="E281" s="7">
        <f>$B$5</f>
        <v/>
      </c>
      <c r="F281" s="2">
        <f>D281+2415018.5+E281-$B$4/24</f>
        <v/>
      </c>
      <c r="G281" s="3">
        <f>(F281-2451545)/36525</f>
        <v/>
      </c>
      <c r="I281">
        <f>MOD(280.46646+G281*(36000.76983 + G281*0.0003032),360)</f>
        <v/>
      </c>
      <c r="J281">
        <f>357.52911+G281*(35999.05029 - 0.0001537*G281)</f>
        <v/>
      </c>
      <c r="K281">
        <f>0.016708634-G281*(0.000042037+0.0000001267*G281)</f>
        <v/>
      </c>
      <c r="L281">
        <f>SIN(RADIANS(J281))*(1.914602-G281*(0.004817+0.000014*G281))+SIN(RADIANS(2*J281))*(0.019993-0.000101*G281)+SIN(RADIANS(3*J281))*0.000289</f>
        <v/>
      </c>
      <c r="M281">
        <f>I281+L281</f>
        <v/>
      </c>
      <c r="N281">
        <f>J281+L281</f>
        <v/>
      </c>
      <c r="O281">
        <f>(1.000001018*(1-K281*K281))/(1+K281*COS(RADIANS(N281)))</f>
        <v/>
      </c>
      <c r="P281">
        <f>M281-0.00569-0.00478*SIN(RADIANS(125.04-1934.136*G281))</f>
        <v/>
      </c>
      <c r="Q281">
        <f>23+(26+((21.448-G281*(46.815+G281*(0.00059-G281*0.001813))))/60)/60</f>
        <v/>
      </c>
      <c r="R281">
        <f>Q281+0.00256*COS(RADIANS(125.04-1934.136*G281))</f>
        <v/>
      </c>
      <c r="S281">
        <f>DEGREES(ATAN2(COS(RADIANS(P281)),COS(RADIANS(R281))*SIN(RADIANS(P281))))</f>
        <v/>
      </c>
      <c r="T281">
        <f>DEGREES(ASIN(SIN(RADIANS(R281))*SIN(RADIANS(P281))))</f>
        <v/>
      </c>
      <c r="U281">
        <f>TAN(RADIANS(R281/2))*TAN(RADIANS(R281/2))</f>
        <v/>
      </c>
      <c r="V281">
        <f>4*DEGREES(U281*SIN(2*RADIANS(I281))-2*K281*SIN(RADIANS(J281))+4*K281*U281*SIN(RADIANS(J281))*COS(2*RADIANS(I281))-0.5*U281*U281*SIN(4*RADIANS(I281))-1.25*K281*K281*SIN(2*RADIANS(J281)))</f>
        <v/>
      </c>
      <c r="W281">
        <f>DEGREES(ACOS(COS(RADIANS(90.833))/(COS(RADIANS($B$2))*COS(RADIANS(T281)))-TAN(RADIANS($B$2))*TAN(RADIANS(T281))))</f>
        <v/>
      </c>
      <c r="X281" s="7">
        <f>(720-4*$B$3-V281+$B$4*60)/1440</f>
        <v/>
      </c>
      <c r="Y281" s="7">
        <f>(X281*1440-W281*4)/1440</f>
        <v/>
      </c>
      <c r="Z281" s="7">
        <f>(X281*1440+W281*4)/1440</f>
        <v/>
      </c>
      <c r="AA281">
        <f>8*W281</f>
        <v/>
      </c>
      <c r="AB281">
        <f>MOD(E281*1440+V281+4*$B$3-60*$B$4,1440)</f>
        <v/>
      </c>
      <c r="AC281">
        <f>IF(AB281/4&lt;0,AB281/4+180,AB281/4-180)</f>
        <v/>
      </c>
      <c r="AD281">
        <f>DEGREES(ACOS(SIN(RADIANS($B$2))*SIN(RADIANS(T281))+COS(RADIANS($B$2))*COS(RADIANS(T281))*COS(RADIANS(AC281))))</f>
        <v/>
      </c>
      <c r="AE281">
        <f>90-AD281</f>
        <v/>
      </c>
      <c r="AF281">
        <f>IF(AE281&gt;85,0,IF(AE281&gt;5,58.1/TAN(RADIANS(AE281))-0.07/POWER(TAN(RADIANS(AE281)),3)+0.000086/POWER(TAN(RADIANS(AE281)),5),IF(AE281&gt;-0.575,1735+AE281*(-518.2+AE281*(103.4+AE281*(-12.79+AE281*0.711))),-20.772/TAN(RADIANS(AE281)))))/3600</f>
        <v/>
      </c>
      <c r="AG281">
        <f>AE281+AF281</f>
        <v/>
      </c>
      <c r="AH281">
        <f>IF(AC281&gt;0,MOD(DEGREES(ACOS(((SIN(RADIANS($B$2))*COS(RADIANS(AD281)))-SIN(RADIANS(T281)))/(COS(RADIANS($B$2))*SIN(RADIANS(AD281)))))+180,360),MOD(540-DEGREES(ACOS(((SIN(RADIANS($B$2))*COS(RADIANS(AD281)))-SIN(RADIANS(T281)))/(COS(RADIANS($B$2))*SIN(RADIANS(AD281))))),360))</f>
        <v/>
      </c>
    </row>
    <row r="282">
      <c r="D282" s="1">
        <f>D281+1</f>
        <v/>
      </c>
      <c r="E282" s="7">
        <f>$B$5</f>
        <v/>
      </c>
      <c r="F282" s="2">
        <f>D282+2415018.5+E282-$B$4/24</f>
        <v/>
      </c>
      <c r="G282" s="3">
        <f>(F282-2451545)/36525</f>
        <v/>
      </c>
      <c r="I282">
        <f>MOD(280.46646+G282*(36000.76983 + G282*0.0003032),360)</f>
        <v/>
      </c>
      <c r="J282">
        <f>357.52911+G282*(35999.05029 - 0.0001537*G282)</f>
        <v/>
      </c>
      <c r="K282">
        <f>0.016708634-G282*(0.000042037+0.0000001267*G282)</f>
        <v/>
      </c>
      <c r="L282">
        <f>SIN(RADIANS(J282))*(1.914602-G282*(0.004817+0.000014*G282))+SIN(RADIANS(2*J282))*(0.019993-0.000101*G282)+SIN(RADIANS(3*J282))*0.000289</f>
        <v/>
      </c>
      <c r="M282">
        <f>I282+L282</f>
        <v/>
      </c>
      <c r="N282">
        <f>J282+L282</f>
        <v/>
      </c>
      <c r="O282">
        <f>(1.000001018*(1-K282*K282))/(1+K282*COS(RADIANS(N282)))</f>
        <v/>
      </c>
      <c r="P282">
        <f>M282-0.00569-0.00478*SIN(RADIANS(125.04-1934.136*G282))</f>
        <v/>
      </c>
      <c r="Q282">
        <f>23+(26+((21.448-G282*(46.815+G282*(0.00059-G282*0.001813))))/60)/60</f>
        <v/>
      </c>
      <c r="R282">
        <f>Q282+0.00256*COS(RADIANS(125.04-1934.136*G282))</f>
        <v/>
      </c>
      <c r="S282">
        <f>DEGREES(ATAN2(COS(RADIANS(P282)),COS(RADIANS(R282))*SIN(RADIANS(P282))))</f>
        <v/>
      </c>
      <c r="T282">
        <f>DEGREES(ASIN(SIN(RADIANS(R282))*SIN(RADIANS(P282))))</f>
        <v/>
      </c>
      <c r="U282">
        <f>TAN(RADIANS(R282/2))*TAN(RADIANS(R282/2))</f>
        <v/>
      </c>
      <c r="V282">
        <f>4*DEGREES(U282*SIN(2*RADIANS(I282))-2*K282*SIN(RADIANS(J282))+4*K282*U282*SIN(RADIANS(J282))*COS(2*RADIANS(I282))-0.5*U282*U282*SIN(4*RADIANS(I282))-1.25*K282*K282*SIN(2*RADIANS(J282)))</f>
        <v/>
      </c>
      <c r="W282">
        <f>DEGREES(ACOS(COS(RADIANS(90.833))/(COS(RADIANS($B$2))*COS(RADIANS(T282)))-TAN(RADIANS($B$2))*TAN(RADIANS(T282))))</f>
        <v/>
      </c>
      <c r="X282" s="7">
        <f>(720-4*$B$3-V282+$B$4*60)/1440</f>
        <v/>
      </c>
      <c r="Y282" s="7">
        <f>(X282*1440-W282*4)/1440</f>
        <v/>
      </c>
      <c r="Z282" s="7">
        <f>(X282*1440+W282*4)/1440</f>
        <v/>
      </c>
      <c r="AA282">
        <f>8*W282</f>
        <v/>
      </c>
      <c r="AB282">
        <f>MOD(E282*1440+V282+4*$B$3-60*$B$4,1440)</f>
        <v/>
      </c>
      <c r="AC282">
        <f>IF(AB282/4&lt;0,AB282/4+180,AB282/4-180)</f>
        <v/>
      </c>
      <c r="AD282">
        <f>DEGREES(ACOS(SIN(RADIANS($B$2))*SIN(RADIANS(T282))+COS(RADIANS($B$2))*COS(RADIANS(T282))*COS(RADIANS(AC282))))</f>
        <v/>
      </c>
      <c r="AE282">
        <f>90-AD282</f>
        <v/>
      </c>
      <c r="AF282">
        <f>IF(AE282&gt;85,0,IF(AE282&gt;5,58.1/TAN(RADIANS(AE282))-0.07/POWER(TAN(RADIANS(AE282)),3)+0.000086/POWER(TAN(RADIANS(AE282)),5),IF(AE282&gt;-0.575,1735+AE282*(-518.2+AE282*(103.4+AE282*(-12.79+AE282*0.711))),-20.772/TAN(RADIANS(AE282)))))/3600</f>
        <v/>
      </c>
      <c r="AG282">
        <f>AE282+AF282</f>
        <v/>
      </c>
      <c r="AH282">
        <f>IF(AC282&gt;0,MOD(DEGREES(ACOS(((SIN(RADIANS($B$2))*COS(RADIANS(AD282)))-SIN(RADIANS(T282)))/(COS(RADIANS($B$2))*SIN(RADIANS(AD282)))))+180,360),MOD(540-DEGREES(ACOS(((SIN(RADIANS($B$2))*COS(RADIANS(AD282)))-SIN(RADIANS(T282)))/(COS(RADIANS($B$2))*SIN(RADIANS(AD282))))),360))</f>
        <v/>
      </c>
    </row>
    <row r="283">
      <c r="D283" s="1">
        <f>D282+1</f>
        <v/>
      </c>
      <c r="E283" s="7">
        <f>$B$5</f>
        <v/>
      </c>
      <c r="F283" s="2">
        <f>D283+2415018.5+E283-$B$4/24</f>
        <v/>
      </c>
      <c r="G283" s="3">
        <f>(F283-2451545)/36525</f>
        <v/>
      </c>
      <c r="I283">
        <f>MOD(280.46646+G283*(36000.76983 + G283*0.0003032),360)</f>
        <v/>
      </c>
      <c r="J283">
        <f>357.52911+G283*(35999.05029 - 0.0001537*G283)</f>
        <v/>
      </c>
      <c r="K283">
        <f>0.016708634-G283*(0.000042037+0.0000001267*G283)</f>
        <v/>
      </c>
      <c r="L283">
        <f>SIN(RADIANS(J283))*(1.914602-G283*(0.004817+0.000014*G283))+SIN(RADIANS(2*J283))*(0.019993-0.000101*G283)+SIN(RADIANS(3*J283))*0.000289</f>
        <v/>
      </c>
      <c r="M283">
        <f>I283+L283</f>
        <v/>
      </c>
      <c r="N283">
        <f>J283+L283</f>
        <v/>
      </c>
      <c r="O283">
        <f>(1.000001018*(1-K283*K283))/(1+K283*COS(RADIANS(N283)))</f>
        <v/>
      </c>
      <c r="P283">
        <f>M283-0.00569-0.00478*SIN(RADIANS(125.04-1934.136*G283))</f>
        <v/>
      </c>
      <c r="Q283">
        <f>23+(26+((21.448-G283*(46.815+G283*(0.00059-G283*0.001813))))/60)/60</f>
        <v/>
      </c>
      <c r="R283">
        <f>Q283+0.00256*COS(RADIANS(125.04-1934.136*G283))</f>
        <v/>
      </c>
      <c r="S283">
        <f>DEGREES(ATAN2(COS(RADIANS(P283)),COS(RADIANS(R283))*SIN(RADIANS(P283))))</f>
        <v/>
      </c>
      <c r="T283">
        <f>DEGREES(ASIN(SIN(RADIANS(R283))*SIN(RADIANS(P283))))</f>
        <v/>
      </c>
      <c r="U283">
        <f>TAN(RADIANS(R283/2))*TAN(RADIANS(R283/2))</f>
        <v/>
      </c>
      <c r="V283">
        <f>4*DEGREES(U283*SIN(2*RADIANS(I283))-2*K283*SIN(RADIANS(J283))+4*K283*U283*SIN(RADIANS(J283))*COS(2*RADIANS(I283))-0.5*U283*U283*SIN(4*RADIANS(I283))-1.25*K283*K283*SIN(2*RADIANS(J283)))</f>
        <v/>
      </c>
      <c r="W283">
        <f>DEGREES(ACOS(COS(RADIANS(90.833))/(COS(RADIANS($B$2))*COS(RADIANS(T283)))-TAN(RADIANS($B$2))*TAN(RADIANS(T283))))</f>
        <v/>
      </c>
      <c r="X283" s="7">
        <f>(720-4*$B$3-V283+$B$4*60)/1440</f>
        <v/>
      </c>
      <c r="Y283" s="7">
        <f>(X283*1440-W283*4)/1440</f>
        <v/>
      </c>
      <c r="Z283" s="7">
        <f>(X283*1440+W283*4)/1440</f>
        <v/>
      </c>
      <c r="AA283">
        <f>8*W283</f>
        <v/>
      </c>
      <c r="AB283">
        <f>MOD(E283*1440+V283+4*$B$3-60*$B$4,1440)</f>
        <v/>
      </c>
      <c r="AC283">
        <f>IF(AB283/4&lt;0,AB283/4+180,AB283/4-180)</f>
        <v/>
      </c>
      <c r="AD283">
        <f>DEGREES(ACOS(SIN(RADIANS($B$2))*SIN(RADIANS(T283))+COS(RADIANS($B$2))*COS(RADIANS(T283))*COS(RADIANS(AC283))))</f>
        <v/>
      </c>
      <c r="AE283">
        <f>90-AD283</f>
        <v/>
      </c>
      <c r="AF283">
        <f>IF(AE283&gt;85,0,IF(AE283&gt;5,58.1/TAN(RADIANS(AE283))-0.07/POWER(TAN(RADIANS(AE283)),3)+0.000086/POWER(TAN(RADIANS(AE283)),5),IF(AE283&gt;-0.575,1735+AE283*(-518.2+AE283*(103.4+AE283*(-12.79+AE283*0.711))),-20.772/TAN(RADIANS(AE283)))))/3600</f>
        <v/>
      </c>
      <c r="AG283">
        <f>AE283+AF283</f>
        <v/>
      </c>
      <c r="AH283">
        <f>IF(AC283&gt;0,MOD(DEGREES(ACOS(((SIN(RADIANS($B$2))*COS(RADIANS(AD283)))-SIN(RADIANS(T283)))/(COS(RADIANS($B$2))*SIN(RADIANS(AD283)))))+180,360),MOD(540-DEGREES(ACOS(((SIN(RADIANS($B$2))*COS(RADIANS(AD283)))-SIN(RADIANS(T283)))/(COS(RADIANS($B$2))*SIN(RADIANS(AD283))))),360))</f>
        <v/>
      </c>
    </row>
    <row r="284">
      <c r="D284" s="1">
        <f>D283+1</f>
        <v/>
      </c>
      <c r="E284" s="7">
        <f>$B$5</f>
        <v/>
      </c>
      <c r="F284" s="2">
        <f>D284+2415018.5+E284-$B$4/24</f>
        <v/>
      </c>
      <c r="G284" s="3">
        <f>(F284-2451545)/36525</f>
        <v/>
      </c>
      <c r="I284">
        <f>MOD(280.46646+G284*(36000.76983 + G284*0.0003032),360)</f>
        <v/>
      </c>
      <c r="J284">
        <f>357.52911+G284*(35999.05029 - 0.0001537*G284)</f>
        <v/>
      </c>
      <c r="K284">
        <f>0.016708634-G284*(0.000042037+0.0000001267*G284)</f>
        <v/>
      </c>
      <c r="L284">
        <f>SIN(RADIANS(J284))*(1.914602-G284*(0.004817+0.000014*G284))+SIN(RADIANS(2*J284))*(0.019993-0.000101*G284)+SIN(RADIANS(3*J284))*0.000289</f>
        <v/>
      </c>
      <c r="M284">
        <f>I284+L284</f>
        <v/>
      </c>
      <c r="N284">
        <f>J284+L284</f>
        <v/>
      </c>
      <c r="O284">
        <f>(1.000001018*(1-K284*K284))/(1+K284*COS(RADIANS(N284)))</f>
        <v/>
      </c>
      <c r="P284">
        <f>M284-0.00569-0.00478*SIN(RADIANS(125.04-1934.136*G284))</f>
        <v/>
      </c>
      <c r="Q284">
        <f>23+(26+((21.448-G284*(46.815+G284*(0.00059-G284*0.001813))))/60)/60</f>
        <v/>
      </c>
      <c r="R284">
        <f>Q284+0.00256*COS(RADIANS(125.04-1934.136*G284))</f>
        <v/>
      </c>
      <c r="S284">
        <f>DEGREES(ATAN2(COS(RADIANS(P284)),COS(RADIANS(R284))*SIN(RADIANS(P284))))</f>
        <v/>
      </c>
      <c r="T284">
        <f>DEGREES(ASIN(SIN(RADIANS(R284))*SIN(RADIANS(P284))))</f>
        <v/>
      </c>
      <c r="U284">
        <f>TAN(RADIANS(R284/2))*TAN(RADIANS(R284/2))</f>
        <v/>
      </c>
      <c r="V284">
        <f>4*DEGREES(U284*SIN(2*RADIANS(I284))-2*K284*SIN(RADIANS(J284))+4*K284*U284*SIN(RADIANS(J284))*COS(2*RADIANS(I284))-0.5*U284*U284*SIN(4*RADIANS(I284))-1.25*K284*K284*SIN(2*RADIANS(J284)))</f>
        <v/>
      </c>
      <c r="W284">
        <f>DEGREES(ACOS(COS(RADIANS(90.833))/(COS(RADIANS($B$2))*COS(RADIANS(T284)))-TAN(RADIANS($B$2))*TAN(RADIANS(T284))))</f>
        <v/>
      </c>
      <c r="X284" s="7">
        <f>(720-4*$B$3-V284+$B$4*60)/1440</f>
        <v/>
      </c>
      <c r="Y284" s="7">
        <f>(X284*1440-W284*4)/1440</f>
        <v/>
      </c>
      <c r="Z284" s="7">
        <f>(X284*1440+W284*4)/1440</f>
        <v/>
      </c>
      <c r="AA284">
        <f>8*W284</f>
        <v/>
      </c>
      <c r="AB284">
        <f>MOD(E284*1440+V284+4*$B$3-60*$B$4,1440)</f>
        <v/>
      </c>
      <c r="AC284">
        <f>IF(AB284/4&lt;0,AB284/4+180,AB284/4-180)</f>
        <v/>
      </c>
      <c r="AD284">
        <f>DEGREES(ACOS(SIN(RADIANS($B$2))*SIN(RADIANS(T284))+COS(RADIANS($B$2))*COS(RADIANS(T284))*COS(RADIANS(AC284))))</f>
        <v/>
      </c>
      <c r="AE284">
        <f>90-AD284</f>
        <v/>
      </c>
      <c r="AF284">
        <f>IF(AE284&gt;85,0,IF(AE284&gt;5,58.1/TAN(RADIANS(AE284))-0.07/POWER(TAN(RADIANS(AE284)),3)+0.000086/POWER(TAN(RADIANS(AE284)),5),IF(AE284&gt;-0.575,1735+AE284*(-518.2+AE284*(103.4+AE284*(-12.79+AE284*0.711))),-20.772/TAN(RADIANS(AE284)))))/3600</f>
        <v/>
      </c>
      <c r="AG284">
        <f>AE284+AF284</f>
        <v/>
      </c>
      <c r="AH284">
        <f>IF(AC284&gt;0,MOD(DEGREES(ACOS(((SIN(RADIANS($B$2))*COS(RADIANS(AD284)))-SIN(RADIANS(T284)))/(COS(RADIANS($B$2))*SIN(RADIANS(AD284)))))+180,360),MOD(540-DEGREES(ACOS(((SIN(RADIANS($B$2))*COS(RADIANS(AD284)))-SIN(RADIANS(T284)))/(COS(RADIANS($B$2))*SIN(RADIANS(AD284))))),360))</f>
        <v/>
      </c>
    </row>
    <row r="285">
      <c r="D285" s="1">
        <f>D284+1</f>
        <v/>
      </c>
      <c r="E285" s="7">
        <f>$B$5</f>
        <v/>
      </c>
      <c r="F285" s="2">
        <f>D285+2415018.5+E285-$B$4/24</f>
        <v/>
      </c>
      <c r="G285" s="3">
        <f>(F285-2451545)/36525</f>
        <v/>
      </c>
      <c r="I285">
        <f>MOD(280.46646+G285*(36000.76983 + G285*0.0003032),360)</f>
        <v/>
      </c>
      <c r="J285">
        <f>357.52911+G285*(35999.05029 - 0.0001537*G285)</f>
        <v/>
      </c>
      <c r="K285">
        <f>0.016708634-G285*(0.000042037+0.0000001267*G285)</f>
        <v/>
      </c>
      <c r="L285">
        <f>SIN(RADIANS(J285))*(1.914602-G285*(0.004817+0.000014*G285))+SIN(RADIANS(2*J285))*(0.019993-0.000101*G285)+SIN(RADIANS(3*J285))*0.000289</f>
        <v/>
      </c>
      <c r="M285">
        <f>I285+L285</f>
        <v/>
      </c>
      <c r="N285">
        <f>J285+L285</f>
        <v/>
      </c>
      <c r="O285">
        <f>(1.000001018*(1-K285*K285))/(1+K285*COS(RADIANS(N285)))</f>
        <v/>
      </c>
      <c r="P285">
        <f>M285-0.00569-0.00478*SIN(RADIANS(125.04-1934.136*G285))</f>
        <v/>
      </c>
      <c r="Q285">
        <f>23+(26+((21.448-G285*(46.815+G285*(0.00059-G285*0.001813))))/60)/60</f>
        <v/>
      </c>
      <c r="R285">
        <f>Q285+0.00256*COS(RADIANS(125.04-1934.136*G285))</f>
        <v/>
      </c>
      <c r="S285">
        <f>DEGREES(ATAN2(COS(RADIANS(P285)),COS(RADIANS(R285))*SIN(RADIANS(P285))))</f>
        <v/>
      </c>
      <c r="T285">
        <f>DEGREES(ASIN(SIN(RADIANS(R285))*SIN(RADIANS(P285))))</f>
        <v/>
      </c>
      <c r="U285">
        <f>TAN(RADIANS(R285/2))*TAN(RADIANS(R285/2))</f>
        <v/>
      </c>
      <c r="V285">
        <f>4*DEGREES(U285*SIN(2*RADIANS(I285))-2*K285*SIN(RADIANS(J285))+4*K285*U285*SIN(RADIANS(J285))*COS(2*RADIANS(I285))-0.5*U285*U285*SIN(4*RADIANS(I285))-1.25*K285*K285*SIN(2*RADIANS(J285)))</f>
        <v/>
      </c>
      <c r="W285">
        <f>DEGREES(ACOS(COS(RADIANS(90.833))/(COS(RADIANS($B$2))*COS(RADIANS(T285)))-TAN(RADIANS($B$2))*TAN(RADIANS(T285))))</f>
        <v/>
      </c>
      <c r="X285" s="7">
        <f>(720-4*$B$3-V285+$B$4*60)/1440</f>
        <v/>
      </c>
      <c r="Y285" s="7">
        <f>(X285*1440-W285*4)/1440</f>
        <v/>
      </c>
      <c r="Z285" s="7">
        <f>(X285*1440+W285*4)/1440</f>
        <v/>
      </c>
      <c r="AA285">
        <f>8*W285</f>
        <v/>
      </c>
      <c r="AB285">
        <f>MOD(E285*1440+V285+4*$B$3-60*$B$4,1440)</f>
        <v/>
      </c>
      <c r="AC285">
        <f>IF(AB285/4&lt;0,AB285/4+180,AB285/4-180)</f>
        <v/>
      </c>
      <c r="AD285">
        <f>DEGREES(ACOS(SIN(RADIANS($B$2))*SIN(RADIANS(T285))+COS(RADIANS($B$2))*COS(RADIANS(T285))*COS(RADIANS(AC285))))</f>
        <v/>
      </c>
      <c r="AE285">
        <f>90-AD285</f>
        <v/>
      </c>
      <c r="AF285">
        <f>IF(AE285&gt;85,0,IF(AE285&gt;5,58.1/TAN(RADIANS(AE285))-0.07/POWER(TAN(RADIANS(AE285)),3)+0.000086/POWER(TAN(RADIANS(AE285)),5),IF(AE285&gt;-0.575,1735+AE285*(-518.2+AE285*(103.4+AE285*(-12.79+AE285*0.711))),-20.772/TAN(RADIANS(AE285)))))/3600</f>
        <v/>
      </c>
      <c r="AG285">
        <f>AE285+AF285</f>
        <v/>
      </c>
      <c r="AH285">
        <f>IF(AC285&gt;0,MOD(DEGREES(ACOS(((SIN(RADIANS($B$2))*COS(RADIANS(AD285)))-SIN(RADIANS(T285)))/(COS(RADIANS($B$2))*SIN(RADIANS(AD285)))))+180,360),MOD(540-DEGREES(ACOS(((SIN(RADIANS($B$2))*COS(RADIANS(AD285)))-SIN(RADIANS(T285)))/(COS(RADIANS($B$2))*SIN(RADIANS(AD285))))),360))</f>
        <v/>
      </c>
    </row>
    <row r="286">
      <c r="D286" s="1">
        <f>D285+1</f>
        <v/>
      </c>
      <c r="E286" s="7">
        <f>$B$5</f>
        <v/>
      </c>
      <c r="F286" s="2">
        <f>D286+2415018.5+E286-$B$4/24</f>
        <v/>
      </c>
      <c r="G286" s="3">
        <f>(F286-2451545)/36525</f>
        <v/>
      </c>
      <c r="I286">
        <f>MOD(280.46646+G286*(36000.76983 + G286*0.0003032),360)</f>
        <v/>
      </c>
      <c r="J286">
        <f>357.52911+G286*(35999.05029 - 0.0001537*G286)</f>
        <v/>
      </c>
      <c r="K286">
        <f>0.016708634-G286*(0.000042037+0.0000001267*G286)</f>
        <v/>
      </c>
      <c r="L286">
        <f>SIN(RADIANS(J286))*(1.914602-G286*(0.004817+0.000014*G286))+SIN(RADIANS(2*J286))*(0.019993-0.000101*G286)+SIN(RADIANS(3*J286))*0.000289</f>
        <v/>
      </c>
      <c r="M286">
        <f>I286+L286</f>
        <v/>
      </c>
      <c r="N286">
        <f>J286+L286</f>
        <v/>
      </c>
      <c r="O286">
        <f>(1.000001018*(1-K286*K286))/(1+K286*COS(RADIANS(N286)))</f>
        <v/>
      </c>
      <c r="P286">
        <f>M286-0.00569-0.00478*SIN(RADIANS(125.04-1934.136*G286))</f>
        <v/>
      </c>
      <c r="Q286">
        <f>23+(26+((21.448-G286*(46.815+G286*(0.00059-G286*0.001813))))/60)/60</f>
        <v/>
      </c>
      <c r="R286">
        <f>Q286+0.00256*COS(RADIANS(125.04-1934.136*G286))</f>
        <v/>
      </c>
      <c r="S286">
        <f>DEGREES(ATAN2(COS(RADIANS(P286)),COS(RADIANS(R286))*SIN(RADIANS(P286))))</f>
        <v/>
      </c>
      <c r="T286">
        <f>DEGREES(ASIN(SIN(RADIANS(R286))*SIN(RADIANS(P286))))</f>
        <v/>
      </c>
      <c r="U286">
        <f>TAN(RADIANS(R286/2))*TAN(RADIANS(R286/2))</f>
        <v/>
      </c>
      <c r="V286">
        <f>4*DEGREES(U286*SIN(2*RADIANS(I286))-2*K286*SIN(RADIANS(J286))+4*K286*U286*SIN(RADIANS(J286))*COS(2*RADIANS(I286))-0.5*U286*U286*SIN(4*RADIANS(I286))-1.25*K286*K286*SIN(2*RADIANS(J286)))</f>
        <v/>
      </c>
      <c r="W286">
        <f>DEGREES(ACOS(COS(RADIANS(90.833))/(COS(RADIANS($B$2))*COS(RADIANS(T286)))-TAN(RADIANS($B$2))*TAN(RADIANS(T286))))</f>
        <v/>
      </c>
      <c r="X286" s="7">
        <f>(720-4*$B$3-V286+$B$4*60)/1440</f>
        <v/>
      </c>
      <c r="Y286" s="7">
        <f>(X286*1440-W286*4)/1440</f>
        <v/>
      </c>
      <c r="Z286" s="7">
        <f>(X286*1440+W286*4)/1440</f>
        <v/>
      </c>
      <c r="AA286">
        <f>8*W286</f>
        <v/>
      </c>
      <c r="AB286">
        <f>MOD(E286*1440+V286+4*$B$3-60*$B$4,1440)</f>
        <v/>
      </c>
      <c r="AC286">
        <f>IF(AB286/4&lt;0,AB286/4+180,AB286/4-180)</f>
        <v/>
      </c>
      <c r="AD286">
        <f>DEGREES(ACOS(SIN(RADIANS($B$2))*SIN(RADIANS(T286))+COS(RADIANS($B$2))*COS(RADIANS(T286))*COS(RADIANS(AC286))))</f>
        <v/>
      </c>
      <c r="AE286">
        <f>90-AD286</f>
        <v/>
      </c>
      <c r="AF286">
        <f>IF(AE286&gt;85,0,IF(AE286&gt;5,58.1/TAN(RADIANS(AE286))-0.07/POWER(TAN(RADIANS(AE286)),3)+0.000086/POWER(TAN(RADIANS(AE286)),5),IF(AE286&gt;-0.575,1735+AE286*(-518.2+AE286*(103.4+AE286*(-12.79+AE286*0.711))),-20.772/TAN(RADIANS(AE286)))))/3600</f>
        <v/>
      </c>
      <c r="AG286">
        <f>AE286+AF286</f>
        <v/>
      </c>
      <c r="AH286">
        <f>IF(AC286&gt;0,MOD(DEGREES(ACOS(((SIN(RADIANS($B$2))*COS(RADIANS(AD286)))-SIN(RADIANS(T286)))/(COS(RADIANS($B$2))*SIN(RADIANS(AD286)))))+180,360),MOD(540-DEGREES(ACOS(((SIN(RADIANS($B$2))*COS(RADIANS(AD286)))-SIN(RADIANS(T286)))/(COS(RADIANS($B$2))*SIN(RADIANS(AD286))))),360))</f>
        <v/>
      </c>
    </row>
    <row r="287">
      <c r="D287" s="1">
        <f>D286+1</f>
        <v/>
      </c>
      <c r="E287" s="7">
        <f>$B$5</f>
        <v/>
      </c>
      <c r="F287" s="2">
        <f>D287+2415018.5+E287-$B$4/24</f>
        <v/>
      </c>
      <c r="G287" s="3">
        <f>(F287-2451545)/36525</f>
        <v/>
      </c>
      <c r="I287">
        <f>MOD(280.46646+G287*(36000.76983 + G287*0.0003032),360)</f>
        <v/>
      </c>
      <c r="J287">
        <f>357.52911+G287*(35999.05029 - 0.0001537*G287)</f>
        <v/>
      </c>
      <c r="K287">
        <f>0.016708634-G287*(0.000042037+0.0000001267*G287)</f>
        <v/>
      </c>
      <c r="L287">
        <f>SIN(RADIANS(J287))*(1.914602-G287*(0.004817+0.000014*G287))+SIN(RADIANS(2*J287))*(0.019993-0.000101*G287)+SIN(RADIANS(3*J287))*0.000289</f>
        <v/>
      </c>
      <c r="M287">
        <f>I287+L287</f>
        <v/>
      </c>
      <c r="N287">
        <f>J287+L287</f>
        <v/>
      </c>
      <c r="O287">
        <f>(1.000001018*(1-K287*K287))/(1+K287*COS(RADIANS(N287)))</f>
        <v/>
      </c>
      <c r="P287">
        <f>M287-0.00569-0.00478*SIN(RADIANS(125.04-1934.136*G287))</f>
        <v/>
      </c>
      <c r="Q287">
        <f>23+(26+((21.448-G287*(46.815+G287*(0.00059-G287*0.001813))))/60)/60</f>
        <v/>
      </c>
      <c r="R287">
        <f>Q287+0.00256*COS(RADIANS(125.04-1934.136*G287))</f>
        <v/>
      </c>
      <c r="S287">
        <f>DEGREES(ATAN2(COS(RADIANS(P287)),COS(RADIANS(R287))*SIN(RADIANS(P287))))</f>
        <v/>
      </c>
      <c r="T287">
        <f>DEGREES(ASIN(SIN(RADIANS(R287))*SIN(RADIANS(P287))))</f>
        <v/>
      </c>
      <c r="U287">
        <f>TAN(RADIANS(R287/2))*TAN(RADIANS(R287/2))</f>
        <v/>
      </c>
      <c r="V287">
        <f>4*DEGREES(U287*SIN(2*RADIANS(I287))-2*K287*SIN(RADIANS(J287))+4*K287*U287*SIN(RADIANS(J287))*COS(2*RADIANS(I287))-0.5*U287*U287*SIN(4*RADIANS(I287))-1.25*K287*K287*SIN(2*RADIANS(J287)))</f>
        <v/>
      </c>
      <c r="W287">
        <f>DEGREES(ACOS(COS(RADIANS(90.833))/(COS(RADIANS($B$2))*COS(RADIANS(T287)))-TAN(RADIANS($B$2))*TAN(RADIANS(T287))))</f>
        <v/>
      </c>
      <c r="X287" s="7">
        <f>(720-4*$B$3-V287+$B$4*60)/1440</f>
        <v/>
      </c>
      <c r="Y287" s="7">
        <f>(X287*1440-W287*4)/1440</f>
        <v/>
      </c>
      <c r="Z287" s="7">
        <f>(X287*1440+W287*4)/1440</f>
        <v/>
      </c>
      <c r="AA287">
        <f>8*W287</f>
        <v/>
      </c>
      <c r="AB287">
        <f>MOD(E287*1440+V287+4*$B$3-60*$B$4,1440)</f>
        <v/>
      </c>
      <c r="AC287">
        <f>IF(AB287/4&lt;0,AB287/4+180,AB287/4-180)</f>
        <v/>
      </c>
      <c r="AD287">
        <f>DEGREES(ACOS(SIN(RADIANS($B$2))*SIN(RADIANS(T287))+COS(RADIANS($B$2))*COS(RADIANS(T287))*COS(RADIANS(AC287))))</f>
        <v/>
      </c>
      <c r="AE287">
        <f>90-AD287</f>
        <v/>
      </c>
      <c r="AF287">
        <f>IF(AE287&gt;85,0,IF(AE287&gt;5,58.1/TAN(RADIANS(AE287))-0.07/POWER(TAN(RADIANS(AE287)),3)+0.000086/POWER(TAN(RADIANS(AE287)),5),IF(AE287&gt;-0.575,1735+AE287*(-518.2+AE287*(103.4+AE287*(-12.79+AE287*0.711))),-20.772/TAN(RADIANS(AE287)))))/3600</f>
        <v/>
      </c>
      <c r="AG287">
        <f>AE287+AF287</f>
        <v/>
      </c>
      <c r="AH287">
        <f>IF(AC287&gt;0,MOD(DEGREES(ACOS(((SIN(RADIANS($B$2))*COS(RADIANS(AD287)))-SIN(RADIANS(T287)))/(COS(RADIANS($B$2))*SIN(RADIANS(AD287)))))+180,360),MOD(540-DEGREES(ACOS(((SIN(RADIANS($B$2))*COS(RADIANS(AD287)))-SIN(RADIANS(T287)))/(COS(RADIANS($B$2))*SIN(RADIANS(AD287))))),360))</f>
        <v/>
      </c>
    </row>
    <row r="288">
      <c r="D288" s="1">
        <f>D287+1</f>
        <v/>
      </c>
      <c r="E288" s="7">
        <f>$B$5</f>
        <v/>
      </c>
      <c r="F288" s="2">
        <f>D288+2415018.5+E288-$B$4/24</f>
        <v/>
      </c>
      <c r="G288" s="3">
        <f>(F288-2451545)/36525</f>
        <v/>
      </c>
      <c r="I288">
        <f>MOD(280.46646+G288*(36000.76983 + G288*0.0003032),360)</f>
        <v/>
      </c>
      <c r="J288">
        <f>357.52911+G288*(35999.05029 - 0.0001537*G288)</f>
        <v/>
      </c>
      <c r="K288">
        <f>0.016708634-G288*(0.000042037+0.0000001267*G288)</f>
        <v/>
      </c>
      <c r="L288">
        <f>SIN(RADIANS(J288))*(1.914602-G288*(0.004817+0.000014*G288))+SIN(RADIANS(2*J288))*(0.019993-0.000101*G288)+SIN(RADIANS(3*J288))*0.000289</f>
        <v/>
      </c>
      <c r="M288">
        <f>I288+L288</f>
        <v/>
      </c>
      <c r="N288">
        <f>J288+L288</f>
        <v/>
      </c>
      <c r="O288">
        <f>(1.000001018*(1-K288*K288))/(1+K288*COS(RADIANS(N288)))</f>
        <v/>
      </c>
      <c r="P288">
        <f>M288-0.00569-0.00478*SIN(RADIANS(125.04-1934.136*G288))</f>
        <v/>
      </c>
      <c r="Q288">
        <f>23+(26+((21.448-G288*(46.815+G288*(0.00059-G288*0.001813))))/60)/60</f>
        <v/>
      </c>
      <c r="R288">
        <f>Q288+0.00256*COS(RADIANS(125.04-1934.136*G288))</f>
        <v/>
      </c>
      <c r="S288">
        <f>DEGREES(ATAN2(COS(RADIANS(P288)),COS(RADIANS(R288))*SIN(RADIANS(P288))))</f>
        <v/>
      </c>
      <c r="T288">
        <f>DEGREES(ASIN(SIN(RADIANS(R288))*SIN(RADIANS(P288))))</f>
        <v/>
      </c>
      <c r="U288">
        <f>TAN(RADIANS(R288/2))*TAN(RADIANS(R288/2))</f>
        <v/>
      </c>
      <c r="V288">
        <f>4*DEGREES(U288*SIN(2*RADIANS(I288))-2*K288*SIN(RADIANS(J288))+4*K288*U288*SIN(RADIANS(J288))*COS(2*RADIANS(I288))-0.5*U288*U288*SIN(4*RADIANS(I288))-1.25*K288*K288*SIN(2*RADIANS(J288)))</f>
        <v/>
      </c>
      <c r="W288">
        <f>DEGREES(ACOS(COS(RADIANS(90.833))/(COS(RADIANS($B$2))*COS(RADIANS(T288)))-TAN(RADIANS($B$2))*TAN(RADIANS(T288))))</f>
        <v/>
      </c>
      <c r="X288" s="7">
        <f>(720-4*$B$3-V288+$B$4*60)/1440</f>
        <v/>
      </c>
      <c r="Y288" s="7">
        <f>(X288*1440-W288*4)/1440</f>
        <v/>
      </c>
      <c r="Z288" s="7">
        <f>(X288*1440+W288*4)/1440</f>
        <v/>
      </c>
      <c r="AA288">
        <f>8*W288</f>
        <v/>
      </c>
      <c r="AB288">
        <f>MOD(E288*1440+V288+4*$B$3-60*$B$4,1440)</f>
        <v/>
      </c>
      <c r="AC288">
        <f>IF(AB288/4&lt;0,AB288/4+180,AB288/4-180)</f>
        <v/>
      </c>
      <c r="AD288">
        <f>DEGREES(ACOS(SIN(RADIANS($B$2))*SIN(RADIANS(T288))+COS(RADIANS($B$2))*COS(RADIANS(T288))*COS(RADIANS(AC288))))</f>
        <v/>
      </c>
      <c r="AE288">
        <f>90-AD288</f>
        <v/>
      </c>
      <c r="AF288">
        <f>IF(AE288&gt;85,0,IF(AE288&gt;5,58.1/TAN(RADIANS(AE288))-0.07/POWER(TAN(RADIANS(AE288)),3)+0.000086/POWER(TAN(RADIANS(AE288)),5),IF(AE288&gt;-0.575,1735+AE288*(-518.2+AE288*(103.4+AE288*(-12.79+AE288*0.711))),-20.772/TAN(RADIANS(AE288)))))/3600</f>
        <v/>
      </c>
      <c r="AG288">
        <f>AE288+AF288</f>
        <v/>
      </c>
      <c r="AH288">
        <f>IF(AC288&gt;0,MOD(DEGREES(ACOS(((SIN(RADIANS($B$2))*COS(RADIANS(AD288)))-SIN(RADIANS(T288)))/(COS(RADIANS($B$2))*SIN(RADIANS(AD288)))))+180,360),MOD(540-DEGREES(ACOS(((SIN(RADIANS($B$2))*COS(RADIANS(AD288)))-SIN(RADIANS(T288)))/(COS(RADIANS($B$2))*SIN(RADIANS(AD288))))),360))</f>
        <v/>
      </c>
    </row>
    <row r="289">
      <c r="D289" s="1">
        <f>D288+1</f>
        <v/>
      </c>
      <c r="E289" s="7">
        <f>$B$5</f>
        <v/>
      </c>
      <c r="F289" s="2">
        <f>D289+2415018.5+E289-$B$4/24</f>
        <v/>
      </c>
      <c r="G289" s="3">
        <f>(F289-2451545)/36525</f>
        <v/>
      </c>
      <c r="I289">
        <f>MOD(280.46646+G289*(36000.76983 + G289*0.0003032),360)</f>
        <v/>
      </c>
      <c r="J289">
        <f>357.52911+G289*(35999.05029 - 0.0001537*G289)</f>
        <v/>
      </c>
      <c r="K289">
        <f>0.016708634-G289*(0.000042037+0.0000001267*G289)</f>
        <v/>
      </c>
      <c r="L289">
        <f>SIN(RADIANS(J289))*(1.914602-G289*(0.004817+0.000014*G289))+SIN(RADIANS(2*J289))*(0.019993-0.000101*G289)+SIN(RADIANS(3*J289))*0.000289</f>
        <v/>
      </c>
      <c r="M289">
        <f>I289+L289</f>
        <v/>
      </c>
      <c r="N289">
        <f>J289+L289</f>
        <v/>
      </c>
      <c r="O289">
        <f>(1.000001018*(1-K289*K289))/(1+K289*COS(RADIANS(N289)))</f>
        <v/>
      </c>
      <c r="P289">
        <f>M289-0.00569-0.00478*SIN(RADIANS(125.04-1934.136*G289))</f>
        <v/>
      </c>
      <c r="Q289">
        <f>23+(26+((21.448-G289*(46.815+G289*(0.00059-G289*0.001813))))/60)/60</f>
        <v/>
      </c>
      <c r="R289">
        <f>Q289+0.00256*COS(RADIANS(125.04-1934.136*G289))</f>
        <v/>
      </c>
      <c r="S289">
        <f>DEGREES(ATAN2(COS(RADIANS(P289)),COS(RADIANS(R289))*SIN(RADIANS(P289))))</f>
        <v/>
      </c>
      <c r="T289">
        <f>DEGREES(ASIN(SIN(RADIANS(R289))*SIN(RADIANS(P289))))</f>
        <v/>
      </c>
      <c r="U289">
        <f>TAN(RADIANS(R289/2))*TAN(RADIANS(R289/2))</f>
        <v/>
      </c>
      <c r="V289">
        <f>4*DEGREES(U289*SIN(2*RADIANS(I289))-2*K289*SIN(RADIANS(J289))+4*K289*U289*SIN(RADIANS(J289))*COS(2*RADIANS(I289))-0.5*U289*U289*SIN(4*RADIANS(I289))-1.25*K289*K289*SIN(2*RADIANS(J289)))</f>
        <v/>
      </c>
      <c r="W289">
        <f>DEGREES(ACOS(COS(RADIANS(90.833))/(COS(RADIANS($B$2))*COS(RADIANS(T289)))-TAN(RADIANS($B$2))*TAN(RADIANS(T289))))</f>
        <v/>
      </c>
      <c r="X289" s="7">
        <f>(720-4*$B$3-V289+$B$4*60)/1440</f>
        <v/>
      </c>
      <c r="Y289" s="7">
        <f>(X289*1440-W289*4)/1440</f>
        <v/>
      </c>
      <c r="Z289" s="7">
        <f>(X289*1440+W289*4)/1440</f>
        <v/>
      </c>
      <c r="AA289">
        <f>8*W289</f>
        <v/>
      </c>
      <c r="AB289">
        <f>MOD(E289*1440+V289+4*$B$3-60*$B$4,1440)</f>
        <v/>
      </c>
      <c r="AC289">
        <f>IF(AB289/4&lt;0,AB289/4+180,AB289/4-180)</f>
        <v/>
      </c>
      <c r="AD289">
        <f>DEGREES(ACOS(SIN(RADIANS($B$2))*SIN(RADIANS(T289))+COS(RADIANS($B$2))*COS(RADIANS(T289))*COS(RADIANS(AC289))))</f>
        <v/>
      </c>
      <c r="AE289">
        <f>90-AD289</f>
        <v/>
      </c>
      <c r="AF289">
        <f>IF(AE289&gt;85,0,IF(AE289&gt;5,58.1/TAN(RADIANS(AE289))-0.07/POWER(TAN(RADIANS(AE289)),3)+0.000086/POWER(TAN(RADIANS(AE289)),5),IF(AE289&gt;-0.575,1735+AE289*(-518.2+AE289*(103.4+AE289*(-12.79+AE289*0.711))),-20.772/TAN(RADIANS(AE289)))))/3600</f>
        <v/>
      </c>
      <c r="AG289">
        <f>AE289+AF289</f>
        <v/>
      </c>
      <c r="AH289">
        <f>IF(AC289&gt;0,MOD(DEGREES(ACOS(((SIN(RADIANS($B$2))*COS(RADIANS(AD289)))-SIN(RADIANS(T289)))/(COS(RADIANS($B$2))*SIN(RADIANS(AD289)))))+180,360),MOD(540-DEGREES(ACOS(((SIN(RADIANS($B$2))*COS(RADIANS(AD289)))-SIN(RADIANS(T289)))/(COS(RADIANS($B$2))*SIN(RADIANS(AD289))))),360))</f>
        <v/>
      </c>
    </row>
    <row r="290">
      <c r="D290" s="1">
        <f>D289+1</f>
        <v/>
      </c>
      <c r="E290" s="7">
        <f>$B$5</f>
        <v/>
      </c>
      <c r="F290" s="2">
        <f>D290+2415018.5+E290-$B$4/24</f>
        <v/>
      </c>
      <c r="G290" s="3">
        <f>(F290-2451545)/36525</f>
        <v/>
      </c>
      <c r="I290">
        <f>MOD(280.46646+G290*(36000.76983 + G290*0.0003032),360)</f>
        <v/>
      </c>
      <c r="J290">
        <f>357.52911+G290*(35999.05029 - 0.0001537*G290)</f>
        <v/>
      </c>
      <c r="K290">
        <f>0.016708634-G290*(0.000042037+0.0000001267*G290)</f>
        <v/>
      </c>
      <c r="L290">
        <f>SIN(RADIANS(J290))*(1.914602-G290*(0.004817+0.000014*G290))+SIN(RADIANS(2*J290))*(0.019993-0.000101*G290)+SIN(RADIANS(3*J290))*0.000289</f>
        <v/>
      </c>
      <c r="M290">
        <f>I290+L290</f>
        <v/>
      </c>
      <c r="N290">
        <f>J290+L290</f>
        <v/>
      </c>
      <c r="O290">
        <f>(1.000001018*(1-K290*K290))/(1+K290*COS(RADIANS(N290)))</f>
        <v/>
      </c>
      <c r="P290">
        <f>M290-0.00569-0.00478*SIN(RADIANS(125.04-1934.136*G290))</f>
        <v/>
      </c>
      <c r="Q290">
        <f>23+(26+((21.448-G290*(46.815+G290*(0.00059-G290*0.001813))))/60)/60</f>
        <v/>
      </c>
      <c r="R290">
        <f>Q290+0.00256*COS(RADIANS(125.04-1934.136*G290))</f>
        <v/>
      </c>
      <c r="S290">
        <f>DEGREES(ATAN2(COS(RADIANS(P290)),COS(RADIANS(R290))*SIN(RADIANS(P290))))</f>
        <v/>
      </c>
      <c r="T290">
        <f>DEGREES(ASIN(SIN(RADIANS(R290))*SIN(RADIANS(P290))))</f>
        <v/>
      </c>
      <c r="U290">
        <f>TAN(RADIANS(R290/2))*TAN(RADIANS(R290/2))</f>
        <v/>
      </c>
      <c r="V290">
        <f>4*DEGREES(U290*SIN(2*RADIANS(I290))-2*K290*SIN(RADIANS(J290))+4*K290*U290*SIN(RADIANS(J290))*COS(2*RADIANS(I290))-0.5*U290*U290*SIN(4*RADIANS(I290))-1.25*K290*K290*SIN(2*RADIANS(J290)))</f>
        <v/>
      </c>
      <c r="W290">
        <f>DEGREES(ACOS(COS(RADIANS(90.833))/(COS(RADIANS($B$2))*COS(RADIANS(T290)))-TAN(RADIANS($B$2))*TAN(RADIANS(T290))))</f>
        <v/>
      </c>
      <c r="X290" s="7">
        <f>(720-4*$B$3-V290+$B$4*60)/1440</f>
        <v/>
      </c>
      <c r="Y290" s="7">
        <f>(X290*1440-W290*4)/1440</f>
        <v/>
      </c>
      <c r="Z290" s="7">
        <f>(X290*1440+W290*4)/1440</f>
        <v/>
      </c>
      <c r="AA290">
        <f>8*W290</f>
        <v/>
      </c>
      <c r="AB290">
        <f>MOD(E290*1440+V290+4*$B$3-60*$B$4,1440)</f>
        <v/>
      </c>
      <c r="AC290">
        <f>IF(AB290/4&lt;0,AB290/4+180,AB290/4-180)</f>
        <v/>
      </c>
      <c r="AD290">
        <f>DEGREES(ACOS(SIN(RADIANS($B$2))*SIN(RADIANS(T290))+COS(RADIANS($B$2))*COS(RADIANS(T290))*COS(RADIANS(AC290))))</f>
        <v/>
      </c>
      <c r="AE290">
        <f>90-AD290</f>
        <v/>
      </c>
      <c r="AF290">
        <f>IF(AE290&gt;85,0,IF(AE290&gt;5,58.1/TAN(RADIANS(AE290))-0.07/POWER(TAN(RADIANS(AE290)),3)+0.000086/POWER(TAN(RADIANS(AE290)),5),IF(AE290&gt;-0.575,1735+AE290*(-518.2+AE290*(103.4+AE290*(-12.79+AE290*0.711))),-20.772/TAN(RADIANS(AE290)))))/3600</f>
        <v/>
      </c>
      <c r="AG290">
        <f>AE290+AF290</f>
        <v/>
      </c>
      <c r="AH290">
        <f>IF(AC290&gt;0,MOD(DEGREES(ACOS(((SIN(RADIANS($B$2))*COS(RADIANS(AD290)))-SIN(RADIANS(T290)))/(COS(RADIANS($B$2))*SIN(RADIANS(AD290)))))+180,360),MOD(540-DEGREES(ACOS(((SIN(RADIANS($B$2))*COS(RADIANS(AD290)))-SIN(RADIANS(T290)))/(COS(RADIANS($B$2))*SIN(RADIANS(AD290))))),360))</f>
        <v/>
      </c>
    </row>
    <row r="291">
      <c r="D291" s="1">
        <f>D290+1</f>
        <v/>
      </c>
      <c r="E291" s="7">
        <f>$B$5</f>
        <v/>
      </c>
      <c r="F291" s="2">
        <f>D291+2415018.5+E291-$B$4/24</f>
        <v/>
      </c>
      <c r="G291" s="3">
        <f>(F291-2451545)/36525</f>
        <v/>
      </c>
      <c r="I291">
        <f>MOD(280.46646+G291*(36000.76983 + G291*0.0003032),360)</f>
        <v/>
      </c>
      <c r="J291">
        <f>357.52911+G291*(35999.05029 - 0.0001537*G291)</f>
        <v/>
      </c>
      <c r="K291">
        <f>0.016708634-G291*(0.000042037+0.0000001267*G291)</f>
        <v/>
      </c>
      <c r="L291">
        <f>SIN(RADIANS(J291))*(1.914602-G291*(0.004817+0.000014*G291))+SIN(RADIANS(2*J291))*(0.019993-0.000101*G291)+SIN(RADIANS(3*J291))*0.000289</f>
        <v/>
      </c>
      <c r="M291">
        <f>I291+L291</f>
        <v/>
      </c>
      <c r="N291">
        <f>J291+L291</f>
        <v/>
      </c>
      <c r="O291">
        <f>(1.000001018*(1-K291*K291))/(1+K291*COS(RADIANS(N291)))</f>
        <v/>
      </c>
      <c r="P291">
        <f>M291-0.00569-0.00478*SIN(RADIANS(125.04-1934.136*G291))</f>
        <v/>
      </c>
      <c r="Q291">
        <f>23+(26+((21.448-G291*(46.815+G291*(0.00059-G291*0.001813))))/60)/60</f>
        <v/>
      </c>
      <c r="R291">
        <f>Q291+0.00256*COS(RADIANS(125.04-1934.136*G291))</f>
        <v/>
      </c>
      <c r="S291">
        <f>DEGREES(ATAN2(COS(RADIANS(P291)),COS(RADIANS(R291))*SIN(RADIANS(P291))))</f>
        <v/>
      </c>
      <c r="T291">
        <f>DEGREES(ASIN(SIN(RADIANS(R291))*SIN(RADIANS(P291))))</f>
        <v/>
      </c>
      <c r="U291">
        <f>TAN(RADIANS(R291/2))*TAN(RADIANS(R291/2))</f>
        <v/>
      </c>
      <c r="V291">
        <f>4*DEGREES(U291*SIN(2*RADIANS(I291))-2*K291*SIN(RADIANS(J291))+4*K291*U291*SIN(RADIANS(J291))*COS(2*RADIANS(I291))-0.5*U291*U291*SIN(4*RADIANS(I291))-1.25*K291*K291*SIN(2*RADIANS(J291)))</f>
        <v/>
      </c>
      <c r="W291">
        <f>DEGREES(ACOS(COS(RADIANS(90.833))/(COS(RADIANS($B$2))*COS(RADIANS(T291)))-TAN(RADIANS($B$2))*TAN(RADIANS(T291))))</f>
        <v/>
      </c>
      <c r="X291" s="7">
        <f>(720-4*$B$3-V291+$B$4*60)/1440</f>
        <v/>
      </c>
      <c r="Y291" s="7">
        <f>(X291*1440-W291*4)/1440</f>
        <v/>
      </c>
      <c r="Z291" s="7">
        <f>(X291*1440+W291*4)/1440</f>
        <v/>
      </c>
      <c r="AA291">
        <f>8*W291</f>
        <v/>
      </c>
      <c r="AB291">
        <f>MOD(E291*1440+V291+4*$B$3-60*$B$4,1440)</f>
        <v/>
      </c>
      <c r="AC291">
        <f>IF(AB291/4&lt;0,AB291/4+180,AB291/4-180)</f>
        <v/>
      </c>
      <c r="AD291">
        <f>DEGREES(ACOS(SIN(RADIANS($B$2))*SIN(RADIANS(T291))+COS(RADIANS($B$2))*COS(RADIANS(T291))*COS(RADIANS(AC291))))</f>
        <v/>
      </c>
      <c r="AE291">
        <f>90-AD291</f>
        <v/>
      </c>
      <c r="AF291">
        <f>IF(AE291&gt;85,0,IF(AE291&gt;5,58.1/TAN(RADIANS(AE291))-0.07/POWER(TAN(RADIANS(AE291)),3)+0.000086/POWER(TAN(RADIANS(AE291)),5),IF(AE291&gt;-0.575,1735+AE291*(-518.2+AE291*(103.4+AE291*(-12.79+AE291*0.711))),-20.772/TAN(RADIANS(AE291)))))/3600</f>
        <v/>
      </c>
      <c r="AG291">
        <f>AE291+AF291</f>
        <v/>
      </c>
      <c r="AH291">
        <f>IF(AC291&gt;0,MOD(DEGREES(ACOS(((SIN(RADIANS($B$2))*COS(RADIANS(AD291)))-SIN(RADIANS(T291)))/(COS(RADIANS($B$2))*SIN(RADIANS(AD291)))))+180,360),MOD(540-DEGREES(ACOS(((SIN(RADIANS($B$2))*COS(RADIANS(AD291)))-SIN(RADIANS(T291)))/(COS(RADIANS($B$2))*SIN(RADIANS(AD291))))),360))</f>
        <v/>
      </c>
    </row>
    <row r="292">
      <c r="D292" s="1">
        <f>D291+1</f>
        <v/>
      </c>
      <c r="E292" s="7">
        <f>$B$5</f>
        <v/>
      </c>
      <c r="F292" s="2">
        <f>D292+2415018.5+E292-$B$4/24</f>
        <v/>
      </c>
      <c r="G292" s="3">
        <f>(F292-2451545)/36525</f>
        <v/>
      </c>
      <c r="I292">
        <f>MOD(280.46646+G292*(36000.76983 + G292*0.0003032),360)</f>
        <v/>
      </c>
      <c r="J292">
        <f>357.52911+G292*(35999.05029 - 0.0001537*G292)</f>
        <v/>
      </c>
      <c r="K292">
        <f>0.016708634-G292*(0.000042037+0.0000001267*G292)</f>
        <v/>
      </c>
      <c r="L292">
        <f>SIN(RADIANS(J292))*(1.914602-G292*(0.004817+0.000014*G292))+SIN(RADIANS(2*J292))*(0.019993-0.000101*G292)+SIN(RADIANS(3*J292))*0.000289</f>
        <v/>
      </c>
      <c r="M292">
        <f>I292+L292</f>
        <v/>
      </c>
      <c r="N292">
        <f>J292+L292</f>
        <v/>
      </c>
      <c r="O292">
        <f>(1.000001018*(1-K292*K292))/(1+K292*COS(RADIANS(N292)))</f>
        <v/>
      </c>
      <c r="P292">
        <f>M292-0.00569-0.00478*SIN(RADIANS(125.04-1934.136*G292))</f>
        <v/>
      </c>
      <c r="Q292">
        <f>23+(26+((21.448-G292*(46.815+G292*(0.00059-G292*0.001813))))/60)/60</f>
        <v/>
      </c>
      <c r="R292">
        <f>Q292+0.00256*COS(RADIANS(125.04-1934.136*G292))</f>
        <v/>
      </c>
      <c r="S292">
        <f>DEGREES(ATAN2(COS(RADIANS(P292)),COS(RADIANS(R292))*SIN(RADIANS(P292))))</f>
        <v/>
      </c>
      <c r="T292">
        <f>DEGREES(ASIN(SIN(RADIANS(R292))*SIN(RADIANS(P292))))</f>
        <v/>
      </c>
      <c r="U292">
        <f>TAN(RADIANS(R292/2))*TAN(RADIANS(R292/2))</f>
        <v/>
      </c>
      <c r="V292">
        <f>4*DEGREES(U292*SIN(2*RADIANS(I292))-2*K292*SIN(RADIANS(J292))+4*K292*U292*SIN(RADIANS(J292))*COS(2*RADIANS(I292))-0.5*U292*U292*SIN(4*RADIANS(I292))-1.25*K292*K292*SIN(2*RADIANS(J292)))</f>
        <v/>
      </c>
      <c r="W292">
        <f>DEGREES(ACOS(COS(RADIANS(90.833))/(COS(RADIANS($B$2))*COS(RADIANS(T292)))-TAN(RADIANS($B$2))*TAN(RADIANS(T292))))</f>
        <v/>
      </c>
      <c r="X292" s="7">
        <f>(720-4*$B$3-V292+$B$4*60)/1440</f>
        <v/>
      </c>
      <c r="Y292" s="7">
        <f>(X292*1440-W292*4)/1440</f>
        <v/>
      </c>
      <c r="Z292" s="7">
        <f>(X292*1440+W292*4)/1440</f>
        <v/>
      </c>
      <c r="AA292">
        <f>8*W292</f>
        <v/>
      </c>
      <c r="AB292">
        <f>MOD(E292*1440+V292+4*$B$3-60*$B$4,1440)</f>
        <v/>
      </c>
      <c r="AC292">
        <f>IF(AB292/4&lt;0,AB292/4+180,AB292/4-180)</f>
        <v/>
      </c>
      <c r="AD292">
        <f>DEGREES(ACOS(SIN(RADIANS($B$2))*SIN(RADIANS(T292))+COS(RADIANS($B$2))*COS(RADIANS(T292))*COS(RADIANS(AC292))))</f>
        <v/>
      </c>
      <c r="AE292">
        <f>90-AD292</f>
        <v/>
      </c>
      <c r="AF292">
        <f>IF(AE292&gt;85,0,IF(AE292&gt;5,58.1/TAN(RADIANS(AE292))-0.07/POWER(TAN(RADIANS(AE292)),3)+0.000086/POWER(TAN(RADIANS(AE292)),5),IF(AE292&gt;-0.575,1735+AE292*(-518.2+AE292*(103.4+AE292*(-12.79+AE292*0.711))),-20.772/TAN(RADIANS(AE292)))))/3600</f>
        <v/>
      </c>
      <c r="AG292">
        <f>AE292+AF292</f>
        <v/>
      </c>
      <c r="AH292">
        <f>IF(AC292&gt;0,MOD(DEGREES(ACOS(((SIN(RADIANS($B$2))*COS(RADIANS(AD292)))-SIN(RADIANS(T292)))/(COS(RADIANS($B$2))*SIN(RADIANS(AD292)))))+180,360),MOD(540-DEGREES(ACOS(((SIN(RADIANS($B$2))*COS(RADIANS(AD292)))-SIN(RADIANS(T292)))/(COS(RADIANS($B$2))*SIN(RADIANS(AD292))))),360))</f>
        <v/>
      </c>
    </row>
    <row r="293">
      <c r="D293" s="1">
        <f>D292+1</f>
        <v/>
      </c>
      <c r="E293" s="7">
        <f>$B$5</f>
        <v/>
      </c>
      <c r="F293" s="2">
        <f>D293+2415018.5+E293-$B$4/24</f>
        <v/>
      </c>
      <c r="G293" s="3">
        <f>(F293-2451545)/36525</f>
        <v/>
      </c>
      <c r="I293">
        <f>MOD(280.46646+G293*(36000.76983 + G293*0.0003032),360)</f>
        <v/>
      </c>
      <c r="J293">
        <f>357.52911+G293*(35999.05029 - 0.0001537*G293)</f>
        <v/>
      </c>
      <c r="K293">
        <f>0.016708634-G293*(0.000042037+0.0000001267*G293)</f>
        <v/>
      </c>
      <c r="L293">
        <f>SIN(RADIANS(J293))*(1.914602-G293*(0.004817+0.000014*G293))+SIN(RADIANS(2*J293))*(0.019993-0.000101*G293)+SIN(RADIANS(3*J293))*0.000289</f>
        <v/>
      </c>
      <c r="M293">
        <f>I293+L293</f>
        <v/>
      </c>
      <c r="N293">
        <f>J293+L293</f>
        <v/>
      </c>
      <c r="O293">
        <f>(1.000001018*(1-K293*K293))/(1+K293*COS(RADIANS(N293)))</f>
        <v/>
      </c>
      <c r="P293">
        <f>M293-0.00569-0.00478*SIN(RADIANS(125.04-1934.136*G293))</f>
        <v/>
      </c>
      <c r="Q293">
        <f>23+(26+((21.448-G293*(46.815+G293*(0.00059-G293*0.001813))))/60)/60</f>
        <v/>
      </c>
      <c r="R293">
        <f>Q293+0.00256*COS(RADIANS(125.04-1934.136*G293))</f>
        <v/>
      </c>
      <c r="S293">
        <f>DEGREES(ATAN2(COS(RADIANS(P293)),COS(RADIANS(R293))*SIN(RADIANS(P293))))</f>
        <v/>
      </c>
      <c r="T293">
        <f>DEGREES(ASIN(SIN(RADIANS(R293))*SIN(RADIANS(P293))))</f>
        <v/>
      </c>
      <c r="U293">
        <f>TAN(RADIANS(R293/2))*TAN(RADIANS(R293/2))</f>
        <v/>
      </c>
      <c r="V293">
        <f>4*DEGREES(U293*SIN(2*RADIANS(I293))-2*K293*SIN(RADIANS(J293))+4*K293*U293*SIN(RADIANS(J293))*COS(2*RADIANS(I293))-0.5*U293*U293*SIN(4*RADIANS(I293))-1.25*K293*K293*SIN(2*RADIANS(J293)))</f>
        <v/>
      </c>
      <c r="W293">
        <f>DEGREES(ACOS(COS(RADIANS(90.833))/(COS(RADIANS($B$2))*COS(RADIANS(T293)))-TAN(RADIANS($B$2))*TAN(RADIANS(T293))))</f>
        <v/>
      </c>
      <c r="X293" s="7">
        <f>(720-4*$B$3-V293+$B$4*60)/1440</f>
        <v/>
      </c>
      <c r="Y293" s="7">
        <f>(X293*1440-W293*4)/1440</f>
        <v/>
      </c>
      <c r="Z293" s="7">
        <f>(X293*1440+W293*4)/1440</f>
        <v/>
      </c>
      <c r="AA293">
        <f>8*W293</f>
        <v/>
      </c>
      <c r="AB293">
        <f>MOD(E293*1440+V293+4*$B$3-60*$B$4,1440)</f>
        <v/>
      </c>
      <c r="AC293">
        <f>IF(AB293/4&lt;0,AB293/4+180,AB293/4-180)</f>
        <v/>
      </c>
      <c r="AD293">
        <f>DEGREES(ACOS(SIN(RADIANS($B$2))*SIN(RADIANS(T293))+COS(RADIANS($B$2))*COS(RADIANS(T293))*COS(RADIANS(AC293))))</f>
        <v/>
      </c>
      <c r="AE293">
        <f>90-AD293</f>
        <v/>
      </c>
      <c r="AF293">
        <f>IF(AE293&gt;85,0,IF(AE293&gt;5,58.1/TAN(RADIANS(AE293))-0.07/POWER(TAN(RADIANS(AE293)),3)+0.000086/POWER(TAN(RADIANS(AE293)),5),IF(AE293&gt;-0.575,1735+AE293*(-518.2+AE293*(103.4+AE293*(-12.79+AE293*0.711))),-20.772/TAN(RADIANS(AE293)))))/3600</f>
        <v/>
      </c>
      <c r="AG293">
        <f>AE293+AF293</f>
        <v/>
      </c>
      <c r="AH293">
        <f>IF(AC293&gt;0,MOD(DEGREES(ACOS(((SIN(RADIANS($B$2))*COS(RADIANS(AD293)))-SIN(RADIANS(T293)))/(COS(RADIANS($B$2))*SIN(RADIANS(AD293)))))+180,360),MOD(540-DEGREES(ACOS(((SIN(RADIANS($B$2))*COS(RADIANS(AD293)))-SIN(RADIANS(T293)))/(COS(RADIANS($B$2))*SIN(RADIANS(AD293))))),360))</f>
        <v/>
      </c>
    </row>
    <row r="294">
      <c r="D294" s="1">
        <f>D293+1</f>
        <v/>
      </c>
      <c r="E294" s="7">
        <f>$B$5</f>
        <v/>
      </c>
      <c r="F294" s="2">
        <f>D294+2415018.5+E294-$B$4/24</f>
        <v/>
      </c>
      <c r="G294" s="3">
        <f>(F294-2451545)/36525</f>
        <v/>
      </c>
      <c r="I294">
        <f>MOD(280.46646+G294*(36000.76983 + G294*0.0003032),360)</f>
        <v/>
      </c>
      <c r="J294">
        <f>357.52911+G294*(35999.05029 - 0.0001537*G294)</f>
        <v/>
      </c>
      <c r="K294">
        <f>0.016708634-G294*(0.000042037+0.0000001267*G294)</f>
        <v/>
      </c>
      <c r="L294">
        <f>SIN(RADIANS(J294))*(1.914602-G294*(0.004817+0.000014*G294))+SIN(RADIANS(2*J294))*(0.019993-0.000101*G294)+SIN(RADIANS(3*J294))*0.000289</f>
        <v/>
      </c>
      <c r="M294">
        <f>I294+L294</f>
        <v/>
      </c>
      <c r="N294">
        <f>J294+L294</f>
        <v/>
      </c>
      <c r="O294">
        <f>(1.000001018*(1-K294*K294))/(1+K294*COS(RADIANS(N294)))</f>
        <v/>
      </c>
      <c r="P294">
        <f>M294-0.00569-0.00478*SIN(RADIANS(125.04-1934.136*G294))</f>
        <v/>
      </c>
      <c r="Q294">
        <f>23+(26+((21.448-G294*(46.815+G294*(0.00059-G294*0.001813))))/60)/60</f>
        <v/>
      </c>
      <c r="R294">
        <f>Q294+0.00256*COS(RADIANS(125.04-1934.136*G294))</f>
        <v/>
      </c>
      <c r="S294">
        <f>DEGREES(ATAN2(COS(RADIANS(P294)),COS(RADIANS(R294))*SIN(RADIANS(P294))))</f>
        <v/>
      </c>
      <c r="T294">
        <f>DEGREES(ASIN(SIN(RADIANS(R294))*SIN(RADIANS(P294))))</f>
        <v/>
      </c>
      <c r="U294">
        <f>TAN(RADIANS(R294/2))*TAN(RADIANS(R294/2))</f>
        <v/>
      </c>
      <c r="V294">
        <f>4*DEGREES(U294*SIN(2*RADIANS(I294))-2*K294*SIN(RADIANS(J294))+4*K294*U294*SIN(RADIANS(J294))*COS(2*RADIANS(I294))-0.5*U294*U294*SIN(4*RADIANS(I294))-1.25*K294*K294*SIN(2*RADIANS(J294)))</f>
        <v/>
      </c>
      <c r="W294">
        <f>DEGREES(ACOS(COS(RADIANS(90.833))/(COS(RADIANS($B$2))*COS(RADIANS(T294)))-TAN(RADIANS($B$2))*TAN(RADIANS(T294))))</f>
        <v/>
      </c>
      <c r="X294" s="7">
        <f>(720-4*$B$3-V294+$B$4*60)/1440</f>
        <v/>
      </c>
      <c r="Y294" s="7">
        <f>(X294*1440-W294*4)/1440</f>
        <v/>
      </c>
      <c r="Z294" s="7">
        <f>(X294*1440+W294*4)/1440</f>
        <v/>
      </c>
      <c r="AA294">
        <f>8*W294</f>
        <v/>
      </c>
      <c r="AB294">
        <f>MOD(E294*1440+V294+4*$B$3-60*$B$4,1440)</f>
        <v/>
      </c>
      <c r="AC294">
        <f>IF(AB294/4&lt;0,AB294/4+180,AB294/4-180)</f>
        <v/>
      </c>
      <c r="AD294">
        <f>DEGREES(ACOS(SIN(RADIANS($B$2))*SIN(RADIANS(T294))+COS(RADIANS($B$2))*COS(RADIANS(T294))*COS(RADIANS(AC294))))</f>
        <v/>
      </c>
      <c r="AE294">
        <f>90-AD294</f>
        <v/>
      </c>
      <c r="AF294">
        <f>IF(AE294&gt;85,0,IF(AE294&gt;5,58.1/TAN(RADIANS(AE294))-0.07/POWER(TAN(RADIANS(AE294)),3)+0.000086/POWER(TAN(RADIANS(AE294)),5),IF(AE294&gt;-0.575,1735+AE294*(-518.2+AE294*(103.4+AE294*(-12.79+AE294*0.711))),-20.772/TAN(RADIANS(AE294)))))/3600</f>
        <v/>
      </c>
      <c r="AG294">
        <f>AE294+AF294</f>
        <v/>
      </c>
      <c r="AH294">
        <f>IF(AC294&gt;0,MOD(DEGREES(ACOS(((SIN(RADIANS($B$2))*COS(RADIANS(AD294)))-SIN(RADIANS(T294)))/(COS(RADIANS($B$2))*SIN(RADIANS(AD294)))))+180,360),MOD(540-DEGREES(ACOS(((SIN(RADIANS($B$2))*COS(RADIANS(AD294)))-SIN(RADIANS(T294)))/(COS(RADIANS($B$2))*SIN(RADIANS(AD294))))),360))</f>
        <v/>
      </c>
    </row>
    <row r="295">
      <c r="D295" s="1">
        <f>D294+1</f>
        <v/>
      </c>
      <c r="E295" s="7">
        <f>$B$5</f>
        <v/>
      </c>
      <c r="F295" s="2">
        <f>D295+2415018.5+E295-$B$4/24</f>
        <v/>
      </c>
      <c r="G295" s="3">
        <f>(F295-2451545)/36525</f>
        <v/>
      </c>
      <c r="I295">
        <f>MOD(280.46646+G295*(36000.76983 + G295*0.0003032),360)</f>
        <v/>
      </c>
      <c r="J295">
        <f>357.52911+G295*(35999.05029 - 0.0001537*G295)</f>
        <v/>
      </c>
      <c r="K295">
        <f>0.016708634-G295*(0.000042037+0.0000001267*G295)</f>
        <v/>
      </c>
      <c r="L295">
        <f>SIN(RADIANS(J295))*(1.914602-G295*(0.004817+0.000014*G295))+SIN(RADIANS(2*J295))*(0.019993-0.000101*G295)+SIN(RADIANS(3*J295))*0.000289</f>
        <v/>
      </c>
      <c r="M295">
        <f>I295+L295</f>
        <v/>
      </c>
      <c r="N295">
        <f>J295+L295</f>
        <v/>
      </c>
      <c r="O295">
        <f>(1.000001018*(1-K295*K295))/(1+K295*COS(RADIANS(N295)))</f>
        <v/>
      </c>
      <c r="P295">
        <f>M295-0.00569-0.00478*SIN(RADIANS(125.04-1934.136*G295))</f>
        <v/>
      </c>
      <c r="Q295">
        <f>23+(26+((21.448-G295*(46.815+G295*(0.00059-G295*0.001813))))/60)/60</f>
        <v/>
      </c>
      <c r="R295">
        <f>Q295+0.00256*COS(RADIANS(125.04-1934.136*G295))</f>
        <v/>
      </c>
      <c r="S295">
        <f>DEGREES(ATAN2(COS(RADIANS(P295)),COS(RADIANS(R295))*SIN(RADIANS(P295))))</f>
        <v/>
      </c>
      <c r="T295">
        <f>DEGREES(ASIN(SIN(RADIANS(R295))*SIN(RADIANS(P295))))</f>
        <v/>
      </c>
      <c r="U295">
        <f>TAN(RADIANS(R295/2))*TAN(RADIANS(R295/2))</f>
        <v/>
      </c>
      <c r="V295">
        <f>4*DEGREES(U295*SIN(2*RADIANS(I295))-2*K295*SIN(RADIANS(J295))+4*K295*U295*SIN(RADIANS(J295))*COS(2*RADIANS(I295))-0.5*U295*U295*SIN(4*RADIANS(I295))-1.25*K295*K295*SIN(2*RADIANS(J295)))</f>
        <v/>
      </c>
      <c r="W295">
        <f>DEGREES(ACOS(COS(RADIANS(90.833))/(COS(RADIANS($B$2))*COS(RADIANS(T295)))-TAN(RADIANS($B$2))*TAN(RADIANS(T295))))</f>
        <v/>
      </c>
      <c r="X295" s="7">
        <f>(720-4*$B$3-V295+$B$4*60)/1440</f>
        <v/>
      </c>
      <c r="Y295" s="7">
        <f>(X295*1440-W295*4)/1440</f>
        <v/>
      </c>
      <c r="Z295" s="7">
        <f>(X295*1440+W295*4)/1440</f>
        <v/>
      </c>
      <c r="AA295">
        <f>8*W295</f>
        <v/>
      </c>
      <c r="AB295">
        <f>MOD(E295*1440+V295+4*$B$3-60*$B$4,1440)</f>
        <v/>
      </c>
      <c r="AC295">
        <f>IF(AB295/4&lt;0,AB295/4+180,AB295/4-180)</f>
        <v/>
      </c>
      <c r="AD295">
        <f>DEGREES(ACOS(SIN(RADIANS($B$2))*SIN(RADIANS(T295))+COS(RADIANS($B$2))*COS(RADIANS(T295))*COS(RADIANS(AC295))))</f>
        <v/>
      </c>
      <c r="AE295">
        <f>90-AD295</f>
        <v/>
      </c>
      <c r="AF295">
        <f>IF(AE295&gt;85,0,IF(AE295&gt;5,58.1/TAN(RADIANS(AE295))-0.07/POWER(TAN(RADIANS(AE295)),3)+0.000086/POWER(TAN(RADIANS(AE295)),5),IF(AE295&gt;-0.575,1735+AE295*(-518.2+AE295*(103.4+AE295*(-12.79+AE295*0.711))),-20.772/TAN(RADIANS(AE295)))))/3600</f>
        <v/>
      </c>
      <c r="AG295">
        <f>AE295+AF295</f>
        <v/>
      </c>
      <c r="AH295">
        <f>IF(AC295&gt;0,MOD(DEGREES(ACOS(((SIN(RADIANS($B$2))*COS(RADIANS(AD295)))-SIN(RADIANS(T295)))/(COS(RADIANS($B$2))*SIN(RADIANS(AD295)))))+180,360),MOD(540-DEGREES(ACOS(((SIN(RADIANS($B$2))*COS(RADIANS(AD295)))-SIN(RADIANS(T295)))/(COS(RADIANS($B$2))*SIN(RADIANS(AD295))))),360))</f>
        <v/>
      </c>
    </row>
    <row r="296">
      <c r="D296" s="1">
        <f>D295+1</f>
        <v/>
      </c>
      <c r="E296" s="7">
        <f>$B$5</f>
        <v/>
      </c>
      <c r="F296" s="2">
        <f>D296+2415018.5+E296-$B$4/24</f>
        <v/>
      </c>
      <c r="G296" s="3">
        <f>(F296-2451545)/36525</f>
        <v/>
      </c>
      <c r="I296">
        <f>MOD(280.46646+G296*(36000.76983 + G296*0.0003032),360)</f>
        <v/>
      </c>
      <c r="J296">
        <f>357.52911+G296*(35999.05029 - 0.0001537*G296)</f>
        <v/>
      </c>
      <c r="K296">
        <f>0.016708634-G296*(0.000042037+0.0000001267*G296)</f>
        <v/>
      </c>
      <c r="L296">
        <f>SIN(RADIANS(J296))*(1.914602-G296*(0.004817+0.000014*G296))+SIN(RADIANS(2*J296))*(0.019993-0.000101*G296)+SIN(RADIANS(3*J296))*0.000289</f>
        <v/>
      </c>
      <c r="M296">
        <f>I296+L296</f>
        <v/>
      </c>
      <c r="N296">
        <f>J296+L296</f>
        <v/>
      </c>
      <c r="O296">
        <f>(1.000001018*(1-K296*K296))/(1+K296*COS(RADIANS(N296)))</f>
        <v/>
      </c>
      <c r="P296">
        <f>M296-0.00569-0.00478*SIN(RADIANS(125.04-1934.136*G296))</f>
        <v/>
      </c>
      <c r="Q296">
        <f>23+(26+((21.448-G296*(46.815+G296*(0.00059-G296*0.001813))))/60)/60</f>
        <v/>
      </c>
      <c r="R296">
        <f>Q296+0.00256*COS(RADIANS(125.04-1934.136*G296))</f>
        <v/>
      </c>
      <c r="S296">
        <f>DEGREES(ATAN2(COS(RADIANS(P296)),COS(RADIANS(R296))*SIN(RADIANS(P296))))</f>
        <v/>
      </c>
      <c r="T296">
        <f>DEGREES(ASIN(SIN(RADIANS(R296))*SIN(RADIANS(P296))))</f>
        <v/>
      </c>
      <c r="U296">
        <f>TAN(RADIANS(R296/2))*TAN(RADIANS(R296/2))</f>
        <v/>
      </c>
      <c r="V296">
        <f>4*DEGREES(U296*SIN(2*RADIANS(I296))-2*K296*SIN(RADIANS(J296))+4*K296*U296*SIN(RADIANS(J296))*COS(2*RADIANS(I296))-0.5*U296*U296*SIN(4*RADIANS(I296))-1.25*K296*K296*SIN(2*RADIANS(J296)))</f>
        <v/>
      </c>
      <c r="W296">
        <f>DEGREES(ACOS(COS(RADIANS(90.833))/(COS(RADIANS($B$2))*COS(RADIANS(T296)))-TAN(RADIANS($B$2))*TAN(RADIANS(T296))))</f>
        <v/>
      </c>
      <c r="X296" s="7">
        <f>(720-4*$B$3-V296+$B$4*60)/1440</f>
        <v/>
      </c>
      <c r="Y296" s="7">
        <f>(X296*1440-W296*4)/1440</f>
        <v/>
      </c>
      <c r="Z296" s="7">
        <f>(X296*1440+W296*4)/1440</f>
        <v/>
      </c>
      <c r="AA296">
        <f>8*W296</f>
        <v/>
      </c>
      <c r="AB296">
        <f>MOD(E296*1440+V296+4*$B$3-60*$B$4,1440)</f>
        <v/>
      </c>
      <c r="AC296">
        <f>IF(AB296/4&lt;0,AB296/4+180,AB296/4-180)</f>
        <v/>
      </c>
      <c r="AD296">
        <f>DEGREES(ACOS(SIN(RADIANS($B$2))*SIN(RADIANS(T296))+COS(RADIANS($B$2))*COS(RADIANS(T296))*COS(RADIANS(AC296))))</f>
        <v/>
      </c>
      <c r="AE296">
        <f>90-AD296</f>
        <v/>
      </c>
      <c r="AF296">
        <f>IF(AE296&gt;85,0,IF(AE296&gt;5,58.1/TAN(RADIANS(AE296))-0.07/POWER(TAN(RADIANS(AE296)),3)+0.000086/POWER(TAN(RADIANS(AE296)),5),IF(AE296&gt;-0.575,1735+AE296*(-518.2+AE296*(103.4+AE296*(-12.79+AE296*0.711))),-20.772/TAN(RADIANS(AE296)))))/3600</f>
        <v/>
      </c>
      <c r="AG296">
        <f>AE296+AF296</f>
        <v/>
      </c>
      <c r="AH296">
        <f>IF(AC296&gt;0,MOD(DEGREES(ACOS(((SIN(RADIANS($B$2))*COS(RADIANS(AD296)))-SIN(RADIANS(T296)))/(COS(RADIANS($B$2))*SIN(RADIANS(AD296)))))+180,360),MOD(540-DEGREES(ACOS(((SIN(RADIANS($B$2))*COS(RADIANS(AD296)))-SIN(RADIANS(T296)))/(COS(RADIANS($B$2))*SIN(RADIANS(AD296))))),360))</f>
        <v/>
      </c>
    </row>
    <row r="297">
      <c r="D297" s="1">
        <f>D296+1</f>
        <v/>
      </c>
      <c r="E297" s="7">
        <f>$B$5</f>
        <v/>
      </c>
      <c r="F297" s="2">
        <f>D297+2415018.5+E297-$B$4/24</f>
        <v/>
      </c>
      <c r="G297" s="3">
        <f>(F297-2451545)/36525</f>
        <v/>
      </c>
      <c r="I297">
        <f>MOD(280.46646+G297*(36000.76983 + G297*0.0003032),360)</f>
        <v/>
      </c>
      <c r="J297">
        <f>357.52911+G297*(35999.05029 - 0.0001537*G297)</f>
        <v/>
      </c>
      <c r="K297">
        <f>0.016708634-G297*(0.000042037+0.0000001267*G297)</f>
        <v/>
      </c>
      <c r="L297">
        <f>SIN(RADIANS(J297))*(1.914602-G297*(0.004817+0.000014*G297))+SIN(RADIANS(2*J297))*(0.019993-0.000101*G297)+SIN(RADIANS(3*J297))*0.000289</f>
        <v/>
      </c>
      <c r="M297">
        <f>I297+L297</f>
        <v/>
      </c>
      <c r="N297">
        <f>J297+L297</f>
        <v/>
      </c>
      <c r="O297">
        <f>(1.000001018*(1-K297*K297))/(1+K297*COS(RADIANS(N297)))</f>
        <v/>
      </c>
      <c r="P297">
        <f>M297-0.00569-0.00478*SIN(RADIANS(125.04-1934.136*G297))</f>
        <v/>
      </c>
      <c r="Q297">
        <f>23+(26+((21.448-G297*(46.815+G297*(0.00059-G297*0.001813))))/60)/60</f>
        <v/>
      </c>
      <c r="R297">
        <f>Q297+0.00256*COS(RADIANS(125.04-1934.136*G297))</f>
        <v/>
      </c>
      <c r="S297">
        <f>DEGREES(ATAN2(COS(RADIANS(P297)),COS(RADIANS(R297))*SIN(RADIANS(P297))))</f>
        <v/>
      </c>
      <c r="T297">
        <f>DEGREES(ASIN(SIN(RADIANS(R297))*SIN(RADIANS(P297))))</f>
        <v/>
      </c>
      <c r="U297">
        <f>TAN(RADIANS(R297/2))*TAN(RADIANS(R297/2))</f>
        <v/>
      </c>
      <c r="V297">
        <f>4*DEGREES(U297*SIN(2*RADIANS(I297))-2*K297*SIN(RADIANS(J297))+4*K297*U297*SIN(RADIANS(J297))*COS(2*RADIANS(I297))-0.5*U297*U297*SIN(4*RADIANS(I297))-1.25*K297*K297*SIN(2*RADIANS(J297)))</f>
        <v/>
      </c>
      <c r="W297">
        <f>DEGREES(ACOS(COS(RADIANS(90.833))/(COS(RADIANS($B$2))*COS(RADIANS(T297)))-TAN(RADIANS($B$2))*TAN(RADIANS(T297))))</f>
        <v/>
      </c>
      <c r="X297" s="7">
        <f>(720-4*$B$3-V297+$B$4*60)/1440</f>
        <v/>
      </c>
      <c r="Y297" s="7">
        <f>(X297*1440-W297*4)/1440</f>
        <v/>
      </c>
      <c r="Z297" s="7">
        <f>(X297*1440+W297*4)/1440</f>
        <v/>
      </c>
      <c r="AA297">
        <f>8*W297</f>
        <v/>
      </c>
      <c r="AB297">
        <f>MOD(E297*1440+V297+4*$B$3-60*$B$4,1440)</f>
        <v/>
      </c>
      <c r="AC297">
        <f>IF(AB297/4&lt;0,AB297/4+180,AB297/4-180)</f>
        <v/>
      </c>
      <c r="AD297">
        <f>DEGREES(ACOS(SIN(RADIANS($B$2))*SIN(RADIANS(T297))+COS(RADIANS($B$2))*COS(RADIANS(T297))*COS(RADIANS(AC297))))</f>
        <v/>
      </c>
      <c r="AE297">
        <f>90-AD297</f>
        <v/>
      </c>
      <c r="AF297">
        <f>IF(AE297&gt;85,0,IF(AE297&gt;5,58.1/TAN(RADIANS(AE297))-0.07/POWER(TAN(RADIANS(AE297)),3)+0.000086/POWER(TAN(RADIANS(AE297)),5),IF(AE297&gt;-0.575,1735+AE297*(-518.2+AE297*(103.4+AE297*(-12.79+AE297*0.711))),-20.772/TAN(RADIANS(AE297)))))/3600</f>
        <v/>
      </c>
      <c r="AG297">
        <f>AE297+AF297</f>
        <v/>
      </c>
      <c r="AH297">
        <f>IF(AC297&gt;0,MOD(DEGREES(ACOS(((SIN(RADIANS($B$2))*COS(RADIANS(AD297)))-SIN(RADIANS(T297)))/(COS(RADIANS($B$2))*SIN(RADIANS(AD297)))))+180,360),MOD(540-DEGREES(ACOS(((SIN(RADIANS($B$2))*COS(RADIANS(AD297)))-SIN(RADIANS(T297)))/(COS(RADIANS($B$2))*SIN(RADIANS(AD297))))),360))</f>
        <v/>
      </c>
    </row>
    <row r="298">
      <c r="D298" s="1">
        <f>D297+1</f>
        <v/>
      </c>
      <c r="E298" s="7">
        <f>$B$5</f>
        <v/>
      </c>
      <c r="F298" s="2">
        <f>D298+2415018.5+E298-$B$4/24</f>
        <v/>
      </c>
      <c r="G298" s="3">
        <f>(F298-2451545)/36525</f>
        <v/>
      </c>
      <c r="I298">
        <f>MOD(280.46646+G298*(36000.76983 + G298*0.0003032),360)</f>
        <v/>
      </c>
      <c r="J298">
        <f>357.52911+G298*(35999.05029 - 0.0001537*G298)</f>
        <v/>
      </c>
      <c r="K298">
        <f>0.016708634-G298*(0.000042037+0.0000001267*G298)</f>
        <v/>
      </c>
      <c r="L298">
        <f>SIN(RADIANS(J298))*(1.914602-G298*(0.004817+0.000014*G298))+SIN(RADIANS(2*J298))*(0.019993-0.000101*G298)+SIN(RADIANS(3*J298))*0.000289</f>
        <v/>
      </c>
      <c r="M298">
        <f>I298+L298</f>
        <v/>
      </c>
      <c r="N298">
        <f>J298+L298</f>
        <v/>
      </c>
      <c r="O298">
        <f>(1.000001018*(1-K298*K298))/(1+K298*COS(RADIANS(N298)))</f>
        <v/>
      </c>
      <c r="P298">
        <f>M298-0.00569-0.00478*SIN(RADIANS(125.04-1934.136*G298))</f>
        <v/>
      </c>
      <c r="Q298">
        <f>23+(26+((21.448-G298*(46.815+G298*(0.00059-G298*0.001813))))/60)/60</f>
        <v/>
      </c>
      <c r="R298">
        <f>Q298+0.00256*COS(RADIANS(125.04-1934.136*G298))</f>
        <v/>
      </c>
      <c r="S298">
        <f>DEGREES(ATAN2(COS(RADIANS(P298)),COS(RADIANS(R298))*SIN(RADIANS(P298))))</f>
        <v/>
      </c>
      <c r="T298">
        <f>DEGREES(ASIN(SIN(RADIANS(R298))*SIN(RADIANS(P298))))</f>
        <v/>
      </c>
      <c r="U298">
        <f>TAN(RADIANS(R298/2))*TAN(RADIANS(R298/2))</f>
        <v/>
      </c>
      <c r="V298">
        <f>4*DEGREES(U298*SIN(2*RADIANS(I298))-2*K298*SIN(RADIANS(J298))+4*K298*U298*SIN(RADIANS(J298))*COS(2*RADIANS(I298))-0.5*U298*U298*SIN(4*RADIANS(I298))-1.25*K298*K298*SIN(2*RADIANS(J298)))</f>
        <v/>
      </c>
      <c r="W298">
        <f>DEGREES(ACOS(COS(RADIANS(90.833))/(COS(RADIANS($B$2))*COS(RADIANS(T298)))-TAN(RADIANS($B$2))*TAN(RADIANS(T298))))</f>
        <v/>
      </c>
      <c r="X298" s="7">
        <f>(720-4*$B$3-V298+$B$4*60)/1440</f>
        <v/>
      </c>
      <c r="Y298" s="7">
        <f>(X298*1440-W298*4)/1440</f>
        <v/>
      </c>
      <c r="Z298" s="7">
        <f>(X298*1440+W298*4)/1440</f>
        <v/>
      </c>
      <c r="AA298">
        <f>8*W298</f>
        <v/>
      </c>
      <c r="AB298">
        <f>MOD(E298*1440+V298+4*$B$3-60*$B$4,1440)</f>
        <v/>
      </c>
      <c r="AC298">
        <f>IF(AB298/4&lt;0,AB298/4+180,AB298/4-180)</f>
        <v/>
      </c>
      <c r="AD298">
        <f>DEGREES(ACOS(SIN(RADIANS($B$2))*SIN(RADIANS(T298))+COS(RADIANS($B$2))*COS(RADIANS(T298))*COS(RADIANS(AC298))))</f>
        <v/>
      </c>
      <c r="AE298">
        <f>90-AD298</f>
        <v/>
      </c>
      <c r="AF298">
        <f>IF(AE298&gt;85,0,IF(AE298&gt;5,58.1/TAN(RADIANS(AE298))-0.07/POWER(TAN(RADIANS(AE298)),3)+0.000086/POWER(TAN(RADIANS(AE298)),5),IF(AE298&gt;-0.575,1735+AE298*(-518.2+AE298*(103.4+AE298*(-12.79+AE298*0.711))),-20.772/TAN(RADIANS(AE298)))))/3600</f>
        <v/>
      </c>
      <c r="AG298">
        <f>AE298+AF298</f>
        <v/>
      </c>
      <c r="AH298">
        <f>IF(AC298&gt;0,MOD(DEGREES(ACOS(((SIN(RADIANS($B$2))*COS(RADIANS(AD298)))-SIN(RADIANS(T298)))/(COS(RADIANS($B$2))*SIN(RADIANS(AD298)))))+180,360),MOD(540-DEGREES(ACOS(((SIN(RADIANS($B$2))*COS(RADIANS(AD298)))-SIN(RADIANS(T298)))/(COS(RADIANS($B$2))*SIN(RADIANS(AD298))))),360))</f>
        <v/>
      </c>
    </row>
    <row r="299">
      <c r="D299" s="1">
        <f>D298+1</f>
        <v/>
      </c>
      <c r="E299" s="7">
        <f>$B$5</f>
        <v/>
      </c>
      <c r="F299" s="2">
        <f>D299+2415018.5+E299-$B$4/24</f>
        <v/>
      </c>
      <c r="G299" s="3">
        <f>(F299-2451545)/36525</f>
        <v/>
      </c>
      <c r="I299">
        <f>MOD(280.46646+G299*(36000.76983 + G299*0.0003032),360)</f>
        <v/>
      </c>
      <c r="J299">
        <f>357.52911+G299*(35999.05029 - 0.0001537*G299)</f>
        <v/>
      </c>
      <c r="K299">
        <f>0.016708634-G299*(0.000042037+0.0000001267*G299)</f>
        <v/>
      </c>
      <c r="L299">
        <f>SIN(RADIANS(J299))*(1.914602-G299*(0.004817+0.000014*G299))+SIN(RADIANS(2*J299))*(0.019993-0.000101*G299)+SIN(RADIANS(3*J299))*0.000289</f>
        <v/>
      </c>
      <c r="M299">
        <f>I299+L299</f>
        <v/>
      </c>
      <c r="N299">
        <f>J299+L299</f>
        <v/>
      </c>
      <c r="O299">
        <f>(1.000001018*(1-K299*K299))/(1+K299*COS(RADIANS(N299)))</f>
        <v/>
      </c>
      <c r="P299">
        <f>M299-0.00569-0.00478*SIN(RADIANS(125.04-1934.136*G299))</f>
        <v/>
      </c>
      <c r="Q299">
        <f>23+(26+((21.448-G299*(46.815+G299*(0.00059-G299*0.001813))))/60)/60</f>
        <v/>
      </c>
      <c r="R299">
        <f>Q299+0.00256*COS(RADIANS(125.04-1934.136*G299))</f>
        <v/>
      </c>
      <c r="S299">
        <f>DEGREES(ATAN2(COS(RADIANS(P299)),COS(RADIANS(R299))*SIN(RADIANS(P299))))</f>
        <v/>
      </c>
      <c r="T299">
        <f>DEGREES(ASIN(SIN(RADIANS(R299))*SIN(RADIANS(P299))))</f>
        <v/>
      </c>
      <c r="U299">
        <f>TAN(RADIANS(R299/2))*TAN(RADIANS(R299/2))</f>
        <v/>
      </c>
      <c r="V299">
        <f>4*DEGREES(U299*SIN(2*RADIANS(I299))-2*K299*SIN(RADIANS(J299))+4*K299*U299*SIN(RADIANS(J299))*COS(2*RADIANS(I299))-0.5*U299*U299*SIN(4*RADIANS(I299))-1.25*K299*K299*SIN(2*RADIANS(J299)))</f>
        <v/>
      </c>
      <c r="W299">
        <f>DEGREES(ACOS(COS(RADIANS(90.833))/(COS(RADIANS($B$2))*COS(RADIANS(T299)))-TAN(RADIANS($B$2))*TAN(RADIANS(T299))))</f>
        <v/>
      </c>
      <c r="X299" s="7">
        <f>(720-4*$B$3-V299+$B$4*60)/1440</f>
        <v/>
      </c>
      <c r="Y299" s="7">
        <f>(X299*1440-W299*4)/1440</f>
        <v/>
      </c>
      <c r="Z299" s="7">
        <f>(X299*1440+W299*4)/1440</f>
        <v/>
      </c>
      <c r="AA299">
        <f>8*W299</f>
        <v/>
      </c>
      <c r="AB299">
        <f>MOD(E299*1440+V299+4*$B$3-60*$B$4,1440)</f>
        <v/>
      </c>
      <c r="AC299">
        <f>IF(AB299/4&lt;0,AB299/4+180,AB299/4-180)</f>
        <v/>
      </c>
      <c r="AD299">
        <f>DEGREES(ACOS(SIN(RADIANS($B$2))*SIN(RADIANS(T299))+COS(RADIANS($B$2))*COS(RADIANS(T299))*COS(RADIANS(AC299))))</f>
        <v/>
      </c>
      <c r="AE299">
        <f>90-AD299</f>
        <v/>
      </c>
      <c r="AF299">
        <f>IF(AE299&gt;85,0,IF(AE299&gt;5,58.1/TAN(RADIANS(AE299))-0.07/POWER(TAN(RADIANS(AE299)),3)+0.000086/POWER(TAN(RADIANS(AE299)),5),IF(AE299&gt;-0.575,1735+AE299*(-518.2+AE299*(103.4+AE299*(-12.79+AE299*0.711))),-20.772/TAN(RADIANS(AE299)))))/3600</f>
        <v/>
      </c>
      <c r="AG299">
        <f>AE299+AF299</f>
        <v/>
      </c>
      <c r="AH299">
        <f>IF(AC299&gt;0,MOD(DEGREES(ACOS(((SIN(RADIANS($B$2))*COS(RADIANS(AD299)))-SIN(RADIANS(T299)))/(COS(RADIANS($B$2))*SIN(RADIANS(AD299)))))+180,360),MOD(540-DEGREES(ACOS(((SIN(RADIANS($B$2))*COS(RADIANS(AD299)))-SIN(RADIANS(T299)))/(COS(RADIANS($B$2))*SIN(RADIANS(AD299))))),360))</f>
        <v/>
      </c>
    </row>
    <row r="300">
      <c r="D300" s="1">
        <f>D299+1</f>
        <v/>
      </c>
      <c r="E300" s="7">
        <f>$B$5</f>
        <v/>
      </c>
      <c r="F300" s="2">
        <f>D300+2415018.5+E300-$B$4/24</f>
        <v/>
      </c>
      <c r="G300" s="3">
        <f>(F300-2451545)/36525</f>
        <v/>
      </c>
      <c r="I300">
        <f>MOD(280.46646+G300*(36000.76983 + G300*0.0003032),360)</f>
        <v/>
      </c>
      <c r="J300">
        <f>357.52911+G300*(35999.05029 - 0.0001537*G300)</f>
        <v/>
      </c>
      <c r="K300">
        <f>0.016708634-G300*(0.000042037+0.0000001267*G300)</f>
        <v/>
      </c>
      <c r="L300">
        <f>SIN(RADIANS(J300))*(1.914602-G300*(0.004817+0.000014*G300))+SIN(RADIANS(2*J300))*(0.019993-0.000101*G300)+SIN(RADIANS(3*J300))*0.000289</f>
        <v/>
      </c>
      <c r="M300">
        <f>I300+L300</f>
        <v/>
      </c>
      <c r="N300">
        <f>J300+L300</f>
        <v/>
      </c>
      <c r="O300">
        <f>(1.000001018*(1-K300*K300))/(1+K300*COS(RADIANS(N300)))</f>
        <v/>
      </c>
      <c r="P300">
        <f>M300-0.00569-0.00478*SIN(RADIANS(125.04-1934.136*G300))</f>
        <v/>
      </c>
      <c r="Q300">
        <f>23+(26+((21.448-G300*(46.815+G300*(0.00059-G300*0.001813))))/60)/60</f>
        <v/>
      </c>
      <c r="R300">
        <f>Q300+0.00256*COS(RADIANS(125.04-1934.136*G300))</f>
        <v/>
      </c>
      <c r="S300">
        <f>DEGREES(ATAN2(COS(RADIANS(P300)),COS(RADIANS(R300))*SIN(RADIANS(P300))))</f>
        <v/>
      </c>
      <c r="T300">
        <f>DEGREES(ASIN(SIN(RADIANS(R300))*SIN(RADIANS(P300))))</f>
        <v/>
      </c>
      <c r="U300">
        <f>TAN(RADIANS(R300/2))*TAN(RADIANS(R300/2))</f>
        <v/>
      </c>
      <c r="V300">
        <f>4*DEGREES(U300*SIN(2*RADIANS(I300))-2*K300*SIN(RADIANS(J300))+4*K300*U300*SIN(RADIANS(J300))*COS(2*RADIANS(I300))-0.5*U300*U300*SIN(4*RADIANS(I300))-1.25*K300*K300*SIN(2*RADIANS(J300)))</f>
        <v/>
      </c>
      <c r="W300">
        <f>DEGREES(ACOS(COS(RADIANS(90.833))/(COS(RADIANS($B$2))*COS(RADIANS(T300)))-TAN(RADIANS($B$2))*TAN(RADIANS(T300))))</f>
        <v/>
      </c>
      <c r="X300" s="7">
        <f>(720-4*$B$3-V300+$B$4*60)/1440</f>
        <v/>
      </c>
      <c r="Y300" s="7">
        <f>(X300*1440-W300*4)/1440</f>
        <v/>
      </c>
      <c r="Z300" s="7">
        <f>(X300*1440+W300*4)/1440</f>
        <v/>
      </c>
      <c r="AA300">
        <f>8*W300</f>
        <v/>
      </c>
      <c r="AB300">
        <f>MOD(E300*1440+V300+4*$B$3-60*$B$4,1440)</f>
        <v/>
      </c>
      <c r="AC300">
        <f>IF(AB300/4&lt;0,AB300/4+180,AB300/4-180)</f>
        <v/>
      </c>
      <c r="AD300">
        <f>DEGREES(ACOS(SIN(RADIANS($B$2))*SIN(RADIANS(T300))+COS(RADIANS($B$2))*COS(RADIANS(T300))*COS(RADIANS(AC300))))</f>
        <v/>
      </c>
      <c r="AE300">
        <f>90-AD300</f>
        <v/>
      </c>
      <c r="AF300">
        <f>IF(AE300&gt;85,0,IF(AE300&gt;5,58.1/TAN(RADIANS(AE300))-0.07/POWER(TAN(RADIANS(AE300)),3)+0.000086/POWER(TAN(RADIANS(AE300)),5),IF(AE300&gt;-0.575,1735+AE300*(-518.2+AE300*(103.4+AE300*(-12.79+AE300*0.711))),-20.772/TAN(RADIANS(AE300)))))/3600</f>
        <v/>
      </c>
      <c r="AG300">
        <f>AE300+AF300</f>
        <v/>
      </c>
      <c r="AH300">
        <f>IF(AC300&gt;0,MOD(DEGREES(ACOS(((SIN(RADIANS($B$2))*COS(RADIANS(AD300)))-SIN(RADIANS(T300)))/(COS(RADIANS($B$2))*SIN(RADIANS(AD300)))))+180,360),MOD(540-DEGREES(ACOS(((SIN(RADIANS($B$2))*COS(RADIANS(AD300)))-SIN(RADIANS(T300)))/(COS(RADIANS($B$2))*SIN(RADIANS(AD300))))),360))</f>
        <v/>
      </c>
    </row>
    <row r="301">
      <c r="D301" s="1">
        <f>D300+1</f>
        <v/>
      </c>
      <c r="E301" s="7">
        <f>$B$5</f>
        <v/>
      </c>
      <c r="F301" s="2">
        <f>D301+2415018.5+E301-$B$4/24</f>
        <v/>
      </c>
      <c r="G301" s="3">
        <f>(F301-2451545)/36525</f>
        <v/>
      </c>
      <c r="I301">
        <f>MOD(280.46646+G301*(36000.76983 + G301*0.0003032),360)</f>
        <v/>
      </c>
      <c r="J301">
        <f>357.52911+G301*(35999.05029 - 0.0001537*G301)</f>
        <v/>
      </c>
      <c r="K301">
        <f>0.016708634-G301*(0.000042037+0.0000001267*G301)</f>
        <v/>
      </c>
      <c r="L301">
        <f>SIN(RADIANS(J301))*(1.914602-G301*(0.004817+0.000014*G301))+SIN(RADIANS(2*J301))*(0.019993-0.000101*G301)+SIN(RADIANS(3*J301))*0.000289</f>
        <v/>
      </c>
      <c r="M301">
        <f>I301+L301</f>
        <v/>
      </c>
      <c r="N301">
        <f>J301+L301</f>
        <v/>
      </c>
      <c r="O301">
        <f>(1.000001018*(1-K301*K301))/(1+K301*COS(RADIANS(N301)))</f>
        <v/>
      </c>
      <c r="P301">
        <f>M301-0.00569-0.00478*SIN(RADIANS(125.04-1934.136*G301))</f>
        <v/>
      </c>
      <c r="Q301">
        <f>23+(26+((21.448-G301*(46.815+G301*(0.00059-G301*0.001813))))/60)/60</f>
        <v/>
      </c>
      <c r="R301">
        <f>Q301+0.00256*COS(RADIANS(125.04-1934.136*G301))</f>
        <v/>
      </c>
      <c r="S301">
        <f>DEGREES(ATAN2(COS(RADIANS(P301)),COS(RADIANS(R301))*SIN(RADIANS(P301))))</f>
        <v/>
      </c>
      <c r="T301">
        <f>DEGREES(ASIN(SIN(RADIANS(R301))*SIN(RADIANS(P301))))</f>
        <v/>
      </c>
      <c r="U301">
        <f>TAN(RADIANS(R301/2))*TAN(RADIANS(R301/2))</f>
        <v/>
      </c>
      <c r="V301">
        <f>4*DEGREES(U301*SIN(2*RADIANS(I301))-2*K301*SIN(RADIANS(J301))+4*K301*U301*SIN(RADIANS(J301))*COS(2*RADIANS(I301))-0.5*U301*U301*SIN(4*RADIANS(I301))-1.25*K301*K301*SIN(2*RADIANS(J301)))</f>
        <v/>
      </c>
      <c r="W301">
        <f>DEGREES(ACOS(COS(RADIANS(90.833))/(COS(RADIANS($B$2))*COS(RADIANS(T301)))-TAN(RADIANS($B$2))*TAN(RADIANS(T301))))</f>
        <v/>
      </c>
      <c r="X301" s="7">
        <f>(720-4*$B$3-V301+$B$4*60)/1440</f>
        <v/>
      </c>
      <c r="Y301" s="7">
        <f>(X301*1440-W301*4)/1440</f>
        <v/>
      </c>
      <c r="Z301" s="7">
        <f>(X301*1440+W301*4)/1440</f>
        <v/>
      </c>
      <c r="AA301">
        <f>8*W301</f>
        <v/>
      </c>
      <c r="AB301">
        <f>MOD(E301*1440+V301+4*$B$3-60*$B$4,1440)</f>
        <v/>
      </c>
      <c r="AC301">
        <f>IF(AB301/4&lt;0,AB301/4+180,AB301/4-180)</f>
        <v/>
      </c>
      <c r="AD301">
        <f>DEGREES(ACOS(SIN(RADIANS($B$2))*SIN(RADIANS(T301))+COS(RADIANS($B$2))*COS(RADIANS(T301))*COS(RADIANS(AC301))))</f>
        <v/>
      </c>
      <c r="AE301">
        <f>90-AD301</f>
        <v/>
      </c>
      <c r="AF301">
        <f>IF(AE301&gt;85,0,IF(AE301&gt;5,58.1/TAN(RADIANS(AE301))-0.07/POWER(TAN(RADIANS(AE301)),3)+0.000086/POWER(TAN(RADIANS(AE301)),5),IF(AE301&gt;-0.575,1735+AE301*(-518.2+AE301*(103.4+AE301*(-12.79+AE301*0.711))),-20.772/TAN(RADIANS(AE301)))))/3600</f>
        <v/>
      </c>
      <c r="AG301">
        <f>AE301+AF301</f>
        <v/>
      </c>
      <c r="AH301">
        <f>IF(AC301&gt;0,MOD(DEGREES(ACOS(((SIN(RADIANS($B$2))*COS(RADIANS(AD301)))-SIN(RADIANS(T301)))/(COS(RADIANS($B$2))*SIN(RADIANS(AD301)))))+180,360),MOD(540-DEGREES(ACOS(((SIN(RADIANS($B$2))*COS(RADIANS(AD301)))-SIN(RADIANS(T301)))/(COS(RADIANS($B$2))*SIN(RADIANS(AD301))))),360))</f>
        <v/>
      </c>
    </row>
    <row r="302">
      <c r="D302" s="1">
        <f>D301+1</f>
        <v/>
      </c>
      <c r="E302" s="7">
        <f>$B$5</f>
        <v/>
      </c>
      <c r="F302" s="2">
        <f>D302+2415018.5+E302-$B$4/24</f>
        <v/>
      </c>
      <c r="G302" s="3">
        <f>(F302-2451545)/36525</f>
        <v/>
      </c>
      <c r="I302">
        <f>MOD(280.46646+G302*(36000.76983 + G302*0.0003032),360)</f>
        <v/>
      </c>
      <c r="J302">
        <f>357.52911+G302*(35999.05029 - 0.0001537*G302)</f>
        <v/>
      </c>
      <c r="K302">
        <f>0.016708634-G302*(0.000042037+0.0000001267*G302)</f>
        <v/>
      </c>
      <c r="L302">
        <f>SIN(RADIANS(J302))*(1.914602-G302*(0.004817+0.000014*G302))+SIN(RADIANS(2*J302))*(0.019993-0.000101*G302)+SIN(RADIANS(3*J302))*0.000289</f>
        <v/>
      </c>
      <c r="M302">
        <f>I302+L302</f>
        <v/>
      </c>
      <c r="N302">
        <f>J302+L302</f>
        <v/>
      </c>
      <c r="O302">
        <f>(1.000001018*(1-K302*K302))/(1+K302*COS(RADIANS(N302)))</f>
        <v/>
      </c>
      <c r="P302">
        <f>M302-0.00569-0.00478*SIN(RADIANS(125.04-1934.136*G302))</f>
        <v/>
      </c>
      <c r="Q302">
        <f>23+(26+((21.448-G302*(46.815+G302*(0.00059-G302*0.001813))))/60)/60</f>
        <v/>
      </c>
      <c r="R302">
        <f>Q302+0.00256*COS(RADIANS(125.04-1934.136*G302))</f>
        <v/>
      </c>
      <c r="S302">
        <f>DEGREES(ATAN2(COS(RADIANS(P302)),COS(RADIANS(R302))*SIN(RADIANS(P302))))</f>
        <v/>
      </c>
      <c r="T302">
        <f>DEGREES(ASIN(SIN(RADIANS(R302))*SIN(RADIANS(P302))))</f>
        <v/>
      </c>
      <c r="U302">
        <f>TAN(RADIANS(R302/2))*TAN(RADIANS(R302/2))</f>
        <v/>
      </c>
      <c r="V302">
        <f>4*DEGREES(U302*SIN(2*RADIANS(I302))-2*K302*SIN(RADIANS(J302))+4*K302*U302*SIN(RADIANS(J302))*COS(2*RADIANS(I302))-0.5*U302*U302*SIN(4*RADIANS(I302))-1.25*K302*K302*SIN(2*RADIANS(J302)))</f>
        <v/>
      </c>
      <c r="W302">
        <f>DEGREES(ACOS(COS(RADIANS(90.833))/(COS(RADIANS($B$2))*COS(RADIANS(T302)))-TAN(RADIANS($B$2))*TAN(RADIANS(T302))))</f>
        <v/>
      </c>
      <c r="X302" s="7">
        <f>(720-4*$B$3-V302+$B$4*60)/1440</f>
        <v/>
      </c>
      <c r="Y302" s="7">
        <f>(X302*1440-W302*4)/1440</f>
        <v/>
      </c>
      <c r="Z302" s="7">
        <f>(X302*1440+W302*4)/1440</f>
        <v/>
      </c>
      <c r="AA302">
        <f>8*W302</f>
        <v/>
      </c>
      <c r="AB302">
        <f>MOD(E302*1440+V302+4*$B$3-60*$B$4,1440)</f>
        <v/>
      </c>
      <c r="AC302">
        <f>IF(AB302/4&lt;0,AB302/4+180,AB302/4-180)</f>
        <v/>
      </c>
      <c r="AD302">
        <f>DEGREES(ACOS(SIN(RADIANS($B$2))*SIN(RADIANS(T302))+COS(RADIANS($B$2))*COS(RADIANS(T302))*COS(RADIANS(AC302))))</f>
        <v/>
      </c>
      <c r="AE302">
        <f>90-AD302</f>
        <v/>
      </c>
      <c r="AF302">
        <f>IF(AE302&gt;85,0,IF(AE302&gt;5,58.1/TAN(RADIANS(AE302))-0.07/POWER(TAN(RADIANS(AE302)),3)+0.000086/POWER(TAN(RADIANS(AE302)),5),IF(AE302&gt;-0.575,1735+AE302*(-518.2+AE302*(103.4+AE302*(-12.79+AE302*0.711))),-20.772/TAN(RADIANS(AE302)))))/3600</f>
        <v/>
      </c>
      <c r="AG302">
        <f>AE302+AF302</f>
        <v/>
      </c>
      <c r="AH302">
        <f>IF(AC302&gt;0,MOD(DEGREES(ACOS(((SIN(RADIANS($B$2))*COS(RADIANS(AD302)))-SIN(RADIANS(T302)))/(COS(RADIANS($B$2))*SIN(RADIANS(AD302)))))+180,360),MOD(540-DEGREES(ACOS(((SIN(RADIANS($B$2))*COS(RADIANS(AD302)))-SIN(RADIANS(T302)))/(COS(RADIANS($B$2))*SIN(RADIANS(AD302))))),360))</f>
        <v/>
      </c>
    </row>
    <row r="303">
      <c r="D303" s="1">
        <f>D302+1</f>
        <v/>
      </c>
      <c r="E303" s="7">
        <f>$B$5</f>
        <v/>
      </c>
      <c r="F303" s="2">
        <f>D303+2415018.5+E303-$B$4/24</f>
        <v/>
      </c>
      <c r="G303" s="3">
        <f>(F303-2451545)/36525</f>
        <v/>
      </c>
      <c r="I303">
        <f>MOD(280.46646+G303*(36000.76983 + G303*0.0003032),360)</f>
        <v/>
      </c>
      <c r="J303">
        <f>357.52911+G303*(35999.05029 - 0.0001537*G303)</f>
        <v/>
      </c>
      <c r="K303">
        <f>0.016708634-G303*(0.000042037+0.0000001267*G303)</f>
        <v/>
      </c>
      <c r="L303">
        <f>SIN(RADIANS(J303))*(1.914602-G303*(0.004817+0.000014*G303))+SIN(RADIANS(2*J303))*(0.019993-0.000101*G303)+SIN(RADIANS(3*J303))*0.000289</f>
        <v/>
      </c>
      <c r="M303">
        <f>I303+L303</f>
        <v/>
      </c>
      <c r="N303">
        <f>J303+L303</f>
        <v/>
      </c>
      <c r="O303">
        <f>(1.000001018*(1-K303*K303))/(1+K303*COS(RADIANS(N303)))</f>
        <v/>
      </c>
      <c r="P303">
        <f>M303-0.00569-0.00478*SIN(RADIANS(125.04-1934.136*G303))</f>
        <v/>
      </c>
      <c r="Q303">
        <f>23+(26+((21.448-G303*(46.815+G303*(0.00059-G303*0.001813))))/60)/60</f>
        <v/>
      </c>
      <c r="R303">
        <f>Q303+0.00256*COS(RADIANS(125.04-1934.136*G303))</f>
        <v/>
      </c>
      <c r="S303">
        <f>DEGREES(ATAN2(COS(RADIANS(P303)),COS(RADIANS(R303))*SIN(RADIANS(P303))))</f>
        <v/>
      </c>
      <c r="T303">
        <f>DEGREES(ASIN(SIN(RADIANS(R303))*SIN(RADIANS(P303))))</f>
        <v/>
      </c>
      <c r="U303">
        <f>TAN(RADIANS(R303/2))*TAN(RADIANS(R303/2))</f>
        <v/>
      </c>
      <c r="V303">
        <f>4*DEGREES(U303*SIN(2*RADIANS(I303))-2*K303*SIN(RADIANS(J303))+4*K303*U303*SIN(RADIANS(J303))*COS(2*RADIANS(I303))-0.5*U303*U303*SIN(4*RADIANS(I303))-1.25*K303*K303*SIN(2*RADIANS(J303)))</f>
        <v/>
      </c>
      <c r="W303">
        <f>DEGREES(ACOS(COS(RADIANS(90.833))/(COS(RADIANS($B$2))*COS(RADIANS(T303)))-TAN(RADIANS($B$2))*TAN(RADIANS(T303))))</f>
        <v/>
      </c>
      <c r="X303" s="7">
        <f>(720-4*$B$3-V303+$B$4*60)/1440</f>
        <v/>
      </c>
      <c r="Y303" s="7">
        <f>(X303*1440-W303*4)/1440</f>
        <v/>
      </c>
      <c r="Z303" s="7">
        <f>(X303*1440+W303*4)/1440</f>
        <v/>
      </c>
      <c r="AA303">
        <f>8*W303</f>
        <v/>
      </c>
      <c r="AB303">
        <f>MOD(E303*1440+V303+4*$B$3-60*$B$4,1440)</f>
        <v/>
      </c>
      <c r="AC303">
        <f>IF(AB303/4&lt;0,AB303/4+180,AB303/4-180)</f>
        <v/>
      </c>
      <c r="AD303">
        <f>DEGREES(ACOS(SIN(RADIANS($B$2))*SIN(RADIANS(T303))+COS(RADIANS($B$2))*COS(RADIANS(T303))*COS(RADIANS(AC303))))</f>
        <v/>
      </c>
      <c r="AE303">
        <f>90-AD303</f>
        <v/>
      </c>
      <c r="AF303">
        <f>IF(AE303&gt;85,0,IF(AE303&gt;5,58.1/TAN(RADIANS(AE303))-0.07/POWER(TAN(RADIANS(AE303)),3)+0.000086/POWER(TAN(RADIANS(AE303)),5),IF(AE303&gt;-0.575,1735+AE303*(-518.2+AE303*(103.4+AE303*(-12.79+AE303*0.711))),-20.772/TAN(RADIANS(AE303)))))/3600</f>
        <v/>
      </c>
      <c r="AG303">
        <f>AE303+AF303</f>
        <v/>
      </c>
      <c r="AH303">
        <f>IF(AC303&gt;0,MOD(DEGREES(ACOS(((SIN(RADIANS($B$2))*COS(RADIANS(AD303)))-SIN(RADIANS(T303)))/(COS(RADIANS($B$2))*SIN(RADIANS(AD303)))))+180,360),MOD(540-DEGREES(ACOS(((SIN(RADIANS($B$2))*COS(RADIANS(AD303)))-SIN(RADIANS(T303)))/(COS(RADIANS($B$2))*SIN(RADIANS(AD303))))),360))</f>
        <v/>
      </c>
    </row>
    <row r="304">
      <c r="D304" s="1">
        <f>D303+1</f>
        <v/>
      </c>
      <c r="E304" s="7">
        <f>$B$5</f>
        <v/>
      </c>
      <c r="F304" s="2">
        <f>D304+2415018.5+E304-$B$4/24</f>
        <v/>
      </c>
      <c r="G304" s="3">
        <f>(F304-2451545)/36525</f>
        <v/>
      </c>
      <c r="I304">
        <f>MOD(280.46646+G304*(36000.76983 + G304*0.0003032),360)</f>
        <v/>
      </c>
      <c r="J304">
        <f>357.52911+G304*(35999.05029 - 0.0001537*G304)</f>
        <v/>
      </c>
      <c r="K304">
        <f>0.016708634-G304*(0.000042037+0.0000001267*G304)</f>
        <v/>
      </c>
      <c r="L304">
        <f>SIN(RADIANS(J304))*(1.914602-G304*(0.004817+0.000014*G304))+SIN(RADIANS(2*J304))*(0.019993-0.000101*G304)+SIN(RADIANS(3*J304))*0.000289</f>
        <v/>
      </c>
      <c r="M304">
        <f>I304+L304</f>
        <v/>
      </c>
      <c r="N304">
        <f>J304+L304</f>
        <v/>
      </c>
      <c r="O304">
        <f>(1.000001018*(1-K304*K304))/(1+K304*COS(RADIANS(N304)))</f>
        <v/>
      </c>
      <c r="P304">
        <f>M304-0.00569-0.00478*SIN(RADIANS(125.04-1934.136*G304))</f>
        <v/>
      </c>
      <c r="Q304">
        <f>23+(26+((21.448-G304*(46.815+G304*(0.00059-G304*0.001813))))/60)/60</f>
        <v/>
      </c>
      <c r="R304">
        <f>Q304+0.00256*COS(RADIANS(125.04-1934.136*G304))</f>
        <v/>
      </c>
      <c r="S304">
        <f>DEGREES(ATAN2(COS(RADIANS(P304)),COS(RADIANS(R304))*SIN(RADIANS(P304))))</f>
        <v/>
      </c>
      <c r="T304">
        <f>DEGREES(ASIN(SIN(RADIANS(R304))*SIN(RADIANS(P304))))</f>
        <v/>
      </c>
      <c r="U304">
        <f>TAN(RADIANS(R304/2))*TAN(RADIANS(R304/2))</f>
        <v/>
      </c>
      <c r="V304">
        <f>4*DEGREES(U304*SIN(2*RADIANS(I304))-2*K304*SIN(RADIANS(J304))+4*K304*U304*SIN(RADIANS(J304))*COS(2*RADIANS(I304))-0.5*U304*U304*SIN(4*RADIANS(I304))-1.25*K304*K304*SIN(2*RADIANS(J304)))</f>
        <v/>
      </c>
      <c r="W304">
        <f>DEGREES(ACOS(COS(RADIANS(90.833))/(COS(RADIANS($B$2))*COS(RADIANS(T304)))-TAN(RADIANS($B$2))*TAN(RADIANS(T304))))</f>
        <v/>
      </c>
      <c r="X304" s="7">
        <f>(720-4*$B$3-V304+$B$4*60)/1440</f>
        <v/>
      </c>
      <c r="Y304" s="7">
        <f>(X304*1440-W304*4)/1440</f>
        <v/>
      </c>
      <c r="Z304" s="7">
        <f>(X304*1440+W304*4)/1440</f>
        <v/>
      </c>
      <c r="AA304">
        <f>8*W304</f>
        <v/>
      </c>
      <c r="AB304">
        <f>MOD(E304*1440+V304+4*$B$3-60*$B$4,1440)</f>
        <v/>
      </c>
      <c r="AC304">
        <f>IF(AB304/4&lt;0,AB304/4+180,AB304/4-180)</f>
        <v/>
      </c>
      <c r="AD304">
        <f>DEGREES(ACOS(SIN(RADIANS($B$2))*SIN(RADIANS(T304))+COS(RADIANS($B$2))*COS(RADIANS(T304))*COS(RADIANS(AC304))))</f>
        <v/>
      </c>
      <c r="AE304">
        <f>90-AD304</f>
        <v/>
      </c>
      <c r="AF304">
        <f>IF(AE304&gt;85,0,IF(AE304&gt;5,58.1/TAN(RADIANS(AE304))-0.07/POWER(TAN(RADIANS(AE304)),3)+0.000086/POWER(TAN(RADIANS(AE304)),5),IF(AE304&gt;-0.575,1735+AE304*(-518.2+AE304*(103.4+AE304*(-12.79+AE304*0.711))),-20.772/TAN(RADIANS(AE304)))))/3600</f>
        <v/>
      </c>
      <c r="AG304">
        <f>AE304+AF304</f>
        <v/>
      </c>
      <c r="AH304">
        <f>IF(AC304&gt;0,MOD(DEGREES(ACOS(((SIN(RADIANS($B$2))*COS(RADIANS(AD304)))-SIN(RADIANS(T304)))/(COS(RADIANS($B$2))*SIN(RADIANS(AD304)))))+180,360),MOD(540-DEGREES(ACOS(((SIN(RADIANS($B$2))*COS(RADIANS(AD304)))-SIN(RADIANS(T304)))/(COS(RADIANS($B$2))*SIN(RADIANS(AD304))))),360))</f>
        <v/>
      </c>
    </row>
    <row r="305">
      <c r="D305" s="1">
        <f>D304+1</f>
        <v/>
      </c>
      <c r="E305" s="7">
        <f>$B$5</f>
        <v/>
      </c>
      <c r="F305" s="2">
        <f>D305+2415018.5+E305-$B$4/24</f>
        <v/>
      </c>
      <c r="G305" s="3">
        <f>(F305-2451545)/36525</f>
        <v/>
      </c>
      <c r="I305">
        <f>MOD(280.46646+G305*(36000.76983 + G305*0.0003032),360)</f>
        <v/>
      </c>
      <c r="J305">
        <f>357.52911+G305*(35999.05029 - 0.0001537*G305)</f>
        <v/>
      </c>
      <c r="K305">
        <f>0.016708634-G305*(0.000042037+0.0000001267*G305)</f>
        <v/>
      </c>
      <c r="L305">
        <f>SIN(RADIANS(J305))*(1.914602-G305*(0.004817+0.000014*G305))+SIN(RADIANS(2*J305))*(0.019993-0.000101*G305)+SIN(RADIANS(3*J305))*0.000289</f>
        <v/>
      </c>
      <c r="M305">
        <f>I305+L305</f>
        <v/>
      </c>
      <c r="N305">
        <f>J305+L305</f>
        <v/>
      </c>
      <c r="O305">
        <f>(1.000001018*(1-K305*K305))/(1+K305*COS(RADIANS(N305)))</f>
        <v/>
      </c>
      <c r="P305">
        <f>M305-0.00569-0.00478*SIN(RADIANS(125.04-1934.136*G305))</f>
        <v/>
      </c>
      <c r="Q305">
        <f>23+(26+((21.448-G305*(46.815+G305*(0.00059-G305*0.001813))))/60)/60</f>
        <v/>
      </c>
      <c r="R305">
        <f>Q305+0.00256*COS(RADIANS(125.04-1934.136*G305))</f>
        <v/>
      </c>
      <c r="S305">
        <f>DEGREES(ATAN2(COS(RADIANS(P305)),COS(RADIANS(R305))*SIN(RADIANS(P305))))</f>
        <v/>
      </c>
      <c r="T305">
        <f>DEGREES(ASIN(SIN(RADIANS(R305))*SIN(RADIANS(P305))))</f>
        <v/>
      </c>
      <c r="U305">
        <f>TAN(RADIANS(R305/2))*TAN(RADIANS(R305/2))</f>
        <v/>
      </c>
      <c r="V305">
        <f>4*DEGREES(U305*SIN(2*RADIANS(I305))-2*K305*SIN(RADIANS(J305))+4*K305*U305*SIN(RADIANS(J305))*COS(2*RADIANS(I305))-0.5*U305*U305*SIN(4*RADIANS(I305))-1.25*K305*K305*SIN(2*RADIANS(J305)))</f>
        <v/>
      </c>
      <c r="W305">
        <f>DEGREES(ACOS(COS(RADIANS(90.833))/(COS(RADIANS($B$2))*COS(RADIANS(T305)))-TAN(RADIANS($B$2))*TAN(RADIANS(T305))))</f>
        <v/>
      </c>
      <c r="X305" s="7">
        <f>(720-4*$B$3-V305+$B$4*60)/1440</f>
        <v/>
      </c>
      <c r="Y305" s="7">
        <f>(X305*1440-W305*4)/1440</f>
        <v/>
      </c>
      <c r="Z305" s="7">
        <f>(X305*1440+W305*4)/1440</f>
        <v/>
      </c>
      <c r="AA305">
        <f>8*W305</f>
        <v/>
      </c>
      <c r="AB305">
        <f>MOD(E305*1440+V305+4*$B$3-60*$B$4,1440)</f>
        <v/>
      </c>
      <c r="AC305">
        <f>IF(AB305/4&lt;0,AB305/4+180,AB305/4-180)</f>
        <v/>
      </c>
      <c r="AD305">
        <f>DEGREES(ACOS(SIN(RADIANS($B$2))*SIN(RADIANS(T305))+COS(RADIANS($B$2))*COS(RADIANS(T305))*COS(RADIANS(AC305))))</f>
        <v/>
      </c>
      <c r="AE305">
        <f>90-AD305</f>
        <v/>
      </c>
      <c r="AF305">
        <f>IF(AE305&gt;85,0,IF(AE305&gt;5,58.1/TAN(RADIANS(AE305))-0.07/POWER(TAN(RADIANS(AE305)),3)+0.000086/POWER(TAN(RADIANS(AE305)),5),IF(AE305&gt;-0.575,1735+AE305*(-518.2+AE305*(103.4+AE305*(-12.79+AE305*0.711))),-20.772/TAN(RADIANS(AE305)))))/3600</f>
        <v/>
      </c>
      <c r="AG305">
        <f>AE305+AF305</f>
        <v/>
      </c>
      <c r="AH305">
        <f>IF(AC305&gt;0,MOD(DEGREES(ACOS(((SIN(RADIANS($B$2))*COS(RADIANS(AD305)))-SIN(RADIANS(T305)))/(COS(RADIANS($B$2))*SIN(RADIANS(AD305)))))+180,360),MOD(540-DEGREES(ACOS(((SIN(RADIANS($B$2))*COS(RADIANS(AD305)))-SIN(RADIANS(T305)))/(COS(RADIANS($B$2))*SIN(RADIANS(AD305))))),360))</f>
        <v/>
      </c>
    </row>
    <row r="306">
      <c r="D306" s="1">
        <f>D305+1</f>
        <v/>
      </c>
      <c r="E306" s="7">
        <f>$B$5</f>
        <v/>
      </c>
      <c r="F306" s="2">
        <f>D306+2415018.5+E306-$B$4/24</f>
        <v/>
      </c>
      <c r="G306" s="3">
        <f>(F306-2451545)/36525</f>
        <v/>
      </c>
      <c r="I306">
        <f>MOD(280.46646+G306*(36000.76983 + G306*0.0003032),360)</f>
        <v/>
      </c>
      <c r="J306">
        <f>357.52911+G306*(35999.05029 - 0.0001537*G306)</f>
        <v/>
      </c>
      <c r="K306">
        <f>0.016708634-G306*(0.000042037+0.0000001267*G306)</f>
        <v/>
      </c>
      <c r="L306">
        <f>SIN(RADIANS(J306))*(1.914602-G306*(0.004817+0.000014*G306))+SIN(RADIANS(2*J306))*(0.019993-0.000101*G306)+SIN(RADIANS(3*J306))*0.000289</f>
        <v/>
      </c>
      <c r="M306">
        <f>I306+L306</f>
        <v/>
      </c>
      <c r="N306">
        <f>J306+L306</f>
        <v/>
      </c>
      <c r="O306">
        <f>(1.000001018*(1-K306*K306))/(1+K306*COS(RADIANS(N306)))</f>
        <v/>
      </c>
      <c r="P306">
        <f>M306-0.00569-0.00478*SIN(RADIANS(125.04-1934.136*G306))</f>
        <v/>
      </c>
      <c r="Q306">
        <f>23+(26+((21.448-G306*(46.815+G306*(0.00059-G306*0.001813))))/60)/60</f>
        <v/>
      </c>
      <c r="R306">
        <f>Q306+0.00256*COS(RADIANS(125.04-1934.136*G306))</f>
        <v/>
      </c>
      <c r="S306">
        <f>DEGREES(ATAN2(COS(RADIANS(P306)),COS(RADIANS(R306))*SIN(RADIANS(P306))))</f>
        <v/>
      </c>
      <c r="T306">
        <f>DEGREES(ASIN(SIN(RADIANS(R306))*SIN(RADIANS(P306))))</f>
        <v/>
      </c>
      <c r="U306">
        <f>TAN(RADIANS(R306/2))*TAN(RADIANS(R306/2))</f>
        <v/>
      </c>
      <c r="V306">
        <f>4*DEGREES(U306*SIN(2*RADIANS(I306))-2*K306*SIN(RADIANS(J306))+4*K306*U306*SIN(RADIANS(J306))*COS(2*RADIANS(I306))-0.5*U306*U306*SIN(4*RADIANS(I306))-1.25*K306*K306*SIN(2*RADIANS(J306)))</f>
        <v/>
      </c>
      <c r="W306">
        <f>DEGREES(ACOS(COS(RADIANS(90.833))/(COS(RADIANS($B$2))*COS(RADIANS(T306)))-TAN(RADIANS($B$2))*TAN(RADIANS(T306))))</f>
        <v/>
      </c>
      <c r="X306" s="7">
        <f>(720-4*$B$3-V306+$B$4*60)/1440</f>
        <v/>
      </c>
      <c r="Y306" s="7">
        <f>(X306*1440-W306*4)/1440</f>
        <v/>
      </c>
      <c r="Z306" s="7">
        <f>(X306*1440+W306*4)/1440</f>
        <v/>
      </c>
      <c r="AA306">
        <f>8*W306</f>
        <v/>
      </c>
      <c r="AB306">
        <f>MOD(E306*1440+V306+4*$B$3-60*$B$4,1440)</f>
        <v/>
      </c>
      <c r="AC306">
        <f>IF(AB306/4&lt;0,AB306/4+180,AB306/4-180)</f>
        <v/>
      </c>
      <c r="AD306">
        <f>DEGREES(ACOS(SIN(RADIANS($B$2))*SIN(RADIANS(T306))+COS(RADIANS($B$2))*COS(RADIANS(T306))*COS(RADIANS(AC306))))</f>
        <v/>
      </c>
      <c r="AE306">
        <f>90-AD306</f>
        <v/>
      </c>
      <c r="AF306">
        <f>IF(AE306&gt;85,0,IF(AE306&gt;5,58.1/TAN(RADIANS(AE306))-0.07/POWER(TAN(RADIANS(AE306)),3)+0.000086/POWER(TAN(RADIANS(AE306)),5),IF(AE306&gt;-0.575,1735+AE306*(-518.2+AE306*(103.4+AE306*(-12.79+AE306*0.711))),-20.772/TAN(RADIANS(AE306)))))/3600</f>
        <v/>
      </c>
      <c r="AG306">
        <f>AE306+AF306</f>
        <v/>
      </c>
      <c r="AH306">
        <f>IF(AC306&gt;0,MOD(DEGREES(ACOS(((SIN(RADIANS($B$2))*COS(RADIANS(AD306)))-SIN(RADIANS(T306)))/(COS(RADIANS($B$2))*SIN(RADIANS(AD306)))))+180,360),MOD(540-DEGREES(ACOS(((SIN(RADIANS($B$2))*COS(RADIANS(AD306)))-SIN(RADIANS(T306)))/(COS(RADIANS($B$2))*SIN(RADIANS(AD306))))),360))</f>
        <v/>
      </c>
    </row>
    <row r="307">
      <c r="D307" s="1">
        <f>D306+1</f>
        <v/>
      </c>
      <c r="E307" s="7">
        <f>$B$5</f>
        <v/>
      </c>
      <c r="F307" s="2">
        <f>D307+2415018.5+E307-$B$4/24</f>
        <v/>
      </c>
      <c r="G307" s="3">
        <f>(F307-2451545)/36525</f>
        <v/>
      </c>
      <c r="I307">
        <f>MOD(280.46646+G307*(36000.76983 + G307*0.0003032),360)</f>
        <v/>
      </c>
      <c r="J307">
        <f>357.52911+G307*(35999.05029 - 0.0001537*G307)</f>
        <v/>
      </c>
      <c r="K307">
        <f>0.016708634-G307*(0.000042037+0.0000001267*G307)</f>
        <v/>
      </c>
      <c r="L307">
        <f>SIN(RADIANS(J307))*(1.914602-G307*(0.004817+0.000014*G307))+SIN(RADIANS(2*J307))*(0.019993-0.000101*G307)+SIN(RADIANS(3*J307))*0.000289</f>
        <v/>
      </c>
      <c r="M307">
        <f>I307+L307</f>
        <v/>
      </c>
      <c r="N307">
        <f>J307+L307</f>
        <v/>
      </c>
      <c r="O307">
        <f>(1.000001018*(1-K307*K307))/(1+K307*COS(RADIANS(N307)))</f>
        <v/>
      </c>
      <c r="P307">
        <f>M307-0.00569-0.00478*SIN(RADIANS(125.04-1934.136*G307))</f>
        <v/>
      </c>
      <c r="Q307">
        <f>23+(26+((21.448-G307*(46.815+G307*(0.00059-G307*0.001813))))/60)/60</f>
        <v/>
      </c>
      <c r="R307">
        <f>Q307+0.00256*COS(RADIANS(125.04-1934.136*G307))</f>
        <v/>
      </c>
      <c r="S307">
        <f>DEGREES(ATAN2(COS(RADIANS(P307)),COS(RADIANS(R307))*SIN(RADIANS(P307))))</f>
        <v/>
      </c>
      <c r="T307">
        <f>DEGREES(ASIN(SIN(RADIANS(R307))*SIN(RADIANS(P307))))</f>
        <v/>
      </c>
      <c r="U307">
        <f>TAN(RADIANS(R307/2))*TAN(RADIANS(R307/2))</f>
        <v/>
      </c>
      <c r="V307">
        <f>4*DEGREES(U307*SIN(2*RADIANS(I307))-2*K307*SIN(RADIANS(J307))+4*K307*U307*SIN(RADIANS(J307))*COS(2*RADIANS(I307))-0.5*U307*U307*SIN(4*RADIANS(I307))-1.25*K307*K307*SIN(2*RADIANS(J307)))</f>
        <v/>
      </c>
      <c r="W307">
        <f>DEGREES(ACOS(COS(RADIANS(90.833))/(COS(RADIANS($B$2))*COS(RADIANS(T307)))-TAN(RADIANS($B$2))*TAN(RADIANS(T307))))</f>
        <v/>
      </c>
      <c r="X307" s="7">
        <f>(720-4*$B$3-V307+$B$4*60)/1440</f>
        <v/>
      </c>
      <c r="Y307" s="7">
        <f>(X307*1440-W307*4)/1440</f>
        <v/>
      </c>
      <c r="Z307" s="7">
        <f>(X307*1440+W307*4)/1440</f>
        <v/>
      </c>
      <c r="AA307">
        <f>8*W307</f>
        <v/>
      </c>
      <c r="AB307">
        <f>MOD(E307*1440+V307+4*$B$3-60*$B$4,1440)</f>
        <v/>
      </c>
      <c r="AC307">
        <f>IF(AB307/4&lt;0,AB307/4+180,AB307/4-180)</f>
        <v/>
      </c>
      <c r="AD307">
        <f>DEGREES(ACOS(SIN(RADIANS($B$2))*SIN(RADIANS(T307))+COS(RADIANS($B$2))*COS(RADIANS(T307))*COS(RADIANS(AC307))))</f>
        <v/>
      </c>
      <c r="AE307">
        <f>90-AD307</f>
        <v/>
      </c>
      <c r="AF307">
        <f>IF(AE307&gt;85,0,IF(AE307&gt;5,58.1/TAN(RADIANS(AE307))-0.07/POWER(TAN(RADIANS(AE307)),3)+0.000086/POWER(TAN(RADIANS(AE307)),5),IF(AE307&gt;-0.575,1735+AE307*(-518.2+AE307*(103.4+AE307*(-12.79+AE307*0.711))),-20.772/TAN(RADIANS(AE307)))))/3600</f>
        <v/>
      </c>
      <c r="AG307">
        <f>AE307+AF307</f>
        <v/>
      </c>
      <c r="AH307">
        <f>IF(AC307&gt;0,MOD(DEGREES(ACOS(((SIN(RADIANS($B$2))*COS(RADIANS(AD307)))-SIN(RADIANS(T307)))/(COS(RADIANS($B$2))*SIN(RADIANS(AD307)))))+180,360),MOD(540-DEGREES(ACOS(((SIN(RADIANS($B$2))*COS(RADIANS(AD307)))-SIN(RADIANS(T307)))/(COS(RADIANS($B$2))*SIN(RADIANS(AD307))))),360))</f>
        <v/>
      </c>
    </row>
    <row r="308">
      <c r="D308" s="1">
        <f>D307+1</f>
        <v/>
      </c>
      <c r="E308" s="7">
        <f>$B$5</f>
        <v/>
      </c>
      <c r="F308" s="2">
        <f>D308+2415018.5+E308-$B$4/24</f>
        <v/>
      </c>
      <c r="G308" s="3">
        <f>(F308-2451545)/36525</f>
        <v/>
      </c>
      <c r="I308">
        <f>MOD(280.46646+G308*(36000.76983 + G308*0.0003032),360)</f>
        <v/>
      </c>
      <c r="J308">
        <f>357.52911+G308*(35999.05029 - 0.0001537*G308)</f>
        <v/>
      </c>
      <c r="K308">
        <f>0.016708634-G308*(0.000042037+0.0000001267*G308)</f>
        <v/>
      </c>
      <c r="L308">
        <f>SIN(RADIANS(J308))*(1.914602-G308*(0.004817+0.000014*G308))+SIN(RADIANS(2*J308))*(0.019993-0.000101*G308)+SIN(RADIANS(3*J308))*0.000289</f>
        <v/>
      </c>
      <c r="M308">
        <f>I308+L308</f>
        <v/>
      </c>
      <c r="N308">
        <f>J308+L308</f>
        <v/>
      </c>
      <c r="O308">
        <f>(1.000001018*(1-K308*K308))/(1+K308*COS(RADIANS(N308)))</f>
        <v/>
      </c>
      <c r="P308">
        <f>M308-0.00569-0.00478*SIN(RADIANS(125.04-1934.136*G308))</f>
        <v/>
      </c>
      <c r="Q308">
        <f>23+(26+((21.448-G308*(46.815+G308*(0.00059-G308*0.001813))))/60)/60</f>
        <v/>
      </c>
      <c r="R308">
        <f>Q308+0.00256*COS(RADIANS(125.04-1934.136*G308))</f>
        <v/>
      </c>
      <c r="S308">
        <f>DEGREES(ATAN2(COS(RADIANS(P308)),COS(RADIANS(R308))*SIN(RADIANS(P308))))</f>
        <v/>
      </c>
      <c r="T308">
        <f>DEGREES(ASIN(SIN(RADIANS(R308))*SIN(RADIANS(P308))))</f>
        <v/>
      </c>
      <c r="U308">
        <f>TAN(RADIANS(R308/2))*TAN(RADIANS(R308/2))</f>
        <v/>
      </c>
      <c r="V308">
        <f>4*DEGREES(U308*SIN(2*RADIANS(I308))-2*K308*SIN(RADIANS(J308))+4*K308*U308*SIN(RADIANS(J308))*COS(2*RADIANS(I308))-0.5*U308*U308*SIN(4*RADIANS(I308))-1.25*K308*K308*SIN(2*RADIANS(J308)))</f>
        <v/>
      </c>
      <c r="W308">
        <f>DEGREES(ACOS(COS(RADIANS(90.833))/(COS(RADIANS($B$2))*COS(RADIANS(T308)))-TAN(RADIANS($B$2))*TAN(RADIANS(T308))))</f>
        <v/>
      </c>
      <c r="X308" s="7">
        <f>(720-4*$B$3-V308+$B$4*60)/1440</f>
        <v/>
      </c>
      <c r="Y308" s="7">
        <f>(X308*1440-W308*4)/1440</f>
        <v/>
      </c>
      <c r="Z308" s="7">
        <f>(X308*1440+W308*4)/1440</f>
        <v/>
      </c>
      <c r="AA308">
        <f>8*W308</f>
        <v/>
      </c>
      <c r="AB308">
        <f>MOD(E308*1440+V308+4*$B$3-60*$B$4,1440)</f>
        <v/>
      </c>
      <c r="AC308">
        <f>IF(AB308/4&lt;0,AB308/4+180,AB308/4-180)</f>
        <v/>
      </c>
      <c r="AD308">
        <f>DEGREES(ACOS(SIN(RADIANS($B$2))*SIN(RADIANS(T308))+COS(RADIANS($B$2))*COS(RADIANS(T308))*COS(RADIANS(AC308))))</f>
        <v/>
      </c>
      <c r="AE308">
        <f>90-AD308</f>
        <v/>
      </c>
      <c r="AF308">
        <f>IF(AE308&gt;85,0,IF(AE308&gt;5,58.1/TAN(RADIANS(AE308))-0.07/POWER(TAN(RADIANS(AE308)),3)+0.000086/POWER(TAN(RADIANS(AE308)),5),IF(AE308&gt;-0.575,1735+AE308*(-518.2+AE308*(103.4+AE308*(-12.79+AE308*0.711))),-20.772/TAN(RADIANS(AE308)))))/3600</f>
        <v/>
      </c>
      <c r="AG308">
        <f>AE308+AF308</f>
        <v/>
      </c>
      <c r="AH308">
        <f>IF(AC308&gt;0,MOD(DEGREES(ACOS(((SIN(RADIANS($B$2))*COS(RADIANS(AD308)))-SIN(RADIANS(T308)))/(COS(RADIANS($B$2))*SIN(RADIANS(AD308)))))+180,360),MOD(540-DEGREES(ACOS(((SIN(RADIANS($B$2))*COS(RADIANS(AD308)))-SIN(RADIANS(T308)))/(COS(RADIANS($B$2))*SIN(RADIANS(AD308))))),360))</f>
        <v/>
      </c>
    </row>
    <row r="309">
      <c r="D309" s="1">
        <f>D308+1</f>
        <v/>
      </c>
      <c r="E309" s="7">
        <f>$B$5</f>
        <v/>
      </c>
      <c r="F309" s="2">
        <f>D309+2415018.5+E309-$B$4/24</f>
        <v/>
      </c>
      <c r="G309" s="3">
        <f>(F309-2451545)/36525</f>
        <v/>
      </c>
      <c r="I309">
        <f>MOD(280.46646+G309*(36000.76983 + G309*0.0003032),360)</f>
        <v/>
      </c>
      <c r="J309">
        <f>357.52911+G309*(35999.05029 - 0.0001537*G309)</f>
        <v/>
      </c>
      <c r="K309">
        <f>0.016708634-G309*(0.000042037+0.0000001267*G309)</f>
        <v/>
      </c>
      <c r="L309">
        <f>SIN(RADIANS(J309))*(1.914602-G309*(0.004817+0.000014*G309))+SIN(RADIANS(2*J309))*(0.019993-0.000101*G309)+SIN(RADIANS(3*J309))*0.000289</f>
        <v/>
      </c>
      <c r="M309">
        <f>I309+L309</f>
        <v/>
      </c>
      <c r="N309">
        <f>J309+L309</f>
        <v/>
      </c>
      <c r="O309">
        <f>(1.000001018*(1-K309*K309))/(1+K309*COS(RADIANS(N309)))</f>
        <v/>
      </c>
      <c r="P309">
        <f>M309-0.00569-0.00478*SIN(RADIANS(125.04-1934.136*G309))</f>
        <v/>
      </c>
      <c r="Q309">
        <f>23+(26+((21.448-G309*(46.815+G309*(0.00059-G309*0.001813))))/60)/60</f>
        <v/>
      </c>
      <c r="R309">
        <f>Q309+0.00256*COS(RADIANS(125.04-1934.136*G309))</f>
        <v/>
      </c>
      <c r="S309">
        <f>DEGREES(ATAN2(COS(RADIANS(P309)),COS(RADIANS(R309))*SIN(RADIANS(P309))))</f>
        <v/>
      </c>
      <c r="T309">
        <f>DEGREES(ASIN(SIN(RADIANS(R309))*SIN(RADIANS(P309))))</f>
        <v/>
      </c>
      <c r="U309">
        <f>TAN(RADIANS(R309/2))*TAN(RADIANS(R309/2))</f>
        <v/>
      </c>
      <c r="V309">
        <f>4*DEGREES(U309*SIN(2*RADIANS(I309))-2*K309*SIN(RADIANS(J309))+4*K309*U309*SIN(RADIANS(J309))*COS(2*RADIANS(I309))-0.5*U309*U309*SIN(4*RADIANS(I309))-1.25*K309*K309*SIN(2*RADIANS(J309)))</f>
        <v/>
      </c>
      <c r="W309">
        <f>DEGREES(ACOS(COS(RADIANS(90.833))/(COS(RADIANS($B$2))*COS(RADIANS(T309)))-TAN(RADIANS($B$2))*TAN(RADIANS(T309))))</f>
        <v/>
      </c>
      <c r="X309" s="7">
        <f>(720-4*$B$3-V309+$B$4*60)/1440</f>
        <v/>
      </c>
      <c r="Y309" s="7">
        <f>(X309*1440-W309*4)/1440</f>
        <v/>
      </c>
      <c r="Z309" s="7">
        <f>(X309*1440+W309*4)/1440</f>
        <v/>
      </c>
      <c r="AA309">
        <f>8*W309</f>
        <v/>
      </c>
      <c r="AB309">
        <f>MOD(E309*1440+V309+4*$B$3-60*$B$4,1440)</f>
        <v/>
      </c>
      <c r="AC309">
        <f>IF(AB309/4&lt;0,AB309/4+180,AB309/4-180)</f>
        <v/>
      </c>
      <c r="AD309">
        <f>DEGREES(ACOS(SIN(RADIANS($B$2))*SIN(RADIANS(T309))+COS(RADIANS($B$2))*COS(RADIANS(T309))*COS(RADIANS(AC309))))</f>
        <v/>
      </c>
      <c r="AE309">
        <f>90-AD309</f>
        <v/>
      </c>
      <c r="AF309">
        <f>IF(AE309&gt;85,0,IF(AE309&gt;5,58.1/TAN(RADIANS(AE309))-0.07/POWER(TAN(RADIANS(AE309)),3)+0.000086/POWER(TAN(RADIANS(AE309)),5),IF(AE309&gt;-0.575,1735+AE309*(-518.2+AE309*(103.4+AE309*(-12.79+AE309*0.711))),-20.772/TAN(RADIANS(AE309)))))/3600</f>
        <v/>
      </c>
      <c r="AG309">
        <f>AE309+AF309</f>
        <v/>
      </c>
      <c r="AH309">
        <f>IF(AC309&gt;0,MOD(DEGREES(ACOS(((SIN(RADIANS($B$2))*COS(RADIANS(AD309)))-SIN(RADIANS(T309)))/(COS(RADIANS($B$2))*SIN(RADIANS(AD309)))))+180,360),MOD(540-DEGREES(ACOS(((SIN(RADIANS($B$2))*COS(RADIANS(AD309)))-SIN(RADIANS(T309)))/(COS(RADIANS($B$2))*SIN(RADIANS(AD309))))),360))</f>
        <v/>
      </c>
    </row>
    <row r="310">
      <c r="D310" s="1">
        <f>D309+1</f>
        <v/>
      </c>
      <c r="E310" s="7">
        <f>$B$5</f>
        <v/>
      </c>
      <c r="F310" s="2">
        <f>D310+2415018.5+E310-$B$4/24</f>
        <v/>
      </c>
      <c r="G310" s="3">
        <f>(F310-2451545)/36525</f>
        <v/>
      </c>
      <c r="I310">
        <f>MOD(280.46646+G310*(36000.76983 + G310*0.0003032),360)</f>
        <v/>
      </c>
      <c r="J310">
        <f>357.52911+G310*(35999.05029 - 0.0001537*G310)</f>
        <v/>
      </c>
      <c r="K310">
        <f>0.016708634-G310*(0.000042037+0.0000001267*G310)</f>
        <v/>
      </c>
      <c r="L310">
        <f>SIN(RADIANS(J310))*(1.914602-G310*(0.004817+0.000014*G310))+SIN(RADIANS(2*J310))*(0.019993-0.000101*G310)+SIN(RADIANS(3*J310))*0.000289</f>
        <v/>
      </c>
      <c r="M310">
        <f>I310+L310</f>
        <v/>
      </c>
      <c r="N310">
        <f>J310+L310</f>
        <v/>
      </c>
      <c r="O310">
        <f>(1.000001018*(1-K310*K310))/(1+K310*COS(RADIANS(N310)))</f>
        <v/>
      </c>
      <c r="P310">
        <f>M310-0.00569-0.00478*SIN(RADIANS(125.04-1934.136*G310))</f>
        <v/>
      </c>
      <c r="Q310">
        <f>23+(26+((21.448-G310*(46.815+G310*(0.00059-G310*0.001813))))/60)/60</f>
        <v/>
      </c>
      <c r="R310">
        <f>Q310+0.00256*COS(RADIANS(125.04-1934.136*G310))</f>
        <v/>
      </c>
      <c r="S310">
        <f>DEGREES(ATAN2(COS(RADIANS(P310)),COS(RADIANS(R310))*SIN(RADIANS(P310))))</f>
        <v/>
      </c>
      <c r="T310">
        <f>DEGREES(ASIN(SIN(RADIANS(R310))*SIN(RADIANS(P310))))</f>
        <v/>
      </c>
      <c r="U310">
        <f>TAN(RADIANS(R310/2))*TAN(RADIANS(R310/2))</f>
        <v/>
      </c>
      <c r="V310">
        <f>4*DEGREES(U310*SIN(2*RADIANS(I310))-2*K310*SIN(RADIANS(J310))+4*K310*U310*SIN(RADIANS(J310))*COS(2*RADIANS(I310))-0.5*U310*U310*SIN(4*RADIANS(I310))-1.25*K310*K310*SIN(2*RADIANS(J310)))</f>
        <v/>
      </c>
      <c r="W310">
        <f>DEGREES(ACOS(COS(RADIANS(90.833))/(COS(RADIANS($B$2))*COS(RADIANS(T310)))-TAN(RADIANS($B$2))*TAN(RADIANS(T310))))</f>
        <v/>
      </c>
      <c r="X310" s="7">
        <f>(720-4*$B$3-V310+$B$4*60)/1440</f>
        <v/>
      </c>
      <c r="Y310" s="7">
        <f>(X310*1440-W310*4)/1440</f>
        <v/>
      </c>
      <c r="Z310" s="7">
        <f>(X310*1440+W310*4)/1440</f>
        <v/>
      </c>
      <c r="AA310">
        <f>8*W310</f>
        <v/>
      </c>
      <c r="AB310">
        <f>MOD(E310*1440+V310+4*$B$3-60*$B$4,1440)</f>
        <v/>
      </c>
      <c r="AC310">
        <f>IF(AB310/4&lt;0,AB310/4+180,AB310/4-180)</f>
        <v/>
      </c>
      <c r="AD310">
        <f>DEGREES(ACOS(SIN(RADIANS($B$2))*SIN(RADIANS(T310))+COS(RADIANS($B$2))*COS(RADIANS(T310))*COS(RADIANS(AC310))))</f>
        <v/>
      </c>
      <c r="AE310">
        <f>90-AD310</f>
        <v/>
      </c>
      <c r="AF310">
        <f>IF(AE310&gt;85,0,IF(AE310&gt;5,58.1/TAN(RADIANS(AE310))-0.07/POWER(TAN(RADIANS(AE310)),3)+0.000086/POWER(TAN(RADIANS(AE310)),5),IF(AE310&gt;-0.575,1735+AE310*(-518.2+AE310*(103.4+AE310*(-12.79+AE310*0.711))),-20.772/TAN(RADIANS(AE310)))))/3600</f>
        <v/>
      </c>
      <c r="AG310">
        <f>AE310+AF310</f>
        <v/>
      </c>
      <c r="AH310">
        <f>IF(AC310&gt;0,MOD(DEGREES(ACOS(((SIN(RADIANS($B$2))*COS(RADIANS(AD310)))-SIN(RADIANS(T310)))/(COS(RADIANS($B$2))*SIN(RADIANS(AD310)))))+180,360),MOD(540-DEGREES(ACOS(((SIN(RADIANS($B$2))*COS(RADIANS(AD310)))-SIN(RADIANS(T310)))/(COS(RADIANS($B$2))*SIN(RADIANS(AD310))))),360))</f>
        <v/>
      </c>
    </row>
    <row r="311">
      <c r="D311" s="1">
        <f>D310+1</f>
        <v/>
      </c>
      <c r="E311" s="7">
        <f>$B$5</f>
        <v/>
      </c>
      <c r="F311" s="2">
        <f>D311+2415018.5+E311-$B$4/24</f>
        <v/>
      </c>
      <c r="G311" s="3">
        <f>(F311-2451545)/36525</f>
        <v/>
      </c>
      <c r="I311">
        <f>MOD(280.46646+G311*(36000.76983 + G311*0.0003032),360)</f>
        <v/>
      </c>
      <c r="J311">
        <f>357.52911+G311*(35999.05029 - 0.0001537*G311)</f>
        <v/>
      </c>
      <c r="K311">
        <f>0.016708634-G311*(0.000042037+0.0000001267*G311)</f>
        <v/>
      </c>
      <c r="L311">
        <f>SIN(RADIANS(J311))*(1.914602-G311*(0.004817+0.000014*G311))+SIN(RADIANS(2*J311))*(0.019993-0.000101*G311)+SIN(RADIANS(3*J311))*0.000289</f>
        <v/>
      </c>
      <c r="M311">
        <f>I311+L311</f>
        <v/>
      </c>
      <c r="N311">
        <f>J311+L311</f>
        <v/>
      </c>
      <c r="O311">
        <f>(1.000001018*(1-K311*K311))/(1+K311*COS(RADIANS(N311)))</f>
        <v/>
      </c>
      <c r="P311">
        <f>M311-0.00569-0.00478*SIN(RADIANS(125.04-1934.136*G311))</f>
        <v/>
      </c>
      <c r="Q311">
        <f>23+(26+((21.448-G311*(46.815+G311*(0.00059-G311*0.001813))))/60)/60</f>
        <v/>
      </c>
      <c r="R311">
        <f>Q311+0.00256*COS(RADIANS(125.04-1934.136*G311))</f>
        <v/>
      </c>
      <c r="S311">
        <f>DEGREES(ATAN2(COS(RADIANS(P311)),COS(RADIANS(R311))*SIN(RADIANS(P311))))</f>
        <v/>
      </c>
      <c r="T311">
        <f>DEGREES(ASIN(SIN(RADIANS(R311))*SIN(RADIANS(P311))))</f>
        <v/>
      </c>
      <c r="U311">
        <f>TAN(RADIANS(R311/2))*TAN(RADIANS(R311/2))</f>
        <v/>
      </c>
      <c r="V311">
        <f>4*DEGREES(U311*SIN(2*RADIANS(I311))-2*K311*SIN(RADIANS(J311))+4*K311*U311*SIN(RADIANS(J311))*COS(2*RADIANS(I311))-0.5*U311*U311*SIN(4*RADIANS(I311))-1.25*K311*K311*SIN(2*RADIANS(J311)))</f>
        <v/>
      </c>
      <c r="W311">
        <f>DEGREES(ACOS(COS(RADIANS(90.833))/(COS(RADIANS($B$2))*COS(RADIANS(T311)))-TAN(RADIANS($B$2))*TAN(RADIANS(T311))))</f>
        <v/>
      </c>
      <c r="X311" s="7">
        <f>(720-4*$B$3-V311+$B$4*60)/1440</f>
        <v/>
      </c>
      <c r="Y311" s="7">
        <f>(X311*1440-W311*4)/1440</f>
        <v/>
      </c>
      <c r="Z311" s="7">
        <f>(X311*1440+W311*4)/1440</f>
        <v/>
      </c>
      <c r="AA311">
        <f>8*W311</f>
        <v/>
      </c>
      <c r="AB311">
        <f>MOD(E311*1440+V311+4*$B$3-60*$B$4,1440)</f>
        <v/>
      </c>
      <c r="AC311">
        <f>IF(AB311/4&lt;0,AB311/4+180,AB311/4-180)</f>
        <v/>
      </c>
      <c r="AD311">
        <f>DEGREES(ACOS(SIN(RADIANS($B$2))*SIN(RADIANS(T311))+COS(RADIANS($B$2))*COS(RADIANS(T311))*COS(RADIANS(AC311))))</f>
        <v/>
      </c>
      <c r="AE311">
        <f>90-AD311</f>
        <v/>
      </c>
      <c r="AF311">
        <f>IF(AE311&gt;85,0,IF(AE311&gt;5,58.1/TAN(RADIANS(AE311))-0.07/POWER(TAN(RADIANS(AE311)),3)+0.000086/POWER(TAN(RADIANS(AE311)),5),IF(AE311&gt;-0.575,1735+AE311*(-518.2+AE311*(103.4+AE311*(-12.79+AE311*0.711))),-20.772/TAN(RADIANS(AE311)))))/3600</f>
        <v/>
      </c>
      <c r="AG311">
        <f>AE311+AF311</f>
        <v/>
      </c>
      <c r="AH311">
        <f>IF(AC311&gt;0,MOD(DEGREES(ACOS(((SIN(RADIANS($B$2))*COS(RADIANS(AD311)))-SIN(RADIANS(T311)))/(COS(RADIANS($B$2))*SIN(RADIANS(AD311)))))+180,360),MOD(540-DEGREES(ACOS(((SIN(RADIANS($B$2))*COS(RADIANS(AD311)))-SIN(RADIANS(T311)))/(COS(RADIANS($B$2))*SIN(RADIANS(AD311))))),360))</f>
        <v/>
      </c>
    </row>
    <row r="312">
      <c r="D312" s="1">
        <f>D311+1</f>
        <v/>
      </c>
      <c r="E312" s="7">
        <f>$B$5</f>
        <v/>
      </c>
      <c r="F312" s="2">
        <f>D312+2415018.5+E312-$B$4/24</f>
        <v/>
      </c>
      <c r="G312" s="3">
        <f>(F312-2451545)/36525</f>
        <v/>
      </c>
      <c r="I312">
        <f>MOD(280.46646+G312*(36000.76983 + G312*0.0003032),360)</f>
        <v/>
      </c>
      <c r="J312">
        <f>357.52911+G312*(35999.05029 - 0.0001537*G312)</f>
        <v/>
      </c>
      <c r="K312">
        <f>0.016708634-G312*(0.000042037+0.0000001267*G312)</f>
        <v/>
      </c>
      <c r="L312">
        <f>SIN(RADIANS(J312))*(1.914602-G312*(0.004817+0.000014*G312))+SIN(RADIANS(2*J312))*(0.019993-0.000101*G312)+SIN(RADIANS(3*J312))*0.000289</f>
        <v/>
      </c>
      <c r="M312">
        <f>I312+L312</f>
        <v/>
      </c>
      <c r="N312">
        <f>J312+L312</f>
        <v/>
      </c>
      <c r="O312">
        <f>(1.000001018*(1-K312*K312))/(1+K312*COS(RADIANS(N312)))</f>
        <v/>
      </c>
      <c r="P312">
        <f>M312-0.00569-0.00478*SIN(RADIANS(125.04-1934.136*G312))</f>
        <v/>
      </c>
      <c r="Q312">
        <f>23+(26+((21.448-G312*(46.815+G312*(0.00059-G312*0.001813))))/60)/60</f>
        <v/>
      </c>
      <c r="R312">
        <f>Q312+0.00256*COS(RADIANS(125.04-1934.136*G312))</f>
        <v/>
      </c>
      <c r="S312">
        <f>DEGREES(ATAN2(COS(RADIANS(P312)),COS(RADIANS(R312))*SIN(RADIANS(P312))))</f>
        <v/>
      </c>
      <c r="T312">
        <f>DEGREES(ASIN(SIN(RADIANS(R312))*SIN(RADIANS(P312))))</f>
        <v/>
      </c>
      <c r="U312">
        <f>TAN(RADIANS(R312/2))*TAN(RADIANS(R312/2))</f>
        <v/>
      </c>
      <c r="V312">
        <f>4*DEGREES(U312*SIN(2*RADIANS(I312))-2*K312*SIN(RADIANS(J312))+4*K312*U312*SIN(RADIANS(J312))*COS(2*RADIANS(I312))-0.5*U312*U312*SIN(4*RADIANS(I312))-1.25*K312*K312*SIN(2*RADIANS(J312)))</f>
        <v/>
      </c>
      <c r="W312">
        <f>DEGREES(ACOS(COS(RADIANS(90.833))/(COS(RADIANS($B$2))*COS(RADIANS(T312)))-TAN(RADIANS($B$2))*TAN(RADIANS(T312))))</f>
        <v/>
      </c>
      <c r="X312" s="7">
        <f>(720-4*$B$3-V312+$B$4*60)/1440</f>
        <v/>
      </c>
      <c r="Y312" s="7">
        <f>(X312*1440-W312*4)/1440</f>
        <v/>
      </c>
      <c r="Z312" s="7">
        <f>(X312*1440+W312*4)/1440</f>
        <v/>
      </c>
      <c r="AA312">
        <f>8*W312</f>
        <v/>
      </c>
      <c r="AB312">
        <f>MOD(E312*1440+V312+4*$B$3-60*$B$4,1440)</f>
        <v/>
      </c>
      <c r="AC312">
        <f>IF(AB312/4&lt;0,AB312/4+180,AB312/4-180)</f>
        <v/>
      </c>
      <c r="AD312">
        <f>DEGREES(ACOS(SIN(RADIANS($B$2))*SIN(RADIANS(T312))+COS(RADIANS($B$2))*COS(RADIANS(T312))*COS(RADIANS(AC312))))</f>
        <v/>
      </c>
      <c r="AE312">
        <f>90-AD312</f>
        <v/>
      </c>
      <c r="AF312">
        <f>IF(AE312&gt;85,0,IF(AE312&gt;5,58.1/TAN(RADIANS(AE312))-0.07/POWER(TAN(RADIANS(AE312)),3)+0.000086/POWER(TAN(RADIANS(AE312)),5),IF(AE312&gt;-0.575,1735+AE312*(-518.2+AE312*(103.4+AE312*(-12.79+AE312*0.711))),-20.772/TAN(RADIANS(AE312)))))/3600</f>
        <v/>
      </c>
      <c r="AG312">
        <f>AE312+AF312</f>
        <v/>
      </c>
      <c r="AH312">
        <f>IF(AC312&gt;0,MOD(DEGREES(ACOS(((SIN(RADIANS($B$2))*COS(RADIANS(AD312)))-SIN(RADIANS(T312)))/(COS(RADIANS($B$2))*SIN(RADIANS(AD312)))))+180,360),MOD(540-DEGREES(ACOS(((SIN(RADIANS($B$2))*COS(RADIANS(AD312)))-SIN(RADIANS(T312)))/(COS(RADIANS($B$2))*SIN(RADIANS(AD312))))),360))</f>
        <v/>
      </c>
    </row>
    <row r="313">
      <c r="D313" s="1">
        <f>D312+1</f>
        <v/>
      </c>
      <c r="E313" s="7">
        <f>$B$5</f>
        <v/>
      </c>
      <c r="F313" s="2">
        <f>D313+2415018.5+E313-$B$4/24</f>
        <v/>
      </c>
      <c r="G313" s="3">
        <f>(F313-2451545)/36525</f>
        <v/>
      </c>
      <c r="I313">
        <f>MOD(280.46646+G313*(36000.76983 + G313*0.0003032),360)</f>
        <v/>
      </c>
      <c r="J313">
        <f>357.52911+G313*(35999.05029 - 0.0001537*G313)</f>
        <v/>
      </c>
      <c r="K313">
        <f>0.016708634-G313*(0.000042037+0.0000001267*G313)</f>
        <v/>
      </c>
      <c r="L313">
        <f>SIN(RADIANS(J313))*(1.914602-G313*(0.004817+0.000014*G313))+SIN(RADIANS(2*J313))*(0.019993-0.000101*G313)+SIN(RADIANS(3*J313))*0.000289</f>
        <v/>
      </c>
      <c r="M313">
        <f>I313+L313</f>
        <v/>
      </c>
      <c r="N313">
        <f>J313+L313</f>
        <v/>
      </c>
      <c r="O313">
        <f>(1.000001018*(1-K313*K313))/(1+K313*COS(RADIANS(N313)))</f>
        <v/>
      </c>
      <c r="P313">
        <f>M313-0.00569-0.00478*SIN(RADIANS(125.04-1934.136*G313))</f>
        <v/>
      </c>
      <c r="Q313">
        <f>23+(26+((21.448-G313*(46.815+G313*(0.00059-G313*0.001813))))/60)/60</f>
        <v/>
      </c>
      <c r="R313">
        <f>Q313+0.00256*COS(RADIANS(125.04-1934.136*G313))</f>
        <v/>
      </c>
      <c r="S313">
        <f>DEGREES(ATAN2(COS(RADIANS(P313)),COS(RADIANS(R313))*SIN(RADIANS(P313))))</f>
        <v/>
      </c>
      <c r="T313">
        <f>DEGREES(ASIN(SIN(RADIANS(R313))*SIN(RADIANS(P313))))</f>
        <v/>
      </c>
      <c r="U313">
        <f>TAN(RADIANS(R313/2))*TAN(RADIANS(R313/2))</f>
        <v/>
      </c>
      <c r="V313">
        <f>4*DEGREES(U313*SIN(2*RADIANS(I313))-2*K313*SIN(RADIANS(J313))+4*K313*U313*SIN(RADIANS(J313))*COS(2*RADIANS(I313))-0.5*U313*U313*SIN(4*RADIANS(I313))-1.25*K313*K313*SIN(2*RADIANS(J313)))</f>
        <v/>
      </c>
      <c r="W313">
        <f>DEGREES(ACOS(COS(RADIANS(90.833))/(COS(RADIANS($B$2))*COS(RADIANS(T313)))-TAN(RADIANS($B$2))*TAN(RADIANS(T313))))</f>
        <v/>
      </c>
      <c r="X313" s="7">
        <f>(720-4*$B$3-V313+$B$4*60)/1440</f>
        <v/>
      </c>
      <c r="Y313" s="7">
        <f>(X313*1440-W313*4)/1440</f>
        <v/>
      </c>
      <c r="Z313" s="7">
        <f>(X313*1440+W313*4)/1440</f>
        <v/>
      </c>
      <c r="AA313">
        <f>8*W313</f>
        <v/>
      </c>
      <c r="AB313">
        <f>MOD(E313*1440+V313+4*$B$3-60*$B$4,1440)</f>
        <v/>
      </c>
      <c r="AC313">
        <f>IF(AB313/4&lt;0,AB313/4+180,AB313/4-180)</f>
        <v/>
      </c>
      <c r="AD313">
        <f>DEGREES(ACOS(SIN(RADIANS($B$2))*SIN(RADIANS(T313))+COS(RADIANS($B$2))*COS(RADIANS(T313))*COS(RADIANS(AC313))))</f>
        <v/>
      </c>
      <c r="AE313">
        <f>90-AD313</f>
        <v/>
      </c>
      <c r="AF313">
        <f>IF(AE313&gt;85,0,IF(AE313&gt;5,58.1/TAN(RADIANS(AE313))-0.07/POWER(TAN(RADIANS(AE313)),3)+0.000086/POWER(TAN(RADIANS(AE313)),5),IF(AE313&gt;-0.575,1735+AE313*(-518.2+AE313*(103.4+AE313*(-12.79+AE313*0.711))),-20.772/TAN(RADIANS(AE313)))))/3600</f>
        <v/>
      </c>
      <c r="AG313">
        <f>AE313+AF313</f>
        <v/>
      </c>
      <c r="AH313">
        <f>IF(AC313&gt;0,MOD(DEGREES(ACOS(((SIN(RADIANS($B$2))*COS(RADIANS(AD313)))-SIN(RADIANS(T313)))/(COS(RADIANS($B$2))*SIN(RADIANS(AD313)))))+180,360),MOD(540-DEGREES(ACOS(((SIN(RADIANS($B$2))*COS(RADIANS(AD313)))-SIN(RADIANS(T313)))/(COS(RADIANS($B$2))*SIN(RADIANS(AD313))))),360))</f>
        <v/>
      </c>
    </row>
    <row r="314">
      <c r="D314" s="1">
        <f>D313+1</f>
        <v/>
      </c>
      <c r="E314" s="7">
        <f>$B$5</f>
        <v/>
      </c>
      <c r="F314" s="2">
        <f>D314+2415018.5+E314-$B$4/24</f>
        <v/>
      </c>
      <c r="G314" s="3">
        <f>(F314-2451545)/36525</f>
        <v/>
      </c>
      <c r="I314">
        <f>MOD(280.46646+G314*(36000.76983 + G314*0.0003032),360)</f>
        <v/>
      </c>
      <c r="J314">
        <f>357.52911+G314*(35999.05029 - 0.0001537*G314)</f>
        <v/>
      </c>
      <c r="K314">
        <f>0.016708634-G314*(0.000042037+0.0000001267*G314)</f>
        <v/>
      </c>
      <c r="L314">
        <f>SIN(RADIANS(J314))*(1.914602-G314*(0.004817+0.000014*G314))+SIN(RADIANS(2*J314))*(0.019993-0.000101*G314)+SIN(RADIANS(3*J314))*0.000289</f>
        <v/>
      </c>
      <c r="M314">
        <f>I314+L314</f>
        <v/>
      </c>
      <c r="N314">
        <f>J314+L314</f>
        <v/>
      </c>
      <c r="O314">
        <f>(1.000001018*(1-K314*K314))/(1+K314*COS(RADIANS(N314)))</f>
        <v/>
      </c>
      <c r="P314">
        <f>M314-0.00569-0.00478*SIN(RADIANS(125.04-1934.136*G314))</f>
        <v/>
      </c>
      <c r="Q314">
        <f>23+(26+((21.448-G314*(46.815+G314*(0.00059-G314*0.001813))))/60)/60</f>
        <v/>
      </c>
      <c r="R314">
        <f>Q314+0.00256*COS(RADIANS(125.04-1934.136*G314))</f>
        <v/>
      </c>
      <c r="S314">
        <f>DEGREES(ATAN2(COS(RADIANS(P314)),COS(RADIANS(R314))*SIN(RADIANS(P314))))</f>
        <v/>
      </c>
      <c r="T314">
        <f>DEGREES(ASIN(SIN(RADIANS(R314))*SIN(RADIANS(P314))))</f>
        <v/>
      </c>
      <c r="U314">
        <f>TAN(RADIANS(R314/2))*TAN(RADIANS(R314/2))</f>
        <v/>
      </c>
      <c r="V314">
        <f>4*DEGREES(U314*SIN(2*RADIANS(I314))-2*K314*SIN(RADIANS(J314))+4*K314*U314*SIN(RADIANS(J314))*COS(2*RADIANS(I314))-0.5*U314*U314*SIN(4*RADIANS(I314))-1.25*K314*K314*SIN(2*RADIANS(J314)))</f>
        <v/>
      </c>
      <c r="W314">
        <f>DEGREES(ACOS(COS(RADIANS(90.833))/(COS(RADIANS($B$2))*COS(RADIANS(T314)))-TAN(RADIANS($B$2))*TAN(RADIANS(T314))))</f>
        <v/>
      </c>
      <c r="X314" s="7">
        <f>(720-4*$B$3-V314+$B$4*60)/1440</f>
        <v/>
      </c>
      <c r="Y314" s="7">
        <f>(X314*1440-W314*4)/1440</f>
        <v/>
      </c>
      <c r="Z314" s="7">
        <f>(X314*1440+W314*4)/1440</f>
        <v/>
      </c>
      <c r="AA314">
        <f>8*W314</f>
        <v/>
      </c>
      <c r="AB314">
        <f>MOD(E314*1440+V314+4*$B$3-60*$B$4,1440)</f>
        <v/>
      </c>
      <c r="AC314">
        <f>IF(AB314/4&lt;0,AB314/4+180,AB314/4-180)</f>
        <v/>
      </c>
      <c r="AD314">
        <f>DEGREES(ACOS(SIN(RADIANS($B$2))*SIN(RADIANS(T314))+COS(RADIANS($B$2))*COS(RADIANS(T314))*COS(RADIANS(AC314))))</f>
        <v/>
      </c>
      <c r="AE314">
        <f>90-AD314</f>
        <v/>
      </c>
      <c r="AF314">
        <f>IF(AE314&gt;85,0,IF(AE314&gt;5,58.1/TAN(RADIANS(AE314))-0.07/POWER(TAN(RADIANS(AE314)),3)+0.000086/POWER(TAN(RADIANS(AE314)),5),IF(AE314&gt;-0.575,1735+AE314*(-518.2+AE314*(103.4+AE314*(-12.79+AE314*0.711))),-20.772/TAN(RADIANS(AE314)))))/3600</f>
        <v/>
      </c>
      <c r="AG314">
        <f>AE314+AF314</f>
        <v/>
      </c>
      <c r="AH314">
        <f>IF(AC314&gt;0,MOD(DEGREES(ACOS(((SIN(RADIANS($B$2))*COS(RADIANS(AD314)))-SIN(RADIANS(T314)))/(COS(RADIANS($B$2))*SIN(RADIANS(AD314)))))+180,360),MOD(540-DEGREES(ACOS(((SIN(RADIANS($B$2))*COS(RADIANS(AD314)))-SIN(RADIANS(T314)))/(COS(RADIANS($B$2))*SIN(RADIANS(AD314))))),360))</f>
        <v/>
      </c>
    </row>
    <row r="315">
      <c r="D315" s="1">
        <f>D314+1</f>
        <v/>
      </c>
      <c r="E315" s="7">
        <f>$B$5</f>
        <v/>
      </c>
      <c r="F315" s="2">
        <f>D315+2415018.5+E315-$B$4/24</f>
        <v/>
      </c>
      <c r="G315" s="3">
        <f>(F315-2451545)/36525</f>
        <v/>
      </c>
      <c r="I315">
        <f>MOD(280.46646+G315*(36000.76983 + G315*0.0003032),360)</f>
        <v/>
      </c>
      <c r="J315">
        <f>357.52911+G315*(35999.05029 - 0.0001537*G315)</f>
        <v/>
      </c>
      <c r="K315">
        <f>0.016708634-G315*(0.000042037+0.0000001267*G315)</f>
        <v/>
      </c>
      <c r="L315">
        <f>SIN(RADIANS(J315))*(1.914602-G315*(0.004817+0.000014*G315))+SIN(RADIANS(2*J315))*(0.019993-0.000101*G315)+SIN(RADIANS(3*J315))*0.000289</f>
        <v/>
      </c>
      <c r="M315">
        <f>I315+L315</f>
        <v/>
      </c>
      <c r="N315">
        <f>J315+L315</f>
        <v/>
      </c>
      <c r="O315">
        <f>(1.000001018*(1-K315*K315))/(1+K315*COS(RADIANS(N315)))</f>
        <v/>
      </c>
      <c r="P315">
        <f>M315-0.00569-0.00478*SIN(RADIANS(125.04-1934.136*G315))</f>
        <v/>
      </c>
      <c r="Q315">
        <f>23+(26+((21.448-G315*(46.815+G315*(0.00059-G315*0.001813))))/60)/60</f>
        <v/>
      </c>
      <c r="R315">
        <f>Q315+0.00256*COS(RADIANS(125.04-1934.136*G315))</f>
        <v/>
      </c>
      <c r="S315">
        <f>DEGREES(ATAN2(COS(RADIANS(P315)),COS(RADIANS(R315))*SIN(RADIANS(P315))))</f>
        <v/>
      </c>
      <c r="T315">
        <f>DEGREES(ASIN(SIN(RADIANS(R315))*SIN(RADIANS(P315))))</f>
        <v/>
      </c>
      <c r="U315">
        <f>TAN(RADIANS(R315/2))*TAN(RADIANS(R315/2))</f>
        <v/>
      </c>
      <c r="V315">
        <f>4*DEGREES(U315*SIN(2*RADIANS(I315))-2*K315*SIN(RADIANS(J315))+4*K315*U315*SIN(RADIANS(J315))*COS(2*RADIANS(I315))-0.5*U315*U315*SIN(4*RADIANS(I315))-1.25*K315*K315*SIN(2*RADIANS(J315)))</f>
        <v/>
      </c>
      <c r="W315">
        <f>DEGREES(ACOS(COS(RADIANS(90.833))/(COS(RADIANS($B$2))*COS(RADIANS(T315)))-TAN(RADIANS($B$2))*TAN(RADIANS(T315))))</f>
        <v/>
      </c>
      <c r="X315" s="7">
        <f>(720-4*$B$3-V315+$B$4*60)/1440</f>
        <v/>
      </c>
      <c r="Y315" s="7">
        <f>(X315*1440-W315*4)/1440</f>
        <v/>
      </c>
      <c r="Z315" s="7">
        <f>(X315*1440+W315*4)/1440</f>
        <v/>
      </c>
      <c r="AA315">
        <f>8*W315</f>
        <v/>
      </c>
      <c r="AB315">
        <f>MOD(E315*1440+V315+4*$B$3-60*$B$4,1440)</f>
        <v/>
      </c>
      <c r="AC315">
        <f>IF(AB315/4&lt;0,AB315/4+180,AB315/4-180)</f>
        <v/>
      </c>
      <c r="AD315">
        <f>DEGREES(ACOS(SIN(RADIANS($B$2))*SIN(RADIANS(T315))+COS(RADIANS($B$2))*COS(RADIANS(T315))*COS(RADIANS(AC315))))</f>
        <v/>
      </c>
      <c r="AE315">
        <f>90-AD315</f>
        <v/>
      </c>
      <c r="AF315">
        <f>IF(AE315&gt;85,0,IF(AE315&gt;5,58.1/TAN(RADIANS(AE315))-0.07/POWER(TAN(RADIANS(AE315)),3)+0.000086/POWER(TAN(RADIANS(AE315)),5),IF(AE315&gt;-0.575,1735+AE315*(-518.2+AE315*(103.4+AE315*(-12.79+AE315*0.711))),-20.772/TAN(RADIANS(AE315)))))/3600</f>
        <v/>
      </c>
      <c r="AG315">
        <f>AE315+AF315</f>
        <v/>
      </c>
      <c r="AH315">
        <f>IF(AC315&gt;0,MOD(DEGREES(ACOS(((SIN(RADIANS($B$2))*COS(RADIANS(AD315)))-SIN(RADIANS(T315)))/(COS(RADIANS($B$2))*SIN(RADIANS(AD315)))))+180,360),MOD(540-DEGREES(ACOS(((SIN(RADIANS($B$2))*COS(RADIANS(AD315)))-SIN(RADIANS(T315)))/(COS(RADIANS($B$2))*SIN(RADIANS(AD315))))),360))</f>
        <v/>
      </c>
    </row>
    <row r="316">
      <c r="D316" s="1">
        <f>D315+1</f>
        <v/>
      </c>
      <c r="E316" s="7">
        <f>$B$5</f>
        <v/>
      </c>
      <c r="F316" s="2">
        <f>D316+2415018.5+E316-$B$4/24</f>
        <v/>
      </c>
      <c r="G316" s="3">
        <f>(F316-2451545)/36525</f>
        <v/>
      </c>
      <c r="I316">
        <f>MOD(280.46646+G316*(36000.76983 + G316*0.0003032),360)</f>
        <v/>
      </c>
      <c r="J316">
        <f>357.52911+G316*(35999.05029 - 0.0001537*G316)</f>
        <v/>
      </c>
      <c r="K316">
        <f>0.016708634-G316*(0.000042037+0.0000001267*G316)</f>
        <v/>
      </c>
      <c r="L316">
        <f>SIN(RADIANS(J316))*(1.914602-G316*(0.004817+0.000014*G316))+SIN(RADIANS(2*J316))*(0.019993-0.000101*G316)+SIN(RADIANS(3*J316))*0.000289</f>
        <v/>
      </c>
      <c r="M316">
        <f>I316+L316</f>
        <v/>
      </c>
      <c r="N316">
        <f>J316+L316</f>
        <v/>
      </c>
      <c r="O316">
        <f>(1.000001018*(1-K316*K316))/(1+K316*COS(RADIANS(N316)))</f>
        <v/>
      </c>
      <c r="P316">
        <f>M316-0.00569-0.00478*SIN(RADIANS(125.04-1934.136*G316))</f>
        <v/>
      </c>
      <c r="Q316">
        <f>23+(26+((21.448-G316*(46.815+G316*(0.00059-G316*0.001813))))/60)/60</f>
        <v/>
      </c>
      <c r="R316">
        <f>Q316+0.00256*COS(RADIANS(125.04-1934.136*G316))</f>
        <v/>
      </c>
      <c r="S316">
        <f>DEGREES(ATAN2(COS(RADIANS(P316)),COS(RADIANS(R316))*SIN(RADIANS(P316))))</f>
        <v/>
      </c>
      <c r="T316">
        <f>DEGREES(ASIN(SIN(RADIANS(R316))*SIN(RADIANS(P316))))</f>
        <v/>
      </c>
      <c r="U316">
        <f>TAN(RADIANS(R316/2))*TAN(RADIANS(R316/2))</f>
        <v/>
      </c>
      <c r="V316">
        <f>4*DEGREES(U316*SIN(2*RADIANS(I316))-2*K316*SIN(RADIANS(J316))+4*K316*U316*SIN(RADIANS(J316))*COS(2*RADIANS(I316))-0.5*U316*U316*SIN(4*RADIANS(I316))-1.25*K316*K316*SIN(2*RADIANS(J316)))</f>
        <v/>
      </c>
      <c r="W316">
        <f>DEGREES(ACOS(COS(RADIANS(90.833))/(COS(RADIANS($B$2))*COS(RADIANS(T316)))-TAN(RADIANS($B$2))*TAN(RADIANS(T316))))</f>
        <v/>
      </c>
      <c r="X316" s="7">
        <f>(720-4*$B$3-V316+$B$4*60)/1440</f>
        <v/>
      </c>
      <c r="Y316" s="7">
        <f>(X316*1440-W316*4)/1440</f>
        <v/>
      </c>
      <c r="Z316" s="7">
        <f>(X316*1440+W316*4)/1440</f>
        <v/>
      </c>
      <c r="AA316">
        <f>8*W316</f>
        <v/>
      </c>
      <c r="AB316">
        <f>MOD(E316*1440+V316+4*$B$3-60*$B$4,1440)</f>
        <v/>
      </c>
      <c r="AC316">
        <f>IF(AB316/4&lt;0,AB316/4+180,AB316/4-180)</f>
        <v/>
      </c>
      <c r="AD316">
        <f>DEGREES(ACOS(SIN(RADIANS($B$2))*SIN(RADIANS(T316))+COS(RADIANS($B$2))*COS(RADIANS(T316))*COS(RADIANS(AC316))))</f>
        <v/>
      </c>
      <c r="AE316">
        <f>90-AD316</f>
        <v/>
      </c>
      <c r="AF316">
        <f>IF(AE316&gt;85,0,IF(AE316&gt;5,58.1/TAN(RADIANS(AE316))-0.07/POWER(TAN(RADIANS(AE316)),3)+0.000086/POWER(TAN(RADIANS(AE316)),5),IF(AE316&gt;-0.575,1735+AE316*(-518.2+AE316*(103.4+AE316*(-12.79+AE316*0.711))),-20.772/TAN(RADIANS(AE316)))))/3600</f>
        <v/>
      </c>
      <c r="AG316">
        <f>AE316+AF316</f>
        <v/>
      </c>
      <c r="AH316">
        <f>IF(AC316&gt;0,MOD(DEGREES(ACOS(((SIN(RADIANS($B$2))*COS(RADIANS(AD316)))-SIN(RADIANS(T316)))/(COS(RADIANS($B$2))*SIN(RADIANS(AD316)))))+180,360),MOD(540-DEGREES(ACOS(((SIN(RADIANS($B$2))*COS(RADIANS(AD316)))-SIN(RADIANS(T316)))/(COS(RADIANS($B$2))*SIN(RADIANS(AD316))))),360))</f>
        <v/>
      </c>
    </row>
    <row r="317">
      <c r="D317" s="1">
        <f>D316+1</f>
        <v/>
      </c>
      <c r="E317" s="7">
        <f>$B$5</f>
        <v/>
      </c>
      <c r="F317" s="2">
        <f>D317+2415018.5+E317-$B$4/24</f>
        <v/>
      </c>
      <c r="G317" s="3">
        <f>(F317-2451545)/36525</f>
        <v/>
      </c>
      <c r="I317">
        <f>MOD(280.46646+G317*(36000.76983 + G317*0.0003032),360)</f>
        <v/>
      </c>
      <c r="J317">
        <f>357.52911+G317*(35999.05029 - 0.0001537*G317)</f>
        <v/>
      </c>
      <c r="K317">
        <f>0.016708634-G317*(0.000042037+0.0000001267*G317)</f>
        <v/>
      </c>
      <c r="L317">
        <f>SIN(RADIANS(J317))*(1.914602-G317*(0.004817+0.000014*G317))+SIN(RADIANS(2*J317))*(0.019993-0.000101*G317)+SIN(RADIANS(3*J317))*0.000289</f>
        <v/>
      </c>
      <c r="M317">
        <f>I317+L317</f>
        <v/>
      </c>
      <c r="N317">
        <f>J317+L317</f>
        <v/>
      </c>
      <c r="O317">
        <f>(1.000001018*(1-K317*K317))/(1+K317*COS(RADIANS(N317)))</f>
        <v/>
      </c>
      <c r="P317">
        <f>M317-0.00569-0.00478*SIN(RADIANS(125.04-1934.136*G317))</f>
        <v/>
      </c>
      <c r="Q317">
        <f>23+(26+((21.448-G317*(46.815+G317*(0.00059-G317*0.001813))))/60)/60</f>
        <v/>
      </c>
      <c r="R317">
        <f>Q317+0.00256*COS(RADIANS(125.04-1934.136*G317))</f>
        <v/>
      </c>
      <c r="S317">
        <f>DEGREES(ATAN2(COS(RADIANS(P317)),COS(RADIANS(R317))*SIN(RADIANS(P317))))</f>
        <v/>
      </c>
      <c r="T317">
        <f>DEGREES(ASIN(SIN(RADIANS(R317))*SIN(RADIANS(P317))))</f>
        <v/>
      </c>
      <c r="U317">
        <f>TAN(RADIANS(R317/2))*TAN(RADIANS(R317/2))</f>
        <v/>
      </c>
      <c r="V317">
        <f>4*DEGREES(U317*SIN(2*RADIANS(I317))-2*K317*SIN(RADIANS(J317))+4*K317*U317*SIN(RADIANS(J317))*COS(2*RADIANS(I317))-0.5*U317*U317*SIN(4*RADIANS(I317))-1.25*K317*K317*SIN(2*RADIANS(J317)))</f>
        <v/>
      </c>
      <c r="W317">
        <f>DEGREES(ACOS(COS(RADIANS(90.833))/(COS(RADIANS($B$2))*COS(RADIANS(T317)))-TAN(RADIANS($B$2))*TAN(RADIANS(T317))))</f>
        <v/>
      </c>
      <c r="X317" s="7">
        <f>(720-4*$B$3-V317+$B$4*60)/1440</f>
        <v/>
      </c>
      <c r="Y317" s="7">
        <f>(X317*1440-W317*4)/1440</f>
        <v/>
      </c>
      <c r="Z317" s="7">
        <f>(X317*1440+W317*4)/1440</f>
        <v/>
      </c>
      <c r="AA317">
        <f>8*W317</f>
        <v/>
      </c>
      <c r="AB317">
        <f>MOD(E317*1440+V317+4*$B$3-60*$B$4,1440)</f>
        <v/>
      </c>
      <c r="AC317">
        <f>IF(AB317/4&lt;0,AB317/4+180,AB317/4-180)</f>
        <v/>
      </c>
      <c r="AD317">
        <f>DEGREES(ACOS(SIN(RADIANS($B$2))*SIN(RADIANS(T317))+COS(RADIANS($B$2))*COS(RADIANS(T317))*COS(RADIANS(AC317))))</f>
        <v/>
      </c>
      <c r="AE317">
        <f>90-AD317</f>
        <v/>
      </c>
      <c r="AF317">
        <f>IF(AE317&gt;85,0,IF(AE317&gt;5,58.1/TAN(RADIANS(AE317))-0.07/POWER(TAN(RADIANS(AE317)),3)+0.000086/POWER(TAN(RADIANS(AE317)),5),IF(AE317&gt;-0.575,1735+AE317*(-518.2+AE317*(103.4+AE317*(-12.79+AE317*0.711))),-20.772/TAN(RADIANS(AE317)))))/3600</f>
        <v/>
      </c>
      <c r="AG317">
        <f>AE317+AF317</f>
        <v/>
      </c>
      <c r="AH317">
        <f>IF(AC317&gt;0,MOD(DEGREES(ACOS(((SIN(RADIANS($B$2))*COS(RADIANS(AD317)))-SIN(RADIANS(T317)))/(COS(RADIANS($B$2))*SIN(RADIANS(AD317)))))+180,360),MOD(540-DEGREES(ACOS(((SIN(RADIANS($B$2))*COS(RADIANS(AD317)))-SIN(RADIANS(T317)))/(COS(RADIANS($B$2))*SIN(RADIANS(AD317))))),360))</f>
        <v/>
      </c>
    </row>
    <row r="318">
      <c r="D318" s="1">
        <f>D317+1</f>
        <v/>
      </c>
      <c r="E318" s="7">
        <f>$B$5</f>
        <v/>
      </c>
      <c r="F318" s="2">
        <f>D318+2415018.5+E318-$B$4/24</f>
        <v/>
      </c>
      <c r="G318" s="3">
        <f>(F318-2451545)/36525</f>
        <v/>
      </c>
      <c r="I318">
        <f>MOD(280.46646+G318*(36000.76983 + G318*0.0003032),360)</f>
        <v/>
      </c>
      <c r="J318">
        <f>357.52911+G318*(35999.05029 - 0.0001537*G318)</f>
        <v/>
      </c>
      <c r="K318">
        <f>0.016708634-G318*(0.000042037+0.0000001267*G318)</f>
        <v/>
      </c>
      <c r="L318">
        <f>SIN(RADIANS(J318))*(1.914602-G318*(0.004817+0.000014*G318))+SIN(RADIANS(2*J318))*(0.019993-0.000101*G318)+SIN(RADIANS(3*J318))*0.000289</f>
        <v/>
      </c>
      <c r="M318">
        <f>I318+L318</f>
        <v/>
      </c>
      <c r="N318">
        <f>J318+L318</f>
        <v/>
      </c>
      <c r="O318">
        <f>(1.000001018*(1-K318*K318))/(1+K318*COS(RADIANS(N318)))</f>
        <v/>
      </c>
      <c r="P318">
        <f>M318-0.00569-0.00478*SIN(RADIANS(125.04-1934.136*G318))</f>
        <v/>
      </c>
      <c r="Q318">
        <f>23+(26+((21.448-G318*(46.815+G318*(0.00059-G318*0.001813))))/60)/60</f>
        <v/>
      </c>
      <c r="R318">
        <f>Q318+0.00256*COS(RADIANS(125.04-1934.136*G318))</f>
        <v/>
      </c>
      <c r="S318">
        <f>DEGREES(ATAN2(COS(RADIANS(P318)),COS(RADIANS(R318))*SIN(RADIANS(P318))))</f>
        <v/>
      </c>
      <c r="T318">
        <f>DEGREES(ASIN(SIN(RADIANS(R318))*SIN(RADIANS(P318))))</f>
        <v/>
      </c>
      <c r="U318">
        <f>TAN(RADIANS(R318/2))*TAN(RADIANS(R318/2))</f>
        <v/>
      </c>
      <c r="V318">
        <f>4*DEGREES(U318*SIN(2*RADIANS(I318))-2*K318*SIN(RADIANS(J318))+4*K318*U318*SIN(RADIANS(J318))*COS(2*RADIANS(I318))-0.5*U318*U318*SIN(4*RADIANS(I318))-1.25*K318*K318*SIN(2*RADIANS(J318)))</f>
        <v/>
      </c>
      <c r="W318">
        <f>DEGREES(ACOS(COS(RADIANS(90.833))/(COS(RADIANS($B$2))*COS(RADIANS(T318)))-TAN(RADIANS($B$2))*TAN(RADIANS(T318))))</f>
        <v/>
      </c>
      <c r="X318" s="7">
        <f>(720-4*$B$3-V318+$B$4*60)/1440</f>
        <v/>
      </c>
      <c r="Y318" s="7">
        <f>(X318*1440-W318*4)/1440</f>
        <v/>
      </c>
      <c r="Z318" s="7">
        <f>(X318*1440+W318*4)/1440</f>
        <v/>
      </c>
      <c r="AA318">
        <f>8*W318</f>
        <v/>
      </c>
      <c r="AB318">
        <f>MOD(E318*1440+V318+4*$B$3-60*$B$4,1440)</f>
        <v/>
      </c>
      <c r="AC318">
        <f>IF(AB318/4&lt;0,AB318/4+180,AB318/4-180)</f>
        <v/>
      </c>
      <c r="AD318">
        <f>DEGREES(ACOS(SIN(RADIANS($B$2))*SIN(RADIANS(T318))+COS(RADIANS($B$2))*COS(RADIANS(T318))*COS(RADIANS(AC318))))</f>
        <v/>
      </c>
      <c r="AE318">
        <f>90-AD318</f>
        <v/>
      </c>
      <c r="AF318">
        <f>IF(AE318&gt;85,0,IF(AE318&gt;5,58.1/TAN(RADIANS(AE318))-0.07/POWER(TAN(RADIANS(AE318)),3)+0.000086/POWER(TAN(RADIANS(AE318)),5),IF(AE318&gt;-0.575,1735+AE318*(-518.2+AE318*(103.4+AE318*(-12.79+AE318*0.711))),-20.772/TAN(RADIANS(AE318)))))/3600</f>
        <v/>
      </c>
      <c r="AG318">
        <f>AE318+AF318</f>
        <v/>
      </c>
      <c r="AH318">
        <f>IF(AC318&gt;0,MOD(DEGREES(ACOS(((SIN(RADIANS($B$2))*COS(RADIANS(AD318)))-SIN(RADIANS(T318)))/(COS(RADIANS($B$2))*SIN(RADIANS(AD318)))))+180,360),MOD(540-DEGREES(ACOS(((SIN(RADIANS($B$2))*COS(RADIANS(AD318)))-SIN(RADIANS(T318)))/(COS(RADIANS($B$2))*SIN(RADIANS(AD318))))),360))</f>
        <v/>
      </c>
    </row>
    <row r="319">
      <c r="D319" s="1">
        <f>D318+1</f>
        <v/>
      </c>
      <c r="E319" s="7">
        <f>$B$5</f>
        <v/>
      </c>
      <c r="F319" s="2">
        <f>D319+2415018.5+E319-$B$4/24</f>
        <v/>
      </c>
      <c r="G319" s="3">
        <f>(F319-2451545)/36525</f>
        <v/>
      </c>
      <c r="I319">
        <f>MOD(280.46646+G319*(36000.76983 + G319*0.0003032),360)</f>
        <v/>
      </c>
      <c r="J319">
        <f>357.52911+G319*(35999.05029 - 0.0001537*G319)</f>
        <v/>
      </c>
      <c r="K319">
        <f>0.016708634-G319*(0.000042037+0.0000001267*G319)</f>
        <v/>
      </c>
      <c r="L319">
        <f>SIN(RADIANS(J319))*(1.914602-G319*(0.004817+0.000014*G319))+SIN(RADIANS(2*J319))*(0.019993-0.000101*G319)+SIN(RADIANS(3*J319))*0.000289</f>
        <v/>
      </c>
      <c r="M319">
        <f>I319+L319</f>
        <v/>
      </c>
      <c r="N319">
        <f>J319+L319</f>
        <v/>
      </c>
      <c r="O319">
        <f>(1.000001018*(1-K319*K319))/(1+K319*COS(RADIANS(N319)))</f>
        <v/>
      </c>
      <c r="P319">
        <f>M319-0.00569-0.00478*SIN(RADIANS(125.04-1934.136*G319))</f>
        <v/>
      </c>
      <c r="Q319">
        <f>23+(26+((21.448-G319*(46.815+G319*(0.00059-G319*0.001813))))/60)/60</f>
        <v/>
      </c>
      <c r="R319">
        <f>Q319+0.00256*COS(RADIANS(125.04-1934.136*G319))</f>
        <v/>
      </c>
      <c r="S319">
        <f>DEGREES(ATAN2(COS(RADIANS(P319)),COS(RADIANS(R319))*SIN(RADIANS(P319))))</f>
        <v/>
      </c>
      <c r="T319">
        <f>DEGREES(ASIN(SIN(RADIANS(R319))*SIN(RADIANS(P319))))</f>
        <v/>
      </c>
      <c r="U319">
        <f>TAN(RADIANS(R319/2))*TAN(RADIANS(R319/2))</f>
        <v/>
      </c>
      <c r="V319">
        <f>4*DEGREES(U319*SIN(2*RADIANS(I319))-2*K319*SIN(RADIANS(J319))+4*K319*U319*SIN(RADIANS(J319))*COS(2*RADIANS(I319))-0.5*U319*U319*SIN(4*RADIANS(I319))-1.25*K319*K319*SIN(2*RADIANS(J319)))</f>
        <v/>
      </c>
      <c r="W319">
        <f>DEGREES(ACOS(COS(RADIANS(90.833))/(COS(RADIANS($B$2))*COS(RADIANS(T319)))-TAN(RADIANS($B$2))*TAN(RADIANS(T319))))</f>
        <v/>
      </c>
      <c r="X319" s="7">
        <f>(720-4*$B$3-V319+$B$4*60)/1440</f>
        <v/>
      </c>
      <c r="Y319" s="7">
        <f>(X319*1440-W319*4)/1440</f>
        <v/>
      </c>
      <c r="Z319" s="7">
        <f>(X319*1440+W319*4)/1440</f>
        <v/>
      </c>
      <c r="AA319">
        <f>8*W319</f>
        <v/>
      </c>
      <c r="AB319">
        <f>MOD(E319*1440+V319+4*$B$3-60*$B$4,1440)</f>
        <v/>
      </c>
      <c r="AC319">
        <f>IF(AB319/4&lt;0,AB319/4+180,AB319/4-180)</f>
        <v/>
      </c>
      <c r="AD319">
        <f>DEGREES(ACOS(SIN(RADIANS($B$2))*SIN(RADIANS(T319))+COS(RADIANS($B$2))*COS(RADIANS(T319))*COS(RADIANS(AC319))))</f>
        <v/>
      </c>
      <c r="AE319">
        <f>90-AD319</f>
        <v/>
      </c>
      <c r="AF319">
        <f>IF(AE319&gt;85,0,IF(AE319&gt;5,58.1/TAN(RADIANS(AE319))-0.07/POWER(TAN(RADIANS(AE319)),3)+0.000086/POWER(TAN(RADIANS(AE319)),5),IF(AE319&gt;-0.575,1735+AE319*(-518.2+AE319*(103.4+AE319*(-12.79+AE319*0.711))),-20.772/TAN(RADIANS(AE319)))))/3600</f>
        <v/>
      </c>
      <c r="AG319">
        <f>AE319+AF319</f>
        <v/>
      </c>
      <c r="AH319">
        <f>IF(AC319&gt;0,MOD(DEGREES(ACOS(((SIN(RADIANS($B$2))*COS(RADIANS(AD319)))-SIN(RADIANS(T319)))/(COS(RADIANS($B$2))*SIN(RADIANS(AD319)))))+180,360),MOD(540-DEGREES(ACOS(((SIN(RADIANS($B$2))*COS(RADIANS(AD319)))-SIN(RADIANS(T319)))/(COS(RADIANS($B$2))*SIN(RADIANS(AD319))))),360))</f>
        <v/>
      </c>
    </row>
    <row r="320">
      <c r="D320" s="1">
        <f>D319+1</f>
        <v/>
      </c>
      <c r="E320" s="7">
        <f>$B$5</f>
        <v/>
      </c>
      <c r="F320" s="2">
        <f>D320+2415018.5+E320-$B$4/24</f>
        <v/>
      </c>
      <c r="G320" s="3">
        <f>(F320-2451545)/36525</f>
        <v/>
      </c>
      <c r="I320">
        <f>MOD(280.46646+G320*(36000.76983 + G320*0.0003032),360)</f>
        <v/>
      </c>
      <c r="J320">
        <f>357.52911+G320*(35999.05029 - 0.0001537*G320)</f>
        <v/>
      </c>
      <c r="K320">
        <f>0.016708634-G320*(0.000042037+0.0000001267*G320)</f>
        <v/>
      </c>
      <c r="L320">
        <f>SIN(RADIANS(J320))*(1.914602-G320*(0.004817+0.000014*G320))+SIN(RADIANS(2*J320))*(0.019993-0.000101*G320)+SIN(RADIANS(3*J320))*0.000289</f>
        <v/>
      </c>
      <c r="M320">
        <f>I320+L320</f>
        <v/>
      </c>
      <c r="N320">
        <f>J320+L320</f>
        <v/>
      </c>
      <c r="O320">
        <f>(1.000001018*(1-K320*K320))/(1+K320*COS(RADIANS(N320)))</f>
        <v/>
      </c>
      <c r="P320">
        <f>M320-0.00569-0.00478*SIN(RADIANS(125.04-1934.136*G320))</f>
        <v/>
      </c>
      <c r="Q320">
        <f>23+(26+((21.448-G320*(46.815+G320*(0.00059-G320*0.001813))))/60)/60</f>
        <v/>
      </c>
      <c r="R320">
        <f>Q320+0.00256*COS(RADIANS(125.04-1934.136*G320))</f>
        <v/>
      </c>
      <c r="S320">
        <f>DEGREES(ATAN2(COS(RADIANS(P320)),COS(RADIANS(R320))*SIN(RADIANS(P320))))</f>
        <v/>
      </c>
      <c r="T320">
        <f>DEGREES(ASIN(SIN(RADIANS(R320))*SIN(RADIANS(P320))))</f>
        <v/>
      </c>
      <c r="U320">
        <f>TAN(RADIANS(R320/2))*TAN(RADIANS(R320/2))</f>
        <v/>
      </c>
      <c r="V320">
        <f>4*DEGREES(U320*SIN(2*RADIANS(I320))-2*K320*SIN(RADIANS(J320))+4*K320*U320*SIN(RADIANS(J320))*COS(2*RADIANS(I320))-0.5*U320*U320*SIN(4*RADIANS(I320))-1.25*K320*K320*SIN(2*RADIANS(J320)))</f>
        <v/>
      </c>
      <c r="W320">
        <f>DEGREES(ACOS(COS(RADIANS(90.833))/(COS(RADIANS($B$2))*COS(RADIANS(T320)))-TAN(RADIANS($B$2))*TAN(RADIANS(T320))))</f>
        <v/>
      </c>
      <c r="X320" s="7">
        <f>(720-4*$B$3-V320+$B$4*60)/1440</f>
        <v/>
      </c>
      <c r="Y320" s="7">
        <f>(X320*1440-W320*4)/1440</f>
        <v/>
      </c>
      <c r="Z320" s="7">
        <f>(X320*1440+W320*4)/1440</f>
        <v/>
      </c>
      <c r="AA320">
        <f>8*W320</f>
        <v/>
      </c>
      <c r="AB320">
        <f>MOD(E320*1440+V320+4*$B$3-60*$B$4,1440)</f>
        <v/>
      </c>
      <c r="AC320">
        <f>IF(AB320/4&lt;0,AB320/4+180,AB320/4-180)</f>
        <v/>
      </c>
      <c r="AD320">
        <f>DEGREES(ACOS(SIN(RADIANS($B$2))*SIN(RADIANS(T320))+COS(RADIANS($B$2))*COS(RADIANS(T320))*COS(RADIANS(AC320))))</f>
        <v/>
      </c>
      <c r="AE320">
        <f>90-AD320</f>
        <v/>
      </c>
      <c r="AF320">
        <f>IF(AE320&gt;85,0,IF(AE320&gt;5,58.1/TAN(RADIANS(AE320))-0.07/POWER(TAN(RADIANS(AE320)),3)+0.000086/POWER(TAN(RADIANS(AE320)),5),IF(AE320&gt;-0.575,1735+AE320*(-518.2+AE320*(103.4+AE320*(-12.79+AE320*0.711))),-20.772/TAN(RADIANS(AE320)))))/3600</f>
        <v/>
      </c>
      <c r="AG320">
        <f>AE320+AF320</f>
        <v/>
      </c>
      <c r="AH320">
        <f>IF(AC320&gt;0,MOD(DEGREES(ACOS(((SIN(RADIANS($B$2))*COS(RADIANS(AD320)))-SIN(RADIANS(T320)))/(COS(RADIANS($B$2))*SIN(RADIANS(AD320)))))+180,360),MOD(540-DEGREES(ACOS(((SIN(RADIANS($B$2))*COS(RADIANS(AD320)))-SIN(RADIANS(T320)))/(COS(RADIANS($B$2))*SIN(RADIANS(AD320))))),360))</f>
        <v/>
      </c>
    </row>
    <row r="321">
      <c r="D321" s="1">
        <f>D320+1</f>
        <v/>
      </c>
      <c r="E321" s="7">
        <f>$B$5</f>
        <v/>
      </c>
      <c r="F321" s="2">
        <f>D321+2415018.5+E321-$B$4/24</f>
        <v/>
      </c>
      <c r="G321" s="3">
        <f>(F321-2451545)/36525</f>
        <v/>
      </c>
      <c r="I321">
        <f>MOD(280.46646+G321*(36000.76983 + G321*0.0003032),360)</f>
        <v/>
      </c>
      <c r="J321">
        <f>357.52911+G321*(35999.05029 - 0.0001537*G321)</f>
        <v/>
      </c>
      <c r="K321">
        <f>0.016708634-G321*(0.000042037+0.0000001267*G321)</f>
        <v/>
      </c>
      <c r="L321">
        <f>SIN(RADIANS(J321))*(1.914602-G321*(0.004817+0.000014*G321))+SIN(RADIANS(2*J321))*(0.019993-0.000101*G321)+SIN(RADIANS(3*J321))*0.000289</f>
        <v/>
      </c>
      <c r="M321">
        <f>I321+L321</f>
        <v/>
      </c>
      <c r="N321">
        <f>J321+L321</f>
        <v/>
      </c>
      <c r="O321">
        <f>(1.000001018*(1-K321*K321))/(1+K321*COS(RADIANS(N321)))</f>
        <v/>
      </c>
      <c r="P321">
        <f>M321-0.00569-0.00478*SIN(RADIANS(125.04-1934.136*G321))</f>
        <v/>
      </c>
      <c r="Q321">
        <f>23+(26+((21.448-G321*(46.815+G321*(0.00059-G321*0.001813))))/60)/60</f>
        <v/>
      </c>
      <c r="R321">
        <f>Q321+0.00256*COS(RADIANS(125.04-1934.136*G321))</f>
        <v/>
      </c>
      <c r="S321">
        <f>DEGREES(ATAN2(COS(RADIANS(P321)),COS(RADIANS(R321))*SIN(RADIANS(P321))))</f>
        <v/>
      </c>
      <c r="T321">
        <f>DEGREES(ASIN(SIN(RADIANS(R321))*SIN(RADIANS(P321))))</f>
        <v/>
      </c>
      <c r="U321">
        <f>TAN(RADIANS(R321/2))*TAN(RADIANS(R321/2))</f>
        <v/>
      </c>
      <c r="V321">
        <f>4*DEGREES(U321*SIN(2*RADIANS(I321))-2*K321*SIN(RADIANS(J321))+4*K321*U321*SIN(RADIANS(J321))*COS(2*RADIANS(I321))-0.5*U321*U321*SIN(4*RADIANS(I321))-1.25*K321*K321*SIN(2*RADIANS(J321)))</f>
        <v/>
      </c>
      <c r="W321">
        <f>DEGREES(ACOS(COS(RADIANS(90.833))/(COS(RADIANS($B$2))*COS(RADIANS(T321)))-TAN(RADIANS($B$2))*TAN(RADIANS(T321))))</f>
        <v/>
      </c>
      <c r="X321" s="7">
        <f>(720-4*$B$3-V321+$B$4*60)/1440</f>
        <v/>
      </c>
      <c r="Y321" s="7">
        <f>(X321*1440-W321*4)/1440</f>
        <v/>
      </c>
      <c r="Z321" s="7">
        <f>(X321*1440+W321*4)/1440</f>
        <v/>
      </c>
      <c r="AA321">
        <f>8*W321</f>
        <v/>
      </c>
      <c r="AB321">
        <f>MOD(E321*1440+V321+4*$B$3-60*$B$4,1440)</f>
        <v/>
      </c>
      <c r="AC321">
        <f>IF(AB321/4&lt;0,AB321/4+180,AB321/4-180)</f>
        <v/>
      </c>
      <c r="AD321">
        <f>DEGREES(ACOS(SIN(RADIANS($B$2))*SIN(RADIANS(T321))+COS(RADIANS($B$2))*COS(RADIANS(T321))*COS(RADIANS(AC321))))</f>
        <v/>
      </c>
      <c r="AE321">
        <f>90-AD321</f>
        <v/>
      </c>
      <c r="AF321">
        <f>IF(AE321&gt;85,0,IF(AE321&gt;5,58.1/TAN(RADIANS(AE321))-0.07/POWER(TAN(RADIANS(AE321)),3)+0.000086/POWER(TAN(RADIANS(AE321)),5),IF(AE321&gt;-0.575,1735+AE321*(-518.2+AE321*(103.4+AE321*(-12.79+AE321*0.711))),-20.772/TAN(RADIANS(AE321)))))/3600</f>
        <v/>
      </c>
      <c r="AG321">
        <f>AE321+AF321</f>
        <v/>
      </c>
      <c r="AH321">
        <f>IF(AC321&gt;0,MOD(DEGREES(ACOS(((SIN(RADIANS($B$2))*COS(RADIANS(AD321)))-SIN(RADIANS(T321)))/(COS(RADIANS($B$2))*SIN(RADIANS(AD321)))))+180,360),MOD(540-DEGREES(ACOS(((SIN(RADIANS($B$2))*COS(RADIANS(AD321)))-SIN(RADIANS(T321)))/(COS(RADIANS($B$2))*SIN(RADIANS(AD321))))),360))</f>
        <v/>
      </c>
    </row>
    <row r="322">
      <c r="D322" s="1">
        <f>D321+1</f>
        <v/>
      </c>
      <c r="E322" s="7">
        <f>$B$5</f>
        <v/>
      </c>
      <c r="F322" s="2">
        <f>D322+2415018.5+E322-$B$4/24</f>
        <v/>
      </c>
      <c r="G322" s="3">
        <f>(F322-2451545)/36525</f>
        <v/>
      </c>
      <c r="I322">
        <f>MOD(280.46646+G322*(36000.76983 + G322*0.0003032),360)</f>
        <v/>
      </c>
      <c r="J322">
        <f>357.52911+G322*(35999.05029 - 0.0001537*G322)</f>
        <v/>
      </c>
      <c r="K322">
        <f>0.016708634-G322*(0.000042037+0.0000001267*G322)</f>
        <v/>
      </c>
      <c r="L322">
        <f>SIN(RADIANS(J322))*(1.914602-G322*(0.004817+0.000014*G322))+SIN(RADIANS(2*J322))*(0.019993-0.000101*G322)+SIN(RADIANS(3*J322))*0.000289</f>
        <v/>
      </c>
      <c r="M322">
        <f>I322+L322</f>
        <v/>
      </c>
      <c r="N322">
        <f>J322+L322</f>
        <v/>
      </c>
      <c r="O322">
        <f>(1.000001018*(1-K322*K322))/(1+K322*COS(RADIANS(N322)))</f>
        <v/>
      </c>
      <c r="P322">
        <f>M322-0.00569-0.00478*SIN(RADIANS(125.04-1934.136*G322))</f>
        <v/>
      </c>
      <c r="Q322">
        <f>23+(26+((21.448-G322*(46.815+G322*(0.00059-G322*0.001813))))/60)/60</f>
        <v/>
      </c>
      <c r="R322">
        <f>Q322+0.00256*COS(RADIANS(125.04-1934.136*G322))</f>
        <v/>
      </c>
      <c r="S322">
        <f>DEGREES(ATAN2(COS(RADIANS(P322)),COS(RADIANS(R322))*SIN(RADIANS(P322))))</f>
        <v/>
      </c>
      <c r="T322">
        <f>DEGREES(ASIN(SIN(RADIANS(R322))*SIN(RADIANS(P322))))</f>
        <v/>
      </c>
      <c r="U322">
        <f>TAN(RADIANS(R322/2))*TAN(RADIANS(R322/2))</f>
        <v/>
      </c>
      <c r="V322">
        <f>4*DEGREES(U322*SIN(2*RADIANS(I322))-2*K322*SIN(RADIANS(J322))+4*K322*U322*SIN(RADIANS(J322))*COS(2*RADIANS(I322))-0.5*U322*U322*SIN(4*RADIANS(I322))-1.25*K322*K322*SIN(2*RADIANS(J322)))</f>
        <v/>
      </c>
      <c r="W322">
        <f>DEGREES(ACOS(COS(RADIANS(90.833))/(COS(RADIANS($B$2))*COS(RADIANS(T322)))-TAN(RADIANS($B$2))*TAN(RADIANS(T322))))</f>
        <v/>
      </c>
      <c r="X322" s="7">
        <f>(720-4*$B$3-V322+$B$4*60)/1440</f>
        <v/>
      </c>
      <c r="Y322" s="7">
        <f>(X322*1440-W322*4)/1440</f>
        <v/>
      </c>
      <c r="Z322" s="7">
        <f>(X322*1440+W322*4)/1440</f>
        <v/>
      </c>
      <c r="AA322">
        <f>8*W322</f>
        <v/>
      </c>
      <c r="AB322">
        <f>MOD(E322*1440+V322+4*$B$3-60*$B$4,1440)</f>
        <v/>
      </c>
      <c r="AC322">
        <f>IF(AB322/4&lt;0,AB322/4+180,AB322/4-180)</f>
        <v/>
      </c>
      <c r="AD322">
        <f>DEGREES(ACOS(SIN(RADIANS($B$2))*SIN(RADIANS(T322))+COS(RADIANS($B$2))*COS(RADIANS(T322))*COS(RADIANS(AC322))))</f>
        <v/>
      </c>
      <c r="AE322">
        <f>90-AD322</f>
        <v/>
      </c>
      <c r="AF322">
        <f>IF(AE322&gt;85,0,IF(AE322&gt;5,58.1/TAN(RADIANS(AE322))-0.07/POWER(TAN(RADIANS(AE322)),3)+0.000086/POWER(TAN(RADIANS(AE322)),5),IF(AE322&gt;-0.575,1735+AE322*(-518.2+AE322*(103.4+AE322*(-12.79+AE322*0.711))),-20.772/TAN(RADIANS(AE322)))))/3600</f>
        <v/>
      </c>
      <c r="AG322">
        <f>AE322+AF322</f>
        <v/>
      </c>
      <c r="AH322">
        <f>IF(AC322&gt;0,MOD(DEGREES(ACOS(((SIN(RADIANS($B$2))*COS(RADIANS(AD322)))-SIN(RADIANS(T322)))/(COS(RADIANS($B$2))*SIN(RADIANS(AD322)))))+180,360),MOD(540-DEGREES(ACOS(((SIN(RADIANS($B$2))*COS(RADIANS(AD322)))-SIN(RADIANS(T322)))/(COS(RADIANS($B$2))*SIN(RADIANS(AD322))))),360))</f>
        <v/>
      </c>
    </row>
    <row r="323">
      <c r="D323" s="1">
        <f>D322+1</f>
        <v/>
      </c>
      <c r="E323" s="7">
        <f>$B$5</f>
        <v/>
      </c>
      <c r="F323" s="2">
        <f>D323+2415018.5+E323-$B$4/24</f>
        <v/>
      </c>
      <c r="G323" s="3">
        <f>(F323-2451545)/36525</f>
        <v/>
      </c>
      <c r="I323">
        <f>MOD(280.46646+G323*(36000.76983 + G323*0.0003032),360)</f>
        <v/>
      </c>
      <c r="J323">
        <f>357.52911+G323*(35999.05029 - 0.0001537*G323)</f>
        <v/>
      </c>
      <c r="K323">
        <f>0.016708634-G323*(0.000042037+0.0000001267*G323)</f>
        <v/>
      </c>
      <c r="L323">
        <f>SIN(RADIANS(J323))*(1.914602-G323*(0.004817+0.000014*G323))+SIN(RADIANS(2*J323))*(0.019993-0.000101*G323)+SIN(RADIANS(3*J323))*0.000289</f>
        <v/>
      </c>
      <c r="M323">
        <f>I323+L323</f>
        <v/>
      </c>
      <c r="N323">
        <f>J323+L323</f>
        <v/>
      </c>
      <c r="O323">
        <f>(1.000001018*(1-K323*K323))/(1+K323*COS(RADIANS(N323)))</f>
        <v/>
      </c>
      <c r="P323">
        <f>M323-0.00569-0.00478*SIN(RADIANS(125.04-1934.136*G323))</f>
        <v/>
      </c>
      <c r="Q323">
        <f>23+(26+((21.448-G323*(46.815+G323*(0.00059-G323*0.001813))))/60)/60</f>
        <v/>
      </c>
      <c r="R323">
        <f>Q323+0.00256*COS(RADIANS(125.04-1934.136*G323))</f>
        <v/>
      </c>
      <c r="S323">
        <f>DEGREES(ATAN2(COS(RADIANS(P323)),COS(RADIANS(R323))*SIN(RADIANS(P323))))</f>
        <v/>
      </c>
      <c r="T323">
        <f>DEGREES(ASIN(SIN(RADIANS(R323))*SIN(RADIANS(P323))))</f>
        <v/>
      </c>
      <c r="U323">
        <f>TAN(RADIANS(R323/2))*TAN(RADIANS(R323/2))</f>
        <v/>
      </c>
      <c r="V323">
        <f>4*DEGREES(U323*SIN(2*RADIANS(I323))-2*K323*SIN(RADIANS(J323))+4*K323*U323*SIN(RADIANS(J323))*COS(2*RADIANS(I323))-0.5*U323*U323*SIN(4*RADIANS(I323))-1.25*K323*K323*SIN(2*RADIANS(J323)))</f>
        <v/>
      </c>
      <c r="W323">
        <f>DEGREES(ACOS(COS(RADIANS(90.833))/(COS(RADIANS($B$2))*COS(RADIANS(T323)))-TAN(RADIANS($B$2))*TAN(RADIANS(T323))))</f>
        <v/>
      </c>
      <c r="X323" s="7">
        <f>(720-4*$B$3-V323+$B$4*60)/1440</f>
        <v/>
      </c>
      <c r="Y323" s="7">
        <f>(X323*1440-W323*4)/1440</f>
        <v/>
      </c>
      <c r="Z323" s="7">
        <f>(X323*1440+W323*4)/1440</f>
        <v/>
      </c>
      <c r="AA323">
        <f>8*W323</f>
        <v/>
      </c>
      <c r="AB323">
        <f>MOD(E323*1440+V323+4*$B$3-60*$B$4,1440)</f>
        <v/>
      </c>
      <c r="AC323">
        <f>IF(AB323/4&lt;0,AB323/4+180,AB323/4-180)</f>
        <v/>
      </c>
      <c r="AD323">
        <f>DEGREES(ACOS(SIN(RADIANS($B$2))*SIN(RADIANS(T323))+COS(RADIANS($B$2))*COS(RADIANS(T323))*COS(RADIANS(AC323))))</f>
        <v/>
      </c>
      <c r="AE323">
        <f>90-AD323</f>
        <v/>
      </c>
      <c r="AF323">
        <f>IF(AE323&gt;85,0,IF(AE323&gt;5,58.1/TAN(RADIANS(AE323))-0.07/POWER(TAN(RADIANS(AE323)),3)+0.000086/POWER(TAN(RADIANS(AE323)),5),IF(AE323&gt;-0.575,1735+AE323*(-518.2+AE323*(103.4+AE323*(-12.79+AE323*0.711))),-20.772/TAN(RADIANS(AE323)))))/3600</f>
        <v/>
      </c>
      <c r="AG323">
        <f>AE323+AF323</f>
        <v/>
      </c>
      <c r="AH323">
        <f>IF(AC323&gt;0,MOD(DEGREES(ACOS(((SIN(RADIANS($B$2))*COS(RADIANS(AD323)))-SIN(RADIANS(T323)))/(COS(RADIANS($B$2))*SIN(RADIANS(AD323)))))+180,360),MOD(540-DEGREES(ACOS(((SIN(RADIANS($B$2))*COS(RADIANS(AD323)))-SIN(RADIANS(T323)))/(COS(RADIANS($B$2))*SIN(RADIANS(AD323))))),360))</f>
        <v/>
      </c>
    </row>
    <row r="324">
      <c r="D324" s="1">
        <f>D323+1</f>
        <v/>
      </c>
      <c r="E324" s="7">
        <f>$B$5</f>
        <v/>
      </c>
      <c r="F324" s="2">
        <f>D324+2415018.5+E324-$B$4/24</f>
        <v/>
      </c>
      <c r="G324" s="3">
        <f>(F324-2451545)/36525</f>
        <v/>
      </c>
      <c r="I324">
        <f>MOD(280.46646+G324*(36000.76983 + G324*0.0003032),360)</f>
        <v/>
      </c>
      <c r="J324">
        <f>357.52911+G324*(35999.05029 - 0.0001537*G324)</f>
        <v/>
      </c>
      <c r="K324">
        <f>0.016708634-G324*(0.000042037+0.0000001267*G324)</f>
        <v/>
      </c>
      <c r="L324">
        <f>SIN(RADIANS(J324))*(1.914602-G324*(0.004817+0.000014*G324))+SIN(RADIANS(2*J324))*(0.019993-0.000101*G324)+SIN(RADIANS(3*J324))*0.000289</f>
        <v/>
      </c>
      <c r="M324">
        <f>I324+L324</f>
        <v/>
      </c>
      <c r="N324">
        <f>J324+L324</f>
        <v/>
      </c>
      <c r="O324">
        <f>(1.000001018*(1-K324*K324))/(1+K324*COS(RADIANS(N324)))</f>
        <v/>
      </c>
      <c r="P324">
        <f>M324-0.00569-0.00478*SIN(RADIANS(125.04-1934.136*G324))</f>
        <v/>
      </c>
      <c r="Q324">
        <f>23+(26+((21.448-G324*(46.815+G324*(0.00059-G324*0.001813))))/60)/60</f>
        <v/>
      </c>
      <c r="R324">
        <f>Q324+0.00256*COS(RADIANS(125.04-1934.136*G324))</f>
        <v/>
      </c>
      <c r="S324">
        <f>DEGREES(ATAN2(COS(RADIANS(P324)),COS(RADIANS(R324))*SIN(RADIANS(P324))))</f>
        <v/>
      </c>
      <c r="T324">
        <f>DEGREES(ASIN(SIN(RADIANS(R324))*SIN(RADIANS(P324))))</f>
        <v/>
      </c>
      <c r="U324">
        <f>TAN(RADIANS(R324/2))*TAN(RADIANS(R324/2))</f>
        <v/>
      </c>
      <c r="V324">
        <f>4*DEGREES(U324*SIN(2*RADIANS(I324))-2*K324*SIN(RADIANS(J324))+4*K324*U324*SIN(RADIANS(J324))*COS(2*RADIANS(I324))-0.5*U324*U324*SIN(4*RADIANS(I324))-1.25*K324*K324*SIN(2*RADIANS(J324)))</f>
        <v/>
      </c>
      <c r="W324">
        <f>DEGREES(ACOS(COS(RADIANS(90.833))/(COS(RADIANS($B$2))*COS(RADIANS(T324)))-TAN(RADIANS($B$2))*TAN(RADIANS(T324))))</f>
        <v/>
      </c>
      <c r="X324" s="7">
        <f>(720-4*$B$3-V324+$B$4*60)/1440</f>
        <v/>
      </c>
      <c r="Y324" s="7">
        <f>(X324*1440-W324*4)/1440</f>
        <v/>
      </c>
      <c r="Z324" s="7">
        <f>(X324*1440+W324*4)/1440</f>
        <v/>
      </c>
      <c r="AA324">
        <f>8*W324</f>
        <v/>
      </c>
      <c r="AB324">
        <f>MOD(E324*1440+V324+4*$B$3-60*$B$4,1440)</f>
        <v/>
      </c>
      <c r="AC324">
        <f>IF(AB324/4&lt;0,AB324/4+180,AB324/4-180)</f>
        <v/>
      </c>
      <c r="AD324">
        <f>DEGREES(ACOS(SIN(RADIANS($B$2))*SIN(RADIANS(T324))+COS(RADIANS($B$2))*COS(RADIANS(T324))*COS(RADIANS(AC324))))</f>
        <v/>
      </c>
      <c r="AE324">
        <f>90-AD324</f>
        <v/>
      </c>
      <c r="AF324">
        <f>IF(AE324&gt;85,0,IF(AE324&gt;5,58.1/TAN(RADIANS(AE324))-0.07/POWER(TAN(RADIANS(AE324)),3)+0.000086/POWER(TAN(RADIANS(AE324)),5),IF(AE324&gt;-0.575,1735+AE324*(-518.2+AE324*(103.4+AE324*(-12.79+AE324*0.711))),-20.772/TAN(RADIANS(AE324)))))/3600</f>
        <v/>
      </c>
      <c r="AG324">
        <f>AE324+AF324</f>
        <v/>
      </c>
      <c r="AH324">
        <f>IF(AC324&gt;0,MOD(DEGREES(ACOS(((SIN(RADIANS($B$2))*COS(RADIANS(AD324)))-SIN(RADIANS(T324)))/(COS(RADIANS($B$2))*SIN(RADIANS(AD324)))))+180,360),MOD(540-DEGREES(ACOS(((SIN(RADIANS($B$2))*COS(RADIANS(AD324)))-SIN(RADIANS(T324)))/(COS(RADIANS($B$2))*SIN(RADIANS(AD324))))),360))</f>
        <v/>
      </c>
    </row>
    <row r="325">
      <c r="D325" s="1">
        <f>D324+1</f>
        <v/>
      </c>
      <c r="E325" s="7">
        <f>$B$5</f>
        <v/>
      </c>
      <c r="F325" s="2">
        <f>D325+2415018.5+E325-$B$4/24</f>
        <v/>
      </c>
      <c r="G325" s="3">
        <f>(F325-2451545)/36525</f>
        <v/>
      </c>
      <c r="I325">
        <f>MOD(280.46646+G325*(36000.76983 + G325*0.0003032),360)</f>
        <v/>
      </c>
      <c r="J325">
        <f>357.52911+G325*(35999.05029 - 0.0001537*G325)</f>
        <v/>
      </c>
      <c r="K325">
        <f>0.016708634-G325*(0.000042037+0.0000001267*G325)</f>
        <v/>
      </c>
      <c r="L325">
        <f>SIN(RADIANS(J325))*(1.914602-G325*(0.004817+0.000014*G325))+SIN(RADIANS(2*J325))*(0.019993-0.000101*G325)+SIN(RADIANS(3*J325))*0.000289</f>
        <v/>
      </c>
      <c r="M325">
        <f>I325+L325</f>
        <v/>
      </c>
      <c r="N325">
        <f>J325+L325</f>
        <v/>
      </c>
      <c r="O325">
        <f>(1.000001018*(1-K325*K325))/(1+K325*COS(RADIANS(N325)))</f>
        <v/>
      </c>
      <c r="P325">
        <f>M325-0.00569-0.00478*SIN(RADIANS(125.04-1934.136*G325))</f>
        <v/>
      </c>
      <c r="Q325">
        <f>23+(26+((21.448-G325*(46.815+G325*(0.00059-G325*0.001813))))/60)/60</f>
        <v/>
      </c>
      <c r="R325">
        <f>Q325+0.00256*COS(RADIANS(125.04-1934.136*G325))</f>
        <v/>
      </c>
      <c r="S325">
        <f>DEGREES(ATAN2(COS(RADIANS(P325)),COS(RADIANS(R325))*SIN(RADIANS(P325))))</f>
        <v/>
      </c>
      <c r="T325">
        <f>DEGREES(ASIN(SIN(RADIANS(R325))*SIN(RADIANS(P325))))</f>
        <v/>
      </c>
      <c r="U325">
        <f>TAN(RADIANS(R325/2))*TAN(RADIANS(R325/2))</f>
        <v/>
      </c>
      <c r="V325">
        <f>4*DEGREES(U325*SIN(2*RADIANS(I325))-2*K325*SIN(RADIANS(J325))+4*K325*U325*SIN(RADIANS(J325))*COS(2*RADIANS(I325))-0.5*U325*U325*SIN(4*RADIANS(I325))-1.25*K325*K325*SIN(2*RADIANS(J325)))</f>
        <v/>
      </c>
      <c r="W325">
        <f>DEGREES(ACOS(COS(RADIANS(90.833))/(COS(RADIANS($B$2))*COS(RADIANS(T325)))-TAN(RADIANS($B$2))*TAN(RADIANS(T325))))</f>
        <v/>
      </c>
      <c r="X325" s="7">
        <f>(720-4*$B$3-V325+$B$4*60)/1440</f>
        <v/>
      </c>
      <c r="Y325" s="7">
        <f>(X325*1440-W325*4)/1440</f>
        <v/>
      </c>
      <c r="Z325" s="7">
        <f>(X325*1440+W325*4)/1440</f>
        <v/>
      </c>
      <c r="AA325">
        <f>8*W325</f>
        <v/>
      </c>
      <c r="AB325">
        <f>MOD(E325*1440+V325+4*$B$3-60*$B$4,1440)</f>
        <v/>
      </c>
      <c r="AC325">
        <f>IF(AB325/4&lt;0,AB325/4+180,AB325/4-180)</f>
        <v/>
      </c>
      <c r="AD325">
        <f>DEGREES(ACOS(SIN(RADIANS($B$2))*SIN(RADIANS(T325))+COS(RADIANS($B$2))*COS(RADIANS(T325))*COS(RADIANS(AC325))))</f>
        <v/>
      </c>
      <c r="AE325">
        <f>90-AD325</f>
        <v/>
      </c>
      <c r="AF325">
        <f>IF(AE325&gt;85,0,IF(AE325&gt;5,58.1/TAN(RADIANS(AE325))-0.07/POWER(TAN(RADIANS(AE325)),3)+0.000086/POWER(TAN(RADIANS(AE325)),5),IF(AE325&gt;-0.575,1735+AE325*(-518.2+AE325*(103.4+AE325*(-12.79+AE325*0.711))),-20.772/TAN(RADIANS(AE325)))))/3600</f>
        <v/>
      </c>
      <c r="AG325">
        <f>AE325+AF325</f>
        <v/>
      </c>
      <c r="AH325">
        <f>IF(AC325&gt;0,MOD(DEGREES(ACOS(((SIN(RADIANS($B$2))*COS(RADIANS(AD325)))-SIN(RADIANS(T325)))/(COS(RADIANS($B$2))*SIN(RADIANS(AD325)))))+180,360),MOD(540-DEGREES(ACOS(((SIN(RADIANS($B$2))*COS(RADIANS(AD325)))-SIN(RADIANS(T325)))/(COS(RADIANS($B$2))*SIN(RADIANS(AD325))))),360))</f>
        <v/>
      </c>
    </row>
    <row r="326">
      <c r="D326" s="1">
        <f>D325+1</f>
        <v/>
      </c>
      <c r="E326" s="7">
        <f>$B$5</f>
        <v/>
      </c>
      <c r="F326" s="2">
        <f>D326+2415018.5+E326-$B$4/24</f>
        <v/>
      </c>
      <c r="G326" s="3">
        <f>(F326-2451545)/36525</f>
        <v/>
      </c>
      <c r="I326">
        <f>MOD(280.46646+G326*(36000.76983 + G326*0.0003032),360)</f>
        <v/>
      </c>
      <c r="J326">
        <f>357.52911+G326*(35999.05029 - 0.0001537*G326)</f>
        <v/>
      </c>
      <c r="K326">
        <f>0.016708634-G326*(0.000042037+0.0000001267*G326)</f>
        <v/>
      </c>
      <c r="L326">
        <f>SIN(RADIANS(J326))*(1.914602-G326*(0.004817+0.000014*G326))+SIN(RADIANS(2*J326))*(0.019993-0.000101*G326)+SIN(RADIANS(3*J326))*0.000289</f>
        <v/>
      </c>
      <c r="M326">
        <f>I326+L326</f>
        <v/>
      </c>
      <c r="N326">
        <f>J326+L326</f>
        <v/>
      </c>
      <c r="O326">
        <f>(1.000001018*(1-K326*K326))/(1+K326*COS(RADIANS(N326)))</f>
        <v/>
      </c>
      <c r="P326">
        <f>M326-0.00569-0.00478*SIN(RADIANS(125.04-1934.136*G326))</f>
        <v/>
      </c>
      <c r="Q326">
        <f>23+(26+((21.448-G326*(46.815+G326*(0.00059-G326*0.001813))))/60)/60</f>
        <v/>
      </c>
      <c r="R326">
        <f>Q326+0.00256*COS(RADIANS(125.04-1934.136*G326))</f>
        <v/>
      </c>
      <c r="S326">
        <f>DEGREES(ATAN2(COS(RADIANS(P326)),COS(RADIANS(R326))*SIN(RADIANS(P326))))</f>
        <v/>
      </c>
      <c r="T326">
        <f>DEGREES(ASIN(SIN(RADIANS(R326))*SIN(RADIANS(P326))))</f>
        <v/>
      </c>
      <c r="U326">
        <f>TAN(RADIANS(R326/2))*TAN(RADIANS(R326/2))</f>
        <v/>
      </c>
      <c r="V326">
        <f>4*DEGREES(U326*SIN(2*RADIANS(I326))-2*K326*SIN(RADIANS(J326))+4*K326*U326*SIN(RADIANS(J326))*COS(2*RADIANS(I326))-0.5*U326*U326*SIN(4*RADIANS(I326))-1.25*K326*K326*SIN(2*RADIANS(J326)))</f>
        <v/>
      </c>
      <c r="W326">
        <f>DEGREES(ACOS(COS(RADIANS(90.833))/(COS(RADIANS($B$2))*COS(RADIANS(T326)))-TAN(RADIANS($B$2))*TAN(RADIANS(T326))))</f>
        <v/>
      </c>
      <c r="X326" s="7">
        <f>(720-4*$B$3-V326+$B$4*60)/1440</f>
        <v/>
      </c>
      <c r="Y326" s="7">
        <f>(X326*1440-W326*4)/1440</f>
        <v/>
      </c>
      <c r="Z326" s="7">
        <f>(X326*1440+W326*4)/1440</f>
        <v/>
      </c>
      <c r="AA326">
        <f>8*W326</f>
        <v/>
      </c>
      <c r="AB326">
        <f>MOD(E326*1440+V326+4*$B$3-60*$B$4,1440)</f>
        <v/>
      </c>
      <c r="AC326">
        <f>IF(AB326/4&lt;0,AB326/4+180,AB326/4-180)</f>
        <v/>
      </c>
      <c r="AD326">
        <f>DEGREES(ACOS(SIN(RADIANS($B$2))*SIN(RADIANS(T326))+COS(RADIANS($B$2))*COS(RADIANS(T326))*COS(RADIANS(AC326))))</f>
        <v/>
      </c>
      <c r="AE326">
        <f>90-AD326</f>
        <v/>
      </c>
      <c r="AF326">
        <f>IF(AE326&gt;85,0,IF(AE326&gt;5,58.1/TAN(RADIANS(AE326))-0.07/POWER(TAN(RADIANS(AE326)),3)+0.000086/POWER(TAN(RADIANS(AE326)),5),IF(AE326&gt;-0.575,1735+AE326*(-518.2+AE326*(103.4+AE326*(-12.79+AE326*0.711))),-20.772/TAN(RADIANS(AE326)))))/3600</f>
        <v/>
      </c>
      <c r="AG326">
        <f>AE326+AF326</f>
        <v/>
      </c>
      <c r="AH326">
        <f>IF(AC326&gt;0,MOD(DEGREES(ACOS(((SIN(RADIANS($B$2))*COS(RADIANS(AD326)))-SIN(RADIANS(T326)))/(COS(RADIANS($B$2))*SIN(RADIANS(AD326)))))+180,360),MOD(540-DEGREES(ACOS(((SIN(RADIANS($B$2))*COS(RADIANS(AD326)))-SIN(RADIANS(T326)))/(COS(RADIANS($B$2))*SIN(RADIANS(AD326))))),360))</f>
        <v/>
      </c>
    </row>
    <row r="327">
      <c r="D327" s="1">
        <f>D326+1</f>
        <v/>
      </c>
      <c r="E327" s="7">
        <f>$B$5</f>
        <v/>
      </c>
      <c r="F327" s="2">
        <f>D327+2415018.5+E327-$B$4/24</f>
        <v/>
      </c>
      <c r="G327" s="3">
        <f>(F327-2451545)/36525</f>
        <v/>
      </c>
      <c r="I327">
        <f>MOD(280.46646+G327*(36000.76983 + G327*0.0003032),360)</f>
        <v/>
      </c>
      <c r="J327">
        <f>357.52911+G327*(35999.05029 - 0.0001537*G327)</f>
        <v/>
      </c>
      <c r="K327">
        <f>0.016708634-G327*(0.000042037+0.0000001267*G327)</f>
        <v/>
      </c>
      <c r="L327">
        <f>SIN(RADIANS(J327))*(1.914602-G327*(0.004817+0.000014*G327))+SIN(RADIANS(2*J327))*(0.019993-0.000101*G327)+SIN(RADIANS(3*J327))*0.000289</f>
        <v/>
      </c>
      <c r="M327">
        <f>I327+L327</f>
        <v/>
      </c>
      <c r="N327">
        <f>J327+L327</f>
        <v/>
      </c>
      <c r="O327">
        <f>(1.000001018*(1-K327*K327))/(1+K327*COS(RADIANS(N327)))</f>
        <v/>
      </c>
      <c r="P327">
        <f>M327-0.00569-0.00478*SIN(RADIANS(125.04-1934.136*G327))</f>
        <v/>
      </c>
      <c r="Q327">
        <f>23+(26+((21.448-G327*(46.815+G327*(0.00059-G327*0.001813))))/60)/60</f>
        <v/>
      </c>
      <c r="R327">
        <f>Q327+0.00256*COS(RADIANS(125.04-1934.136*G327))</f>
        <v/>
      </c>
      <c r="S327">
        <f>DEGREES(ATAN2(COS(RADIANS(P327)),COS(RADIANS(R327))*SIN(RADIANS(P327))))</f>
        <v/>
      </c>
      <c r="T327">
        <f>DEGREES(ASIN(SIN(RADIANS(R327))*SIN(RADIANS(P327))))</f>
        <v/>
      </c>
      <c r="U327">
        <f>TAN(RADIANS(R327/2))*TAN(RADIANS(R327/2))</f>
        <v/>
      </c>
      <c r="V327">
        <f>4*DEGREES(U327*SIN(2*RADIANS(I327))-2*K327*SIN(RADIANS(J327))+4*K327*U327*SIN(RADIANS(J327))*COS(2*RADIANS(I327))-0.5*U327*U327*SIN(4*RADIANS(I327))-1.25*K327*K327*SIN(2*RADIANS(J327)))</f>
        <v/>
      </c>
      <c r="W327">
        <f>DEGREES(ACOS(COS(RADIANS(90.833))/(COS(RADIANS($B$2))*COS(RADIANS(T327)))-TAN(RADIANS($B$2))*TAN(RADIANS(T327))))</f>
        <v/>
      </c>
      <c r="X327" s="7">
        <f>(720-4*$B$3-V327+$B$4*60)/1440</f>
        <v/>
      </c>
      <c r="Y327" s="7">
        <f>(X327*1440-W327*4)/1440</f>
        <v/>
      </c>
      <c r="Z327" s="7">
        <f>(X327*1440+W327*4)/1440</f>
        <v/>
      </c>
      <c r="AA327">
        <f>8*W327</f>
        <v/>
      </c>
      <c r="AB327">
        <f>MOD(E327*1440+V327+4*$B$3-60*$B$4,1440)</f>
        <v/>
      </c>
      <c r="AC327">
        <f>IF(AB327/4&lt;0,AB327/4+180,AB327/4-180)</f>
        <v/>
      </c>
      <c r="AD327">
        <f>DEGREES(ACOS(SIN(RADIANS($B$2))*SIN(RADIANS(T327))+COS(RADIANS($B$2))*COS(RADIANS(T327))*COS(RADIANS(AC327))))</f>
        <v/>
      </c>
      <c r="AE327">
        <f>90-AD327</f>
        <v/>
      </c>
      <c r="AF327">
        <f>IF(AE327&gt;85,0,IF(AE327&gt;5,58.1/TAN(RADIANS(AE327))-0.07/POWER(TAN(RADIANS(AE327)),3)+0.000086/POWER(TAN(RADIANS(AE327)),5),IF(AE327&gt;-0.575,1735+AE327*(-518.2+AE327*(103.4+AE327*(-12.79+AE327*0.711))),-20.772/TAN(RADIANS(AE327)))))/3600</f>
        <v/>
      </c>
      <c r="AG327">
        <f>AE327+AF327</f>
        <v/>
      </c>
      <c r="AH327">
        <f>IF(AC327&gt;0,MOD(DEGREES(ACOS(((SIN(RADIANS($B$2))*COS(RADIANS(AD327)))-SIN(RADIANS(T327)))/(COS(RADIANS($B$2))*SIN(RADIANS(AD327)))))+180,360),MOD(540-DEGREES(ACOS(((SIN(RADIANS($B$2))*COS(RADIANS(AD327)))-SIN(RADIANS(T327)))/(COS(RADIANS($B$2))*SIN(RADIANS(AD327))))),360))</f>
        <v/>
      </c>
    </row>
    <row r="328">
      <c r="D328" s="1">
        <f>D327+1</f>
        <v/>
      </c>
      <c r="E328" s="7">
        <f>$B$5</f>
        <v/>
      </c>
      <c r="F328" s="2">
        <f>D328+2415018.5+E328-$B$4/24</f>
        <v/>
      </c>
      <c r="G328" s="3">
        <f>(F328-2451545)/36525</f>
        <v/>
      </c>
      <c r="I328">
        <f>MOD(280.46646+G328*(36000.76983 + G328*0.0003032),360)</f>
        <v/>
      </c>
      <c r="J328">
        <f>357.52911+G328*(35999.05029 - 0.0001537*G328)</f>
        <v/>
      </c>
      <c r="K328">
        <f>0.016708634-G328*(0.000042037+0.0000001267*G328)</f>
        <v/>
      </c>
      <c r="L328">
        <f>SIN(RADIANS(J328))*(1.914602-G328*(0.004817+0.000014*G328))+SIN(RADIANS(2*J328))*(0.019993-0.000101*G328)+SIN(RADIANS(3*J328))*0.000289</f>
        <v/>
      </c>
      <c r="M328">
        <f>I328+L328</f>
        <v/>
      </c>
      <c r="N328">
        <f>J328+L328</f>
        <v/>
      </c>
      <c r="O328">
        <f>(1.000001018*(1-K328*K328))/(1+K328*COS(RADIANS(N328)))</f>
        <v/>
      </c>
      <c r="P328">
        <f>M328-0.00569-0.00478*SIN(RADIANS(125.04-1934.136*G328))</f>
        <v/>
      </c>
      <c r="Q328">
        <f>23+(26+((21.448-G328*(46.815+G328*(0.00059-G328*0.001813))))/60)/60</f>
        <v/>
      </c>
      <c r="R328">
        <f>Q328+0.00256*COS(RADIANS(125.04-1934.136*G328))</f>
        <v/>
      </c>
      <c r="S328">
        <f>DEGREES(ATAN2(COS(RADIANS(P328)),COS(RADIANS(R328))*SIN(RADIANS(P328))))</f>
        <v/>
      </c>
      <c r="T328">
        <f>DEGREES(ASIN(SIN(RADIANS(R328))*SIN(RADIANS(P328))))</f>
        <v/>
      </c>
      <c r="U328">
        <f>TAN(RADIANS(R328/2))*TAN(RADIANS(R328/2))</f>
        <v/>
      </c>
      <c r="V328">
        <f>4*DEGREES(U328*SIN(2*RADIANS(I328))-2*K328*SIN(RADIANS(J328))+4*K328*U328*SIN(RADIANS(J328))*COS(2*RADIANS(I328))-0.5*U328*U328*SIN(4*RADIANS(I328))-1.25*K328*K328*SIN(2*RADIANS(J328)))</f>
        <v/>
      </c>
      <c r="W328">
        <f>DEGREES(ACOS(COS(RADIANS(90.833))/(COS(RADIANS($B$2))*COS(RADIANS(T328)))-TAN(RADIANS($B$2))*TAN(RADIANS(T328))))</f>
        <v/>
      </c>
      <c r="X328" s="7">
        <f>(720-4*$B$3-V328+$B$4*60)/1440</f>
        <v/>
      </c>
      <c r="Y328" s="7">
        <f>(X328*1440-W328*4)/1440</f>
        <v/>
      </c>
      <c r="Z328" s="7">
        <f>(X328*1440+W328*4)/1440</f>
        <v/>
      </c>
      <c r="AA328">
        <f>8*W328</f>
        <v/>
      </c>
      <c r="AB328">
        <f>MOD(E328*1440+V328+4*$B$3-60*$B$4,1440)</f>
        <v/>
      </c>
      <c r="AC328">
        <f>IF(AB328/4&lt;0,AB328/4+180,AB328/4-180)</f>
        <v/>
      </c>
      <c r="AD328">
        <f>DEGREES(ACOS(SIN(RADIANS($B$2))*SIN(RADIANS(T328))+COS(RADIANS($B$2))*COS(RADIANS(T328))*COS(RADIANS(AC328))))</f>
        <v/>
      </c>
      <c r="AE328">
        <f>90-AD328</f>
        <v/>
      </c>
      <c r="AF328">
        <f>IF(AE328&gt;85,0,IF(AE328&gt;5,58.1/TAN(RADIANS(AE328))-0.07/POWER(TAN(RADIANS(AE328)),3)+0.000086/POWER(TAN(RADIANS(AE328)),5),IF(AE328&gt;-0.575,1735+AE328*(-518.2+AE328*(103.4+AE328*(-12.79+AE328*0.711))),-20.772/TAN(RADIANS(AE328)))))/3600</f>
        <v/>
      </c>
      <c r="AG328">
        <f>AE328+AF328</f>
        <v/>
      </c>
      <c r="AH328">
        <f>IF(AC328&gt;0,MOD(DEGREES(ACOS(((SIN(RADIANS($B$2))*COS(RADIANS(AD328)))-SIN(RADIANS(T328)))/(COS(RADIANS($B$2))*SIN(RADIANS(AD328)))))+180,360),MOD(540-DEGREES(ACOS(((SIN(RADIANS($B$2))*COS(RADIANS(AD328)))-SIN(RADIANS(T328)))/(COS(RADIANS($B$2))*SIN(RADIANS(AD328))))),360))</f>
        <v/>
      </c>
    </row>
    <row r="329">
      <c r="D329" s="1">
        <f>D328+1</f>
        <v/>
      </c>
      <c r="E329" s="7">
        <f>$B$5</f>
        <v/>
      </c>
      <c r="F329" s="2">
        <f>D329+2415018.5+E329-$B$4/24</f>
        <v/>
      </c>
      <c r="G329" s="3">
        <f>(F329-2451545)/36525</f>
        <v/>
      </c>
      <c r="I329">
        <f>MOD(280.46646+G329*(36000.76983 + G329*0.0003032),360)</f>
        <v/>
      </c>
      <c r="J329">
        <f>357.52911+G329*(35999.05029 - 0.0001537*G329)</f>
        <v/>
      </c>
      <c r="K329">
        <f>0.016708634-G329*(0.000042037+0.0000001267*G329)</f>
        <v/>
      </c>
      <c r="L329">
        <f>SIN(RADIANS(J329))*(1.914602-G329*(0.004817+0.000014*G329))+SIN(RADIANS(2*J329))*(0.019993-0.000101*G329)+SIN(RADIANS(3*J329))*0.000289</f>
        <v/>
      </c>
      <c r="M329">
        <f>I329+L329</f>
        <v/>
      </c>
      <c r="N329">
        <f>J329+L329</f>
        <v/>
      </c>
      <c r="O329">
        <f>(1.000001018*(1-K329*K329))/(1+K329*COS(RADIANS(N329)))</f>
        <v/>
      </c>
      <c r="P329">
        <f>M329-0.00569-0.00478*SIN(RADIANS(125.04-1934.136*G329))</f>
        <v/>
      </c>
      <c r="Q329">
        <f>23+(26+((21.448-G329*(46.815+G329*(0.00059-G329*0.001813))))/60)/60</f>
        <v/>
      </c>
      <c r="R329">
        <f>Q329+0.00256*COS(RADIANS(125.04-1934.136*G329))</f>
        <v/>
      </c>
      <c r="S329">
        <f>DEGREES(ATAN2(COS(RADIANS(P329)),COS(RADIANS(R329))*SIN(RADIANS(P329))))</f>
        <v/>
      </c>
      <c r="T329">
        <f>DEGREES(ASIN(SIN(RADIANS(R329))*SIN(RADIANS(P329))))</f>
        <v/>
      </c>
      <c r="U329">
        <f>TAN(RADIANS(R329/2))*TAN(RADIANS(R329/2))</f>
        <v/>
      </c>
      <c r="V329">
        <f>4*DEGREES(U329*SIN(2*RADIANS(I329))-2*K329*SIN(RADIANS(J329))+4*K329*U329*SIN(RADIANS(J329))*COS(2*RADIANS(I329))-0.5*U329*U329*SIN(4*RADIANS(I329))-1.25*K329*K329*SIN(2*RADIANS(J329)))</f>
        <v/>
      </c>
      <c r="W329">
        <f>DEGREES(ACOS(COS(RADIANS(90.833))/(COS(RADIANS($B$2))*COS(RADIANS(T329)))-TAN(RADIANS($B$2))*TAN(RADIANS(T329))))</f>
        <v/>
      </c>
      <c r="X329" s="7">
        <f>(720-4*$B$3-V329+$B$4*60)/1440</f>
        <v/>
      </c>
      <c r="Y329" s="7">
        <f>(X329*1440-W329*4)/1440</f>
        <v/>
      </c>
      <c r="Z329" s="7">
        <f>(X329*1440+W329*4)/1440</f>
        <v/>
      </c>
      <c r="AA329">
        <f>8*W329</f>
        <v/>
      </c>
      <c r="AB329">
        <f>MOD(E329*1440+V329+4*$B$3-60*$B$4,1440)</f>
        <v/>
      </c>
      <c r="AC329">
        <f>IF(AB329/4&lt;0,AB329/4+180,AB329/4-180)</f>
        <v/>
      </c>
      <c r="AD329">
        <f>DEGREES(ACOS(SIN(RADIANS($B$2))*SIN(RADIANS(T329))+COS(RADIANS($B$2))*COS(RADIANS(T329))*COS(RADIANS(AC329))))</f>
        <v/>
      </c>
      <c r="AE329">
        <f>90-AD329</f>
        <v/>
      </c>
      <c r="AF329">
        <f>IF(AE329&gt;85,0,IF(AE329&gt;5,58.1/TAN(RADIANS(AE329))-0.07/POWER(TAN(RADIANS(AE329)),3)+0.000086/POWER(TAN(RADIANS(AE329)),5),IF(AE329&gt;-0.575,1735+AE329*(-518.2+AE329*(103.4+AE329*(-12.79+AE329*0.711))),-20.772/TAN(RADIANS(AE329)))))/3600</f>
        <v/>
      </c>
      <c r="AG329">
        <f>AE329+AF329</f>
        <v/>
      </c>
      <c r="AH329">
        <f>IF(AC329&gt;0,MOD(DEGREES(ACOS(((SIN(RADIANS($B$2))*COS(RADIANS(AD329)))-SIN(RADIANS(T329)))/(COS(RADIANS($B$2))*SIN(RADIANS(AD329)))))+180,360),MOD(540-DEGREES(ACOS(((SIN(RADIANS($B$2))*COS(RADIANS(AD329)))-SIN(RADIANS(T329)))/(COS(RADIANS($B$2))*SIN(RADIANS(AD329))))),360))</f>
        <v/>
      </c>
    </row>
    <row r="330">
      <c r="D330" s="1">
        <f>D329+1</f>
        <v/>
      </c>
      <c r="E330" s="7">
        <f>$B$5</f>
        <v/>
      </c>
      <c r="F330" s="2">
        <f>D330+2415018.5+E330-$B$4/24</f>
        <v/>
      </c>
      <c r="G330" s="3">
        <f>(F330-2451545)/36525</f>
        <v/>
      </c>
      <c r="I330">
        <f>MOD(280.46646+G330*(36000.76983 + G330*0.0003032),360)</f>
        <v/>
      </c>
      <c r="J330">
        <f>357.52911+G330*(35999.05029 - 0.0001537*G330)</f>
        <v/>
      </c>
      <c r="K330">
        <f>0.016708634-G330*(0.000042037+0.0000001267*G330)</f>
        <v/>
      </c>
      <c r="L330">
        <f>SIN(RADIANS(J330))*(1.914602-G330*(0.004817+0.000014*G330))+SIN(RADIANS(2*J330))*(0.019993-0.000101*G330)+SIN(RADIANS(3*J330))*0.000289</f>
        <v/>
      </c>
      <c r="M330">
        <f>I330+L330</f>
        <v/>
      </c>
      <c r="N330">
        <f>J330+L330</f>
        <v/>
      </c>
      <c r="O330">
        <f>(1.000001018*(1-K330*K330))/(1+K330*COS(RADIANS(N330)))</f>
        <v/>
      </c>
      <c r="P330">
        <f>M330-0.00569-0.00478*SIN(RADIANS(125.04-1934.136*G330))</f>
        <v/>
      </c>
      <c r="Q330">
        <f>23+(26+((21.448-G330*(46.815+G330*(0.00059-G330*0.001813))))/60)/60</f>
        <v/>
      </c>
      <c r="R330">
        <f>Q330+0.00256*COS(RADIANS(125.04-1934.136*G330))</f>
        <v/>
      </c>
      <c r="S330">
        <f>DEGREES(ATAN2(COS(RADIANS(P330)),COS(RADIANS(R330))*SIN(RADIANS(P330))))</f>
        <v/>
      </c>
      <c r="T330">
        <f>DEGREES(ASIN(SIN(RADIANS(R330))*SIN(RADIANS(P330))))</f>
        <v/>
      </c>
      <c r="U330">
        <f>TAN(RADIANS(R330/2))*TAN(RADIANS(R330/2))</f>
        <v/>
      </c>
      <c r="V330">
        <f>4*DEGREES(U330*SIN(2*RADIANS(I330))-2*K330*SIN(RADIANS(J330))+4*K330*U330*SIN(RADIANS(J330))*COS(2*RADIANS(I330))-0.5*U330*U330*SIN(4*RADIANS(I330))-1.25*K330*K330*SIN(2*RADIANS(J330)))</f>
        <v/>
      </c>
      <c r="W330">
        <f>DEGREES(ACOS(COS(RADIANS(90.833))/(COS(RADIANS($B$2))*COS(RADIANS(T330)))-TAN(RADIANS($B$2))*TAN(RADIANS(T330))))</f>
        <v/>
      </c>
      <c r="X330" s="7">
        <f>(720-4*$B$3-V330+$B$4*60)/1440</f>
        <v/>
      </c>
      <c r="Y330" s="7">
        <f>(X330*1440-W330*4)/1440</f>
        <v/>
      </c>
      <c r="Z330" s="7">
        <f>(X330*1440+W330*4)/1440</f>
        <v/>
      </c>
      <c r="AA330">
        <f>8*W330</f>
        <v/>
      </c>
      <c r="AB330">
        <f>MOD(E330*1440+V330+4*$B$3-60*$B$4,1440)</f>
        <v/>
      </c>
      <c r="AC330">
        <f>IF(AB330/4&lt;0,AB330/4+180,AB330/4-180)</f>
        <v/>
      </c>
      <c r="AD330">
        <f>DEGREES(ACOS(SIN(RADIANS($B$2))*SIN(RADIANS(T330))+COS(RADIANS($B$2))*COS(RADIANS(T330))*COS(RADIANS(AC330))))</f>
        <v/>
      </c>
      <c r="AE330">
        <f>90-AD330</f>
        <v/>
      </c>
      <c r="AF330">
        <f>IF(AE330&gt;85,0,IF(AE330&gt;5,58.1/TAN(RADIANS(AE330))-0.07/POWER(TAN(RADIANS(AE330)),3)+0.000086/POWER(TAN(RADIANS(AE330)),5),IF(AE330&gt;-0.575,1735+AE330*(-518.2+AE330*(103.4+AE330*(-12.79+AE330*0.711))),-20.772/TAN(RADIANS(AE330)))))/3600</f>
        <v/>
      </c>
      <c r="AG330">
        <f>AE330+AF330</f>
        <v/>
      </c>
      <c r="AH330">
        <f>IF(AC330&gt;0,MOD(DEGREES(ACOS(((SIN(RADIANS($B$2))*COS(RADIANS(AD330)))-SIN(RADIANS(T330)))/(COS(RADIANS($B$2))*SIN(RADIANS(AD330)))))+180,360),MOD(540-DEGREES(ACOS(((SIN(RADIANS($B$2))*COS(RADIANS(AD330)))-SIN(RADIANS(T330)))/(COS(RADIANS($B$2))*SIN(RADIANS(AD330))))),360))</f>
        <v/>
      </c>
    </row>
    <row r="331">
      <c r="D331" s="1">
        <f>D330+1</f>
        <v/>
      </c>
      <c r="E331" s="7">
        <f>$B$5</f>
        <v/>
      </c>
      <c r="F331" s="2">
        <f>D331+2415018.5+E331-$B$4/24</f>
        <v/>
      </c>
      <c r="G331" s="3">
        <f>(F331-2451545)/36525</f>
        <v/>
      </c>
      <c r="I331">
        <f>MOD(280.46646+G331*(36000.76983 + G331*0.0003032),360)</f>
        <v/>
      </c>
      <c r="J331">
        <f>357.52911+G331*(35999.05029 - 0.0001537*G331)</f>
        <v/>
      </c>
      <c r="K331">
        <f>0.016708634-G331*(0.000042037+0.0000001267*G331)</f>
        <v/>
      </c>
      <c r="L331">
        <f>SIN(RADIANS(J331))*(1.914602-G331*(0.004817+0.000014*G331))+SIN(RADIANS(2*J331))*(0.019993-0.000101*G331)+SIN(RADIANS(3*J331))*0.000289</f>
        <v/>
      </c>
      <c r="M331">
        <f>I331+L331</f>
        <v/>
      </c>
      <c r="N331">
        <f>J331+L331</f>
        <v/>
      </c>
      <c r="O331">
        <f>(1.000001018*(1-K331*K331))/(1+K331*COS(RADIANS(N331)))</f>
        <v/>
      </c>
      <c r="P331">
        <f>M331-0.00569-0.00478*SIN(RADIANS(125.04-1934.136*G331))</f>
        <v/>
      </c>
      <c r="Q331">
        <f>23+(26+((21.448-G331*(46.815+G331*(0.00059-G331*0.001813))))/60)/60</f>
        <v/>
      </c>
      <c r="R331">
        <f>Q331+0.00256*COS(RADIANS(125.04-1934.136*G331))</f>
        <v/>
      </c>
      <c r="S331">
        <f>DEGREES(ATAN2(COS(RADIANS(P331)),COS(RADIANS(R331))*SIN(RADIANS(P331))))</f>
        <v/>
      </c>
      <c r="T331">
        <f>DEGREES(ASIN(SIN(RADIANS(R331))*SIN(RADIANS(P331))))</f>
        <v/>
      </c>
      <c r="U331">
        <f>TAN(RADIANS(R331/2))*TAN(RADIANS(R331/2))</f>
        <v/>
      </c>
      <c r="V331">
        <f>4*DEGREES(U331*SIN(2*RADIANS(I331))-2*K331*SIN(RADIANS(J331))+4*K331*U331*SIN(RADIANS(J331))*COS(2*RADIANS(I331))-0.5*U331*U331*SIN(4*RADIANS(I331))-1.25*K331*K331*SIN(2*RADIANS(J331)))</f>
        <v/>
      </c>
      <c r="W331">
        <f>DEGREES(ACOS(COS(RADIANS(90.833))/(COS(RADIANS($B$2))*COS(RADIANS(T331)))-TAN(RADIANS($B$2))*TAN(RADIANS(T331))))</f>
        <v/>
      </c>
      <c r="X331" s="7">
        <f>(720-4*$B$3-V331+$B$4*60)/1440</f>
        <v/>
      </c>
      <c r="Y331" s="7">
        <f>(X331*1440-W331*4)/1440</f>
        <v/>
      </c>
      <c r="Z331" s="7">
        <f>(X331*1440+W331*4)/1440</f>
        <v/>
      </c>
      <c r="AA331">
        <f>8*W331</f>
        <v/>
      </c>
      <c r="AB331">
        <f>MOD(E331*1440+V331+4*$B$3-60*$B$4,1440)</f>
        <v/>
      </c>
      <c r="AC331">
        <f>IF(AB331/4&lt;0,AB331/4+180,AB331/4-180)</f>
        <v/>
      </c>
      <c r="AD331">
        <f>DEGREES(ACOS(SIN(RADIANS($B$2))*SIN(RADIANS(T331))+COS(RADIANS($B$2))*COS(RADIANS(T331))*COS(RADIANS(AC331))))</f>
        <v/>
      </c>
      <c r="AE331">
        <f>90-AD331</f>
        <v/>
      </c>
      <c r="AF331">
        <f>IF(AE331&gt;85,0,IF(AE331&gt;5,58.1/TAN(RADIANS(AE331))-0.07/POWER(TAN(RADIANS(AE331)),3)+0.000086/POWER(TAN(RADIANS(AE331)),5),IF(AE331&gt;-0.575,1735+AE331*(-518.2+AE331*(103.4+AE331*(-12.79+AE331*0.711))),-20.772/TAN(RADIANS(AE331)))))/3600</f>
        <v/>
      </c>
      <c r="AG331">
        <f>AE331+AF331</f>
        <v/>
      </c>
      <c r="AH331">
        <f>IF(AC331&gt;0,MOD(DEGREES(ACOS(((SIN(RADIANS($B$2))*COS(RADIANS(AD331)))-SIN(RADIANS(T331)))/(COS(RADIANS($B$2))*SIN(RADIANS(AD331)))))+180,360),MOD(540-DEGREES(ACOS(((SIN(RADIANS($B$2))*COS(RADIANS(AD331)))-SIN(RADIANS(T331)))/(COS(RADIANS($B$2))*SIN(RADIANS(AD331))))),360))</f>
        <v/>
      </c>
    </row>
    <row r="332">
      <c r="D332" s="1">
        <f>D331+1</f>
        <v/>
      </c>
      <c r="E332" s="7">
        <f>$B$5</f>
        <v/>
      </c>
      <c r="F332" s="2">
        <f>D332+2415018.5+E332-$B$4/24</f>
        <v/>
      </c>
      <c r="G332" s="3">
        <f>(F332-2451545)/36525</f>
        <v/>
      </c>
      <c r="I332">
        <f>MOD(280.46646+G332*(36000.76983 + G332*0.0003032),360)</f>
        <v/>
      </c>
      <c r="J332">
        <f>357.52911+G332*(35999.05029 - 0.0001537*G332)</f>
        <v/>
      </c>
      <c r="K332">
        <f>0.016708634-G332*(0.000042037+0.0000001267*G332)</f>
        <v/>
      </c>
      <c r="L332">
        <f>SIN(RADIANS(J332))*(1.914602-G332*(0.004817+0.000014*G332))+SIN(RADIANS(2*J332))*(0.019993-0.000101*G332)+SIN(RADIANS(3*J332))*0.000289</f>
        <v/>
      </c>
      <c r="M332">
        <f>I332+L332</f>
        <v/>
      </c>
      <c r="N332">
        <f>J332+L332</f>
        <v/>
      </c>
      <c r="O332">
        <f>(1.000001018*(1-K332*K332))/(1+K332*COS(RADIANS(N332)))</f>
        <v/>
      </c>
      <c r="P332">
        <f>M332-0.00569-0.00478*SIN(RADIANS(125.04-1934.136*G332))</f>
        <v/>
      </c>
      <c r="Q332">
        <f>23+(26+((21.448-G332*(46.815+G332*(0.00059-G332*0.001813))))/60)/60</f>
        <v/>
      </c>
      <c r="R332">
        <f>Q332+0.00256*COS(RADIANS(125.04-1934.136*G332))</f>
        <v/>
      </c>
      <c r="S332">
        <f>DEGREES(ATAN2(COS(RADIANS(P332)),COS(RADIANS(R332))*SIN(RADIANS(P332))))</f>
        <v/>
      </c>
      <c r="T332">
        <f>DEGREES(ASIN(SIN(RADIANS(R332))*SIN(RADIANS(P332))))</f>
        <v/>
      </c>
      <c r="U332">
        <f>TAN(RADIANS(R332/2))*TAN(RADIANS(R332/2))</f>
        <v/>
      </c>
      <c r="V332">
        <f>4*DEGREES(U332*SIN(2*RADIANS(I332))-2*K332*SIN(RADIANS(J332))+4*K332*U332*SIN(RADIANS(J332))*COS(2*RADIANS(I332))-0.5*U332*U332*SIN(4*RADIANS(I332))-1.25*K332*K332*SIN(2*RADIANS(J332)))</f>
        <v/>
      </c>
      <c r="W332">
        <f>DEGREES(ACOS(COS(RADIANS(90.833))/(COS(RADIANS($B$2))*COS(RADIANS(T332)))-TAN(RADIANS($B$2))*TAN(RADIANS(T332))))</f>
        <v/>
      </c>
      <c r="X332" s="7">
        <f>(720-4*$B$3-V332+$B$4*60)/1440</f>
        <v/>
      </c>
      <c r="Y332" s="7">
        <f>(X332*1440-W332*4)/1440</f>
        <v/>
      </c>
      <c r="Z332" s="7">
        <f>(X332*1440+W332*4)/1440</f>
        <v/>
      </c>
      <c r="AA332">
        <f>8*W332</f>
        <v/>
      </c>
      <c r="AB332">
        <f>MOD(E332*1440+V332+4*$B$3-60*$B$4,1440)</f>
        <v/>
      </c>
      <c r="AC332">
        <f>IF(AB332/4&lt;0,AB332/4+180,AB332/4-180)</f>
        <v/>
      </c>
      <c r="AD332">
        <f>DEGREES(ACOS(SIN(RADIANS($B$2))*SIN(RADIANS(T332))+COS(RADIANS($B$2))*COS(RADIANS(T332))*COS(RADIANS(AC332))))</f>
        <v/>
      </c>
      <c r="AE332">
        <f>90-AD332</f>
        <v/>
      </c>
      <c r="AF332">
        <f>IF(AE332&gt;85,0,IF(AE332&gt;5,58.1/TAN(RADIANS(AE332))-0.07/POWER(TAN(RADIANS(AE332)),3)+0.000086/POWER(TAN(RADIANS(AE332)),5),IF(AE332&gt;-0.575,1735+AE332*(-518.2+AE332*(103.4+AE332*(-12.79+AE332*0.711))),-20.772/TAN(RADIANS(AE332)))))/3600</f>
        <v/>
      </c>
      <c r="AG332">
        <f>AE332+AF332</f>
        <v/>
      </c>
      <c r="AH332">
        <f>IF(AC332&gt;0,MOD(DEGREES(ACOS(((SIN(RADIANS($B$2))*COS(RADIANS(AD332)))-SIN(RADIANS(T332)))/(COS(RADIANS($B$2))*SIN(RADIANS(AD332)))))+180,360),MOD(540-DEGREES(ACOS(((SIN(RADIANS($B$2))*COS(RADIANS(AD332)))-SIN(RADIANS(T332)))/(COS(RADIANS($B$2))*SIN(RADIANS(AD332))))),360))</f>
        <v/>
      </c>
    </row>
    <row r="333">
      <c r="D333" s="1">
        <f>D332+1</f>
        <v/>
      </c>
      <c r="E333" s="7">
        <f>$B$5</f>
        <v/>
      </c>
      <c r="F333" s="2">
        <f>D333+2415018.5+E333-$B$4/24</f>
        <v/>
      </c>
      <c r="G333" s="3">
        <f>(F333-2451545)/36525</f>
        <v/>
      </c>
      <c r="I333">
        <f>MOD(280.46646+G333*(36000.76983 + G333*0.0003032),360)</f>
        <v/>
      </c>
      <c r="J333">
        <f>357.52911+G333*(35999.05029 - 0.0001537*G333)</f>
        <v/>
      </c>
      <c r="K333">
        <f>0.016708634-G333*(0.000042037+0.0000001267*G333)</f>
        <v/>
      </c>
      <c r="L333">
        <f>SIN(RADIANS(J333))*(1.914602-G333*(0.004817+0.000014*G333))+SIN(RADIANS(2*J333))*(0.019993-0.000101*G333)+SIN(RADIANS(3*J333))*0.000289</f>
        <v/>
      </c>
      <c r="M333">
        <f>I333+L333</f>
        <v/>
      </c>
      <c r="N333">
        <f>J333+L333</f>
        <v/>
      </c>
      <c r="O333">
        <f>(1.000001018*(1-K333*K333))/(1+K333*COS(RADIANS(N333)))</f>
        <v/>
      </c>
      <c r="P333">
        <f>M333-0.00569-0.00478*SIN(RADIANS(125.04-1934.136*G333))</f>
        <v/>
      </c>
      <c r="Q333">
        <f>23+(26+((21.448-G333*(46.815+G333*(0.00059-G333*0.001813))))/60)/60</f>
        <v/>
      </c>
      <c r="R333">
        <f>Q333+0.00256*COS(RADIANS(125.04-1934.136*G333))</f>
        <v/>
      </c>
      <c r="S333">
        <f>DEGREES(ATAN2(COS(RADIANS(P333)),COS(RADIANS(R333))*SIN(RADIANS(P333))))</f>
        <v/>
      </c>
      <c r="T333">
        <f>DEGREES(ASIN(SIN(RADIANS(R333))*SIN(RADIANS(P333))))</f>
        <v/>
      </c>
      <c r="U333">
        <f>TAN(RADIANS(R333/2))*TAN(RADIANS(R333/2))</f>
        <v/>
      </c>
      <c r="V333">
        <f>4*DEGREES(U333*SIN(2*RADIANS(I333))-2*K333*SIN(RADIANS(J333))+4*K333*U333*SIN(RADIANS(J333))*COS(2*RADIANS(I333))-0.5*U333*U333*SIN(4*RADIANS(I333))-1.25*K333*K333*SIN(2*RADIANS(J333)))</f>
        <v/>
      </c>
      <c r="W333">
        <f>DEGREES(ACOS(COS(RADIANS(90.833))/(COS(RADIANS($B$2))*COS(RADIANS(T333)))-TAN(RADIANS($B$2))*TAN(RADIANS(T333))))</f>
        <v/>
      </c>
      <c r="X333" s="7">
        <f>(720-4*$B$3-V333+$B$4*60)/1440</f>
        <v/>
      </c>
      <c r="Y333" s="7">
        <f>(X333*1440-W333*4)/1440</f>
        <v/>
      </c>
      <c r="Z333" s="7">
        <f>(X333*1440+W333*4)/1440</f>
        <v/>
      </c>
      <c r="AA333">
        <f>8*W333</f>
        <v/>
      </c>
      <c r="AB333">
        <f>MOD(E333*1440+V333+4*$B$3-60*$B$4,1440)</f>
        <v/>
      </c>
      <c r="AC333">
        <f>IF(AB333/4&lt;0,AB333/4+180,AB333/4-180)</f>
        <v/>
      </c>
      <c r="AD333">
        <f>DEGREES(ACOS(SIN(RADIANS($B$2))*SIN(RADIANS(T333))+COS(RADIANS($B$2))*COS(RADIANS(T333))*COS(RADIANS(AC333))))</f>
        <v/>
      </c>
      <c r="AE333">
        <f>90-AD333</f>
        <v/>
      </c>
      <c r="AF333">
        <f>IF(AE333&gt;85,0,IF(AE333&gt;5,58.1/TAN(RADIANS(AE333))-0.07/POWER(TAN(RADIANS(AE333)),3)+0.000086/POWER(TAN(RADIANS(AE333)),5),IF(AE333&gt;-0.575,1735+AE333*(-518.2+AE333*(103.4+AE333*(-12.79+AE333*0.711))),-20.772/TAN(RADIANS(AE333)))))/3600</f>
        <v/>
      </c>
      <c r="AG333">
        <f>AE333+AF333</f>
        <v/>
      </c>
      <c r="AH333">
        <f>IF(AC333&gt;0,MOD(DEGREES(ACOS(((SIN(RADIANS($B$2))*COS(RADIANS(AD333)))-SIN(RADIANS(T333)))/(COS(RADIANS($B$2))*SIN(RADIANS(AD333)))))+180,360),MOD(540-DEGREES(ACOS(((SIN(RADIANS($B$2))*COS(RADIANS(AD333)))-SIN(RADIANS(T333)))/(COS(RADIANS($B$2))*SIN(RADIANS(AD333))))),360))</f>
        <v/>
      </c>
    </row>
    <row r="334">
      <c r="D334" s="1">
        <f>D333+1</f>
        <v/>
      </c>
      <c r="E334" s="7">
        <f>$B$5</f>
        <v/>
      </c>
      <c r="F334" s="2">
        <f>D334+2415018.5+E334-$B$4/24</f>
        <v/>
      </c>
      <c r="G334" s="3">
        <f>(F334-2451545)/36525</f>
        <v/>
      </c>
      <c r="I334">
        <f>MOD(280.46646+G334*(36000.76983 + G334*0.0003032),360)</f>
        <v/>
      </c>
      <c r="J334">
        <f>357.52911+G334*(35999.05029 - 0.0001537*G334)</f>
        <v/>
      </c>
      <c r="K334">
        <f>0.016708634-G334*(0.000042037+0.0000001267*G334)</f>
        <v/>
      </c>
      <c r="L334">
        <f>SIN(RADIANS(J334))*(1.914602-G334*(0.004817+0.000014*G334))+SIN(RADIANS(2*J334))*(0.019993-0.000101*G334)+SIN(RADIANS(3*J334))*0.000289</f>
        <v/>
      </c>
      <c r="M334">
        <f>I334+L334</f>
        <v/>
      </c>
      <c r="N334">
        <f>J334+L334</f>
        <v/>
      </c>
      <c r="O334">
        <f>(1.000001018*(1-K334*K334))/(1+K334*COS(RADIANS(N334)))</f>
        <v/>
      </c>
      <c r="P334">
        <f>M334-0.00569-0.00478*SIN(RADIANS(125.04-1934.136*G334))</f>
        <v/>
      </c>
      <c r="Q334">
        <f>23+(26+((21.448-G334*(46.815+G334*(0.00059-G334*0.001813))))/60)/60</f>
        <v/>
      </c>
      <c r="R334">
        <f>Q334+0.00256*COS(RADIANS(125.04-1934.136*G334))</f>
        <v/>
      </c>
      <c r="S334">
        <f>DEGREES(ATAN2(COS(RADIANS(P334)),COS(RADIANS(R334))*SIN(RADIANS(P334))))</f>
        <v/>
      </c>
      <c r="T334">
        <f>DEGREES(ASIN(SIN(RADIANS(R334))*SIN(RADIANS(P334))))</f>
        <v/>
      </c>
      <c r="U334">
        <f>TAN(RADIANS(R334/2))*TAN(RADIANS(R334/2))</f>
        <v/>
      </c>
      <c r="V334">
        <f>4*DEGREES(U334*SIN(2*RADIANS(I334))-2*K334*SIN(RADIANS(J334))+4*K334*U334*SIN(RADIANS(J334))*COS(2*RADIANS(I334))-0.5*U334*U334*SIN(4*RADIANS(I334))-1.25*K334*K334*SIN(2*RADIANS(J334)))</f>
        <v/>
      </c>
      <c r="W334">
        <f>DEGREES(ACOS(COS(RADIANS(90.833))/(COS(RADIANS($B$2))*COS(RADIANS(T334)))-TAN(RADIANS($B$2))*TAN(RADIANS(T334))))</f>
        <v/>
      </c>
      <c r="X334" s="7">
        <f>(720-4*$B$3-V334+$B$4*60)/1440</f>
        <v/>
      </c>
      <c r="Y334" s="7">
        <f>(X334*1440-W334*4)/1440</f>
        <v/>
      </c>
      <c r="Z334" s="7">
        <f>(X334*1440+W334*4)/1440</f>
        <v/>
      </c>
      <c r="AA334">
        <f>8*W334</f>
        <v/>
      </c>
      <c r="AB334">
        <f>MOD(E334*1440+V334+4*$B$3-60*$B$4,1440)</f>
        <v/>
      </c>
      <c r="AC334">
        <f>IF(AB334/4&lt;0,AB334/4+180,AB334/4-180)</f>
        <v/>
      </c>
      <c r="AD334">
        <f>DEGREES(ACOS(SIN(RADIANS($B$2))*SIN(RADIANS(T334))+COS(RADIANS($B$2))*COS(RADIANS(T334))*COS(RADIANS(AC334))))</f>
        <v/>
      </c>
      <c r="AE334">
        <f>90-AD334</f>
        <v/>
      </c>
      <c r="AF334">
        <f>IF(AE334&gt;85,0,IF(AE334&gt;5,58.1/TAN(RADIANS(AE334))-0.07/POWER(TAN(RADIANS(AE334)),3)+0.000086/POWER(TAN(RADIANS(AE334)),5),IF(AE334&gt;-0.575,1735+AE334*(-518.2+AE334*(103.4+AE334*(-12.79+AE334*0.711))),-20.772/TAN(RADIANS(AE334)))))/3600</f>
        <v/>
      </c>
      <c r="AG334">
        <f>AE334+AF334</f>
        <v/>
      </c>
      <c r="AH334">
        <f>IF(AC334&gt;0,MOD(DEGREES(ACOS(((SIN(RADIANS($B$2))*COS(RADIANS(AD334)))-SIN(RADIANS(T334)))/(COS(RADIANS($B$2))*SIN(RADIANS(AD334)))))+180,360),MOD(540-DEGREES(ACOS(((SIN(RADIANS($B$2))*COS(RADIANS(AD334)))-SIN(RADIANS(T334)))/(COS(RADIANS($B$2))*SIN(RADIANS(AD334))))),360))</f>
        <v/>
      </c>
    </row>
    <row r="335">
      <c r="D335" s="1">
        <f>D334+1</f>
        <v/>
      </c>
      <c r="E335" s="7">
        <f>$B$5</f>
        <v/>
      </c>
      <c r="F335" s="2">
        <f>D335+2415018.5+E335-$B$4/24</f>
        <v/>
      </c>
      <c r="G335" s="3">
        <f>(F335-2451545)/36525</f>
        <v/>
      </c>
      <c r="I335">
        <f>MOD(280.46646+G335*(36000.76983 + G335*0.0003032),360)</f>
        <v/>
      </c>
      <c r="J335">
        <f>357.52911+G335*(35999.05029 - 0.0001537*G335)</f>
        <v/>
      </c>
      <c r="K335">
        <f>0.016708634-G335*(0.000042037+0.0000001267*G335)</f>
        <v/>
      </c>
      <c r="L335">
        <f>SIN(RADIANS(J335))*(1.914602-G335*(0.004817+0.000014*G335))+SIN(RADIANS(2*J335))*(0.019993-0.000101*G335)+SIN(RADIANS(3*J335))*0.000289</f>
        <v/>
      </c>
      <c r="M335">
        <f>I335+L335</f>
        <v/>
      </c>
      <c r="N335">
        <f>J335+L335</f>
        <v/>
      </c>
      <c r="O335">
        <f>(1.000001018*(1-K335*K335))/(1+K335*COS(RADIANS(N335)))</f>
        <v/>
      </c>
      <c r="P335">
        <f>M335-0.00569-0.00478*SIN(RADIANS(125.04-1934.136*G335))</f>
        <v/>
      </c>
      <c r="Q335">
        <f>23+(26+((21.448-G335*(46.815+G335*(0.00059-G335*0.001813))))/60)/60</f>
        <v/>
      </c>
      <c r="R335">
        <f>Q335+0.00256*COS(RADIANS(125.04-1934.136*G335))</f>
        <v/>
      </c>
      <c r="S335">
        <f>DEGREES(ATAN2(COS(RADIANS(P335)),COS(RADIANS(R335))*SIN(RADIANS(P335))))</f>
        <v/>
      </c>
      <c r="T335">
        <f>DEGREES(ASIN(SIN(RADIANS(R335))*SIN(RADIANS(P335))))</f>
        <v/>
      </c>
      <c r="U335">
        <f>TAN(RADIANS(R335/2))*TAN(RADIANS(R335/2))</f>
        <v/>
      </c>
      <c r="V335">
        <f>4*DEGREES(U335*SIN(2*RADIANS(I335))-2*K335*SIN(RADIANS(J335))+4*K335*U335*SIN(RADIANS(J335))*COS(2*RADIANS(I335))-0.5*U335*U335*SIN(4*RADIANS(I335))-1.25*K335*K335*SIN(2*RADIANS(J335)))</f>
        <v/>
      </c>
      <c r="W335">
        <f>DEGREES(ACOS(COS(RADIANS(90.833))/(COS(RADIANS($B$2))*COS(RADIANS(T335)))-TAN(RADIANS($B$2))*TAN(RADIANS(T335))))</f>
        <v/>
      </c>
      <c r="X335" s="7">
        <f>(720-4*$B$3-V335+$B$4*60)/1440</f>
        <v/>
      </c>
      <c r="Y335" s="7">
        <f>(X335*1440-W335*4)/1440</f>
        <v/>
      </c>
      <c r="Z335" s="7">
        <f>(X335*1440+W335*4)/1440</f>
        <v/>
      </c>
      <c r="AA335">
        <f>8*W335</f>
        <v/>
      </c>
      <c r="AB335">
        <f>MOD(E335*1440+V335+4*$B$3-60*$B$4,1440)</f>
        <v/>
      </c>
      <c r="AC335">
        <f>IF(AB335/4&lt;0,AB335/4+180,AB335/4-180)</f>
        <v/>
      </c>
      <c r="AD335">
        <f>DEGREES(ACOS(SIN(RADIANS($B$2))*SIN(RADIANS(T335))+COS(RADIANS($B$2))*COS(RADIANS(T335))*COS(RADIANS(AC335))))</f>
        <v/>
      </c>
      <c r="AE335">
        <f>90-AD335</f>
        <v/>
      </c>
      <c r="AF335">
        <f>IF(AE335&gt;85,0,IF(AE335&gt;5,58.1/TAN(RADIANS(AE335))-0.07/POWER(TAN(RADIANS(AE335)),3)+0.000086/POWER(TAN(RADIANS(AE335)),5),IF(AE335&gt;-0.575,1735+AE335*(-518.2+AE335*(103.4+AE335*(-12.79+AE335*0.711))),-20.772/TAN(RADIANS(AE335)))))/3600</f>
        <v/>
      </c>
      <c r="AG335">
        <f>AE335+AF335</f>
        <v/>
      </c>
      <c r="AH335">
        <f>IF(AC335&gt;0,MOD(DEGREES(ACOS(((SIN(RADIANS($B$2))*COS(RADIANS(AD335)))-SIN(RADIANS(T335)))/(COS(RADIANS($B$2))*SIN(RADIANS(AD335)))))+180,360),MOD(540-DEGREES(ACOS(((SIN(RADIANS($B$2))*COS(RADIANS(AD335)))-SIN(RADIANS(T335)))/(COS(RADIANS($B$2))*SIN(RADIANS(AD335))))),360))</f>
        <v/>
      </c>
    </row>
    <row r="336">
      <c r="D336" s="1">
        <f>D335+1</f>
        <v/>
      </c>
      <c r="E336" s="7">
        <f>$B$5</f>
        <v/>
      </c>
      <c r="F336" s="2">
        <f>D336+2415018.5+E336-$B$4/24</f>
        <v/>
      </c>
      <c r="G336" s="3">
        <f>(F336-2451545)/36525</f>
        <v/>
      </c>
      <c r="I336">
        <f>MOD(280.46646+G336*(36000.76983 + G336*0.0003032),360)</f>
        <v/>
      </c>
      <c r="J336">
        <f>357.52911+G336*(35999.05029 - 0.0001537*G336)</f>
        <v/>
      </c>
      <c r="K336">
        <f>0.016708634-G336*(0.000042037+0.0000001267*G336)</f>
        <v/>
      </c>
      <c r="L336">
        <f>SIN(RADIANS(J336))*(1.914602-G336*(0.004817+0.000014*G336))+SIN(RADIANS(2*J336))*(0.019993-0.000101*G336)+SIN(RADIANS(3*J336))*0.000289</f>
        <v/>
      </c>
      <c r="M336">
        <f>I336+L336</f>
        <v/>
      </c>
      <c r="N336">
        <f>J336+L336</f>
        <v/>
      </c>
      <c r="O336">
        <f>(1.000001018*(1-K336*K336))/(1+K336*COS(RADIANS(N336)))</f>
        <v/>
      </c>
      <c r="P336">
        <f>M336-0.00569-0.00478*SIN(RADIANS(125.04-1934.136*G336))</f>
        <v/>
      </c>
      <c r="Q336">
        <f>23+(26+((21.448-G336*(46.815+G336*(0.00059-G336*0.001813))))/60)/60</f>
        <v/>
      </c>
      <c r="R336">
        <f>Q336+0.00256*COS(RADIANS(125.04-1934.136*G336))</f>
        <v/>
      </c>
      <c r="S336">
        <f>DEGREES(ATAN2(COS(RADIANS(P336)),COS(RADIANS(R336))*SIN(RADIANS(P336))))</f>
        <v/>
      </c>
      <c r="T336">
        <f>DEGREES(ASIN(SIN(RADIANS(R336))*SIN(RADIANS(P336))))</f>
        <v/>
      </c>
      <c r="U336">
        <f>TAN(RADIANS(R336/2))*TAN(RADIANS(R336/2))</f>
        <v/>
      </c>
      <c r="V336">
        <f>4*DEGREES(U336*SIN(2*RADIANS(I336))-2*K336*SIN(RADIANS(J336))+4*K336*U336*SIN(RADIANS(J336))*COS(2*RADIANS(I336))-0.5*U336*U336*SIN(4*RADIANS(I336))-1.25*K336*K336*SIN(2*RADIANS(J336)))</f>
        <v/>
      </c>
      <c r="W336">
        <f>DEGREES(ACOS(COS(RADIANS(90.833))/(COS(RADIANS($B$2))*COS(RADIANS(T336)))-TAN(RADIANS($B$2))*TAN(RADIANS(T336))))</f>
        <v/>
      </c>
      <c r="X336" s="7">
        <f>(720-4*$B$3-V336+$B$4*60)/1440</f>
        <v/>
      </c>
      <c r="Y336" s="7">
        <f>(X336*1440-W336*4)/1440</f>
        <v/>
      </c>
      <c r="Z336" s="7">
        <f>(X336*1440+W336*4)/1440</f>
        <v/>
      </c>
      <c r="AA336">
        <f>8*W336</f>
        <v/>
      </c>
      <c r="AB336">
        <f>MOD(E336*1440+V336+4*$B$3-60*$B$4,1440)</f>
        <v/>
      </c>
      <c r="AC336">
        <f>IF(AB336/4&lt;0,AB336/4+180,AB336/4-180)</f>
        <v/>
      </c>
      <c r="AD336">
        <f>DEGREES(ACOS(SIN(RADIANS($B$2))*SIN(RADIANS(T336))+COS(RADIANS($B$2))*COS(RADIANS(T336))*COS(RADIANS(AC336))))</f>
        <v/>
      </c>
      <c r="AE336">
        <f>90-AD336</f>
        <v/>
      </c>
      <c r="AF336">
        <f>IF(AE336&gt;85,0,IF(AE336&gt;5,58.1/TAN(RADIANS(AE336))-0.07/POWER(TAN(RADIANS(AE336)),3)+0.000086/POWER(TAN(RADIANS(AE336)),5),IF(AE336&gt;-0.575,1735+AE336*(-518.2+AE336*(103.4+AE336*(-12.79+AE336*0.711))),-20.772/TAN(RADIANS(AE336)))))/3600</f>
        <v/>
      </c>
      <c r="AG336">
        <f>AE336+AF336</f>
        <v/>
      </c>
      <c r="AH336">
        <f>IF(AC336&gt;0,MOD(DEGREES(ACOS(((SIN(RADIANS($B$2))*COS(RADIANS(AD336)))-SIN(RADIANS(T336)))/(COS(RADIANS($B$2))*SIN(RADIANS(AD336)))))+180,360),MOD(540-DEGREES(ACOS(((SIN(RADIANS($B$2))*COS(RADIANS(AD336)))-SIN(RADIANS(T336)))/(COS(RADIANS($B$2))*SIN(RADIANS(AD336))))),360))</f>
        <v/>
      </c>
    </row>
    <row r="337">
      <c r="D337" s="1">
        <f>D336+1</f>
        <v/>
      </c>
      <c r="E337" s="7">
        <f>$B$5</f>
        <v/>
      </c>
      <c r="F337" s="2">
        <f>D337+2415018.5+E337-$B$4/24</f>
        <v/>
      </c>
      <c r="G337" s="3">
        <f>(F337-2451545)/36525</f>
        <v/>
      </c>
      <c r="I337">
        <f>MOD(280.46646+G337*(36000.76983 + G337*0.0003032),360)</f>
        <v/>
      </c>
      <c r="J337">
        <f>357.52911+G337*(35999.05029 - 0.0001537*G337)</f>
        <v/>
      </c>
      <c r="K337">
        <f>0.016708634-G337*(0.000042037+0.0000001267*G337)</f>
        <v/>
      </c>
      <c r="L337">
        <f>SIN(RADIANS(J337))*(1.914602-G337*(0.004817+0.000014*G337))+SIN(RADIANS(2*J337))*(0.019993-0.000101*G337)+SIN(RADIANS(3*J337))*0.000289</f>
        <v/>
      </c>
      <c r="M337">
        <f>I337+L337</f>
        <v/>
      </c>
      <c r="N337">
        <f>J337+L337</f>
        <v/>
      </c>
      <c r="O337">
        <f>(1.000001018*(1-K337*K337))/(1+K337*COS(RADIANS(N337)))</f>
        <v/>
      </c>
      <c r="P337">
        <f>M337-0.00569-0.00478*SIN(RADIANS(125.04-1934.136*G337))</f>
        <v/>
      </c>
      <c r="Q337">
        <f>23+(26+((21.448-G337*(46.815+G337*(0.00059-G337*0.001813))))/60)/60</f>
        <v/>
      </c>
      <c r="R337">
        <f>Q337+0.00256*COS(RADIANS(125.04-1934.136*G337))</f>
        <v/>
      </c>
      <c r="S337">
        <f>DEGREES(ATAN2(COS(RADIANS(P337)),COS(RADIANS(R337))*SIN(RADIANS(P337))))</f>
        <v/>
      </c>
      <c r="T337">
        <f>DEGREES(ASIN(SIN(RADIANS(R337))*SIN(RADIANS(P337))))</f>
        <v/>
      </c>
      <c r="U337">
        <f>TAN(RADIANS(R337/2))*TAN(RADIANS(R337/2))</f>
        <v/>
      </c>
      <c r="V337">
        <f>4*DEGREES(U337*SIN(2*RADIANS(I337))-2*K337*SIN(RADIANS(J337))+4*K337*U337*SIN(RADIANS(J337))*COS(2*RADIANS(I337))-0.5*U337*U337*SIN(4*RADIANS(I337))-1.25*K337*K337*SIN(2*RADIANS(J337)))</f>
        <v/>
      </c>
      <c r="W337">
        <f>DEGREES(ACOS(COS(RADIANS(90.833))/(COS(RADIANS($B$2))*COS(RADIANS(T337)))-TAN(RADIANS($B$2))*TAN(RADIANS(T337))))</f>
        <v/>
      </c>
      <c r="X337" s="7">
        <f>(720-4*$B$3-V337+$B$4*60)/1440</f>
        <v/>
      </c>
      <c r="Y337" s="7">
        <f>(X337*1440-W337*4)/1440</f>
        <v/>
      </c>
      <c r="Z337" s="7">
        <f>(X337*1440+W337*4)/1440</f>
        <v/>
      </c>
      <c r="AA337">
        <f>8*W337</f>
        <v/>
      </c>
      <c r="AB337">
        <f>MOD(E337*1440+V337+4*$B$3-60*$B$4,1440)</f>
        <v/>
      </c>
      <c r="AC337">
        <f>IF(AB337/4&lt;0,AB337/4+180,AB337/4-180)</f>
        <v/>
      </c>
      <c r="AD337">
        <f>DEGREES(ACOS(SIN(RADIANS($B$2))*SIN(RADIANS(T337))+COS(RADIANS($B$2))*COS(RADIANS(T337))*COS(RADIANS(AC337))))</f>
        <v/>
      </c>
      <c r="AE337">
        <f>90-AD337</f>
        <v/>
      </c>
      <c r="AF337">
        <f>IF(AE337&gt;85,0,IF(AE337&gt;5,58.1/TAN(RADIANS(AE337))-0.07/POWER(TAN(RADIANS(AE337)),3)+0.000086/POWER(TAN(RADIANS(AE337)),5),IF(AE337&gt;-0.575,1735+AE337*(-518.2+AE337*(103.4+AE337*(-12.79+AE337*0.711))),-20.772/TAN(RADIANS(AE337)))))/3600</f>
        <v/>
      </c>
      <c r="AG337">
        <f>AE337+AF337</f>
        <v/>
      </c>
      <c r="AH337">
        <f>IF(AC337&gt;0,MOD(DEGREES(ACOS(((SIN(RADIANS($B$2))*COS(RADIANS(AD337)))-SIN(RADIANS(T337)))/(COS(RADIANS($B$2))*SIN(RADIANS(AD337)))))+180,360),MOD(540-DEGREES(ACOS(((SIN(RADIANS($B$2))*COS(RADIANS(AD337)))-SIN(RADIANS(T337)))/(COS(RADIANS($B$2))*SIN(RADIANS(AD337))))),360))</f>
        <v/>
      </c>
    </row>
    <row r="338">
      <c r="D338" s="1">
        <f>D337+1</f>
        <v/>
      </c>
      <c r="E338" s="7">
        <f>$B$5</f>
        <v/>
      </c>
      <c r="F338" s="2">
        <f>D338+2415018.5+E338-$B$4/24</f>
        <v/>
      </c>
      <c r="G338" s="3">
        <f>(F338-2451545)/36525</f>
        <v/>
      </c>
      <c r="I338">
        <f>MOD(280.46646+G338*(36000.76983 + G338*0.0003032),360)</f>
        <v/>
      </c>
      <c r="J338">
        <f>357.52911+G338*(35999.05029 - 0.0001537*G338)</f>
        <v/>
      </c>
      <c r="K338">
        <f>0.016708634-G338*(0.000042037+0.0000001267*G338)</f>
        <v/>
      </c>
      <c r="L338">
        <f>SIN(RADIANS(J338))*(1.914602-G338*(0.004817+0.000014*G338))+SIN(RADIANS(2*J338))*(0.019993-0.000101*G338)+SIN(RADIANS(3*J338))*0.000289</f>
        <v/>
      </c>
      <c r="M338">
        <f>I338+L338</f>
        <v/>
      </c>
      <c r="N338">
        <f>J338+L338</f>
        <v/>
      </c>
      <c r="O338">
        <f>(1.000001018*(1-K338*K338))/(1+K338*COS(RADIANS(N338)))</f>
        <v/>
      </c>
      <c r="P338">
        <f>M338-0.00569-0.00478*SIN(RADIANS(125.04-1934.136*G338))</f>
        <v/>
      </c>
      <c r="Q338">
        <f>23+(26+((21.448-G338*(46.815+G338*(0.00059-G338*0.001813))))/60)/60</f>
        <v/>
      </c>
      <c r="R338">
        <f>Q338+0.00256*COS(RADIANS(125.04-1934.136*G338))</f>
        <v/>
      </c>
      <c r="S338">
        <f>DEGREES(ATAN2(COS(RADIANS(P338)),COS(RADIANS(R338))*SIN(RADIANS(P338))))</f>
        <v/>
      </c>
      <c r="T338">
        <f>DEGREES(ASIN(SIN(RADIANS(R338))*SIN(RADIANS(P338))))</f>
        <v/>
      </c>
      <c r="U338">
        <f>TAN(RADIANS(R338/2))*TAN(RADIANS(R338/2))</f>
        <v/>
      </c>
      <c r="V338">
        <f>4*DEGREES(U338*SIN(2*RADIANS(I338))-2*K338*SIN(RADIANS(J338))+4*K338*U338*SIN(RADIANS(J338))*COS(2*RADIANS(I338))-0.5*U338*U338*SIN(4*RADIANS(I338))-1.25*K338*K338*SIN(2*RADIANS(J338)))</f>
        <v/>
      </c>
      <c r="W338">
        <f>DEGREES(ACOS(COS(RADIANS(90.833))/(COS(RADIANS($B$2))*COS(RADIANS(T338)))-TAN(RADIANS($B$2))*TAN(RADIANS(T338))))</f>
        <v/>
      </c>
      <c r="X338" s="7">
        <f>(720-4*$B$3-V338+$B$4*60)/1440</f>
        <v/>
      </c>
      <c r="Y338" s="7">
        <f>(X338*1440-W338*4)/1440</f>
        <v/>
      </c>
      <c r="Z338" s="7">
        <f>(X338*1440+W338*4)/1440</f>
        <v/>
      </c>
      <c r="AA338">
        <f>8*W338</f>
        <v/>
      </c>
      <c r="AB338">
        <f>MOD(E338*1440+V338+4*$B$3-60*$B$4,1440)</f>
        <v/>
      </c>
      <c r="AC338">
        <f>IF(AB338/4&lt;0,AB338/4+180,AB338/4-180)</f>
        <v/>
      </c>
      <c r="AD338">
        <f>DEGREES(ACOS(SIN(RADIANS($B$2))*SIN(RADIANS(T338))+COS(RADIANS($B$2))*COS(RADIANS(T338))*COS(RADIANS(AC338))))</f>
        <v/>
      </c>
      <c r="AE338">
        <f>90-AD338</f>
        <v/>
      </c>
      <c r="AF338">
        <f>IF(AE338&gt;85,0,IF(AE338&gt;5,58.1/TAN(RADIANS(AE338))-0.07/POWER(TAN(RADIANS(AE338)),3)+0.000086/POWER(TAN(RADIANS(AE338)),5),IF(AE338&gt;-0.575,1735+AE338*(-518.2+AE338*(103.4+AE338*(-12.79+AE338*0.711))),-20.772/TAN(RADIANS(AE338)))))/3600</f>
        <v/>
      </c>
      <c r="AG338">
        <f>AE338+AF338</f>
        <v/>
      </c>
      <c r="AH338">
        <f>IF(AC338&gt;0,MOD(DEGREES(ACOS(((SIN(RADIANS($B$2))*COS(RADIANS(AD338)))-SIN(RADIANS(T338)))/(COS(RADIANS($B$2))*SIN(RADIANS(AD338)))))+180,360),MOD(540-DEGREES(ACOS(((SIN(RADIANS($B$2))*COS(RADIANS(AD338)))-SIN(RADIANS(T338)))/(COS(RADIANS($B$2))*SIN(RADIANS(AD338))))),360))</f>
        <v/>
      </c>
    </row>
    <row r="339">
      <c r="D339" s="1">
        <f>D338+1</f>
        <v/>
      </c>
      <c r="E339" s="7">
        <f>$B$5</f>
        <v/>
      </c>
      <c r="F339" s="2">
        <f>D339+2415018.5+E339-$B$4/24</f>
        <v/>
      </c>
      <c r="G339" s="3">
        <f>(F339-2451545)/36525</f>
        <v/>
      </c>
      <c r="I339">
        <f>MOD(280.46646+G339*(36000.76983 + G339*0.0003032),360)</f>
        <v/>
      </c>
      <c r="J339">
        <f>357.52911+G339*(35999.05029 - 0.0001537*G339)</f>
        <v/>
      </c>
      <c r="K339">
        <f>0.016708634-G339*(0.000042037+0.0000001267*G339)</f>
        <v/>
      </c>
      <c r="L339">
        <f>SIN(RADIANS(J339))*(1.914602-G339*(0.004817+0.000014*G339))+SIN(RADIANS(2*J339))*(0.019993-0.000101*G339)+SIN(RADIANS(3*J339))*0.000289</f>
        <v/>
      </c>
      <c r="M339">
        <f>I339+L339</f>
        <v/>
      </c>
      <c r="N339">
        <f>J339+L339</f>
        <v/>
      </c>
      <c r="O339">
        <f>(1.000001018*(1-K339*K339))/(1+K339*COS(RADIANS(N339)))</f>
        <v/>
      </c>
      <c r="P339">
        <f>M339-0.00569-0.00478*SIN(RADIANS(125.04-1934.136*G339))</f>
        <v/>
      </c>
      <c r="Q339">
        <f>23+(26+((21.448-G339*(46.815+G339*(0.00059-G339*0.001813))))/60)/60</f>
        <v/>
      </c>
      <c r="R339">
        <f>Q339+0.00256*COS(RADIANS(125.04-1934.136*G339))</f>
        <v/>
      </c>
      <c r="S339">
        <f>DEGREES(ATAN2(COS(RADIANS(P339)),COS(RADIANS(R339))*SIN(RADIANS(P339))))</f>
        <v/>
      </c>
      <c r="T339">
        <f>DEGREES(ASIN(SIN(RADIANS(R339))*SIN(RADIANS(P339))))</f>
        <v/>
      </c>
      <c r="U339">
        <f>TAN(RADIANS(R339/2))*TAN(RADIANS(R339/2))</f>
        <v/>
      </c>
      <c r="V339">
        <f>4*DEGREES(U339*SIN(2*RADIANS(I339))-2*K339*SIN(RADIANS(J339))+4*K339*U339*SIN(RADIANS(J339))*COS(2*RADIANS(I339))-0.5*U339*U339*SIN(4*RADIANS(I339))-1.25*K339*K339*SIN(2*RADIANS(J339)))</f>
        <v/>
      </c>
      <c r="W339">
        <f>DEGREES(ACOS(COS(RADIANS(90.833))/(COS(RADIANS($B$2))*COS(RADIANS(T339)))-TAN(RADIANS($B$2))*TAN(RADIANS(T339))))</f>
        <v/>
      </c>
      <c r="X339" s="7">
        <f>(720-4*$B$3-V339+$B$4*60)/1440</f>
        <v/>
      </c>
      <c r="Y339" s="7">
        <f>(X339*1440-W339*4)/1440</f>
        <v/>
      </c>
      <c r="Z339" s="7">
        <f>(X339*1440+W339*4)/1440</f>
        <v/>
      </c>
      <c r="AA339">
        <f>8*W339</f>
        <v/>
      </c>
      <c r="AB339">
        <f>MOD(E339*1440+V339+4*$B$3-60*$B$4,1440)</f>
        <v/>
      </c>
      <c r="AC339">
        <f>IF(AB339/4&lt;0,AB339/4+180,AB339/4-180)</f>
        <v/>
      </c>
      <c r="AD339">
        <f>DEGREES(ACOS(SIN(RADIANS($B$2))*SIN(RADIANS(T339))+COS(RADIANS($B$2))*COS(RADIANS(T339))*COS(RADIANS(AC339))))</f>
        <v/>
      </c>
      <c r="AE339">
        <f>90-AD339</f>
        <v/>
      </c>
      <c r="AF339">
        <f>IF(AE339&gt;85,0,IF(AE339&gt;5,58.1/TAN(RADIANS(AE339))-0.07/POWER(TAN(RADIANS(AE339)),3)+0.000086/POWER(TAN(RADIANS(AE339)),5),IF(AE339&gt;-0.575,1735+AE339*(-518.2+AE339*(103.4+AE339*(-12.79+AE339*0.711))),-20.772/TAN(RADIANS(AE339)))))/3600</f>
        <v/>
      </c>
      <c r="AG339">
        <f>AE339+AF339</f>
        <v/>
      </c>
      <c r="AH339">
        <f>IF(AC339&gt;0,MOD(DEGREES(ACOS(((SIN(RADIANS($B$2))*COS(RADIANS(AD339)))-SIN(RADIANS(T339)))/(COS(RADIANS($B$2))*SIN(RADIANS(AD339)))))+180,360),MOD(540-DEGREES(ACOS(((SIN(RADIANS($B$2))*COS(RADIANS(AD339)))-SIN(RADIANS(T339)))/(COS(RADIANS($B$2))*SIN(RADIANS(AD339))))),360))</f>
        <v/>
      </c>
    </row>
    <row r="340">
      <c r="D340" s="1">
        <f>D339+1</f>
        <v/>
      </c>
      <c r="E340" s="7">
        <f>$B$5</f>
        <v/>
      </c>
      <c r="F340" s="2">
        <f>D340+2415018.5+E340-$B$4/24</f>
        <v/>
      </c>
      <c r="G340" s="3">
        <f>(F340-2451545)/36525</f>
        <v/>
      </c>
      <c r="I340">
        <f>MOD(280.46646+G340*(36000.76983 + G340*0.0003032),360)</f>
        <v/>
      </c>
      <c r="J340">
        <f>357.52911+G340*(35999.05029 - 0.0001537*G340)</f>
        <v/>
      </c>
      <c r="K340">
        <f>0.016708634-G340*(0.000042037+0.0000001267*G340)</f>
        <v/>
      </c>
      <c r="L340">
        <f>SIN(RADIANS(J340))*(1.914602-G340*(0.004817+0.000014*G340))+SIN(RADIANS(2*J340))*(0.019993-0.000101*G340)+SIN(RADIANS(3*J340))*0.000289</f>
        <v/>
      </c>
      <c r="M340">
        <f>I340+L340</f>
        <v/>
      </c>
      <c r="N340">
        <f>J340+L340</f>
        <v/>
      </c>
      <c r="O340">
        <f>(1.000001018*(1-K340*K340))/(1+K340*COS(RADIANS(N340)))</f>
        <v/>
      </c>
      <c r="P340">
        <f>M340-0.00569-0.00478*SIN(RADIANS(125.04-1934.136*G340))</f>
        <v/>
      </c>
      <c r="Q340">
        <f>23+(26+((21.448-G340*(46.815+G340*(0.00059-G340*0.001813))))/60)/60</f>
        <v/>
      </c>
      <c r="R340">
        <f>Q340+0.00256*COS(RADIANS(125.04-1934.136*G340))</f>
        <v/>
      </c>
      <c r="S340">
        <f>DEGREES(ATAN2(COS(RADIANS(P340)),COS(RADIANS(R340))*SIN(RADIANS(P340))))</f>
        <v/>
      </c>
      <c r="T340">
        <f>DEGREES(ASIN(SIN(RADIANS(R340))*SIN(RADIANS(P340))))</f>
        <v/>
      </c>
      <c r="U340">
        <f>TAN(RADIANS(R340/2))*TAN(RADIANS(R340/2))</f>
        <v/>
      </c>
      <c r="V340">
        <f>4*DEGREES(U340*SIN(2*RADIANS(I340))-2*K340*SIN(RADIANS(J340))+4*K340*U340*SIN(RADIANS(J340))*COS(2*RADIANS(I340))-0.5*U340*U340*SIN(4*RADIANS(I340))-1.25*K340*K340*SIN(2*RADIANS(J340)))</f>
        <v/>
      </c>
      <c r="W340">
        <f>DEGREES(ACOS(COS(RADIANS(90.833))/(COS(RADIANS($B$2))*COS(RADIANS(T340)))-TAN(RADIANS($B$2))*TAN(RADIANS(T340))))</f>
        <v/>
      </c>
      <c r="X340" s="7">
        <f>(720-4*$B$3-V340+$B$4*60)/1440</f>
        <v/>
      </c>
      <c r="Y340" s="7">
        <f>(X340*1440-W340*4)/1440</f>
        <v/>
      </c>
      <c r="Z340" s="7">
        <f>(X340*1440+W340*4)/1440</f>
        <v/>
      </c>
      <c r="AA340">
        <f>8*W340</f>
        <v/>
      </c>
      <c r="AB340">
        <f>MOD(E340*1440+V340+4*$B$3-60*$B$4,1440)</f>
        <v/>
      </c>
      <c r="AC340">
        <f>IF(AB340/4&lt;0,AB340/4+180,AB340/4-180)</f>
        <v/>
      </c>
      <c r="AD340">
        <f>DEGREES(ACOS(SIN(RADIANS($B$2))*SIN(RADIANS(T340))+COS(RADIANS($B$2))*COS(RADIANS(T340))*COS(RADIANS(AC340))))</f>
        <v/>
      </c>
      <c r="AE340">
        <f>90-AD340</f>
        <v/>
      </c>
      <c r="AF340">
        <f>IF(AE340&gt;85,0,IF(AE340&gt;5,58.1/TAN(RADIANS(AE340))-0.07/POWER(TAN(RADIANS(AE340)),3)+0.000086/POWER(TAN(RADIANS(AE340)),5),IF(AE340&gt;-0.575,1735+AE340*(-518.2+AE340*(103.4+AE340*(-12.79+AE340*0.711))),-20.772/TAN(RADIANS(AE340)))))/3600</f>
        <v/>
      </c>
      <c r="AG340">
        <f>AE340+AF340</f>
        <v/>
      </c>
      <c r="AH340">
        <f>IF(AC340&gt;0,MOD(DEGREES(ACOS(((SIN(RADIANS($B$2))*COS(RADIANS(AD340)))-SIN(RADIANS(T340)))/(COS(RADIANS($B$2))*SIN(RADIANS(AD340)))))+180,360),MOD(540-DEGREES(ACOS(((SIN(RADIANS($B$2))*COS(RADIANS(AD340)))-SIN(RADIANS(T340)))/(COS(RADIANS($B$2))*SIN(RADIANS(AD340))))),360))</f>
        <v/>
      </c>
    </row>
    <row r="341">
      <c r="D341" s="1">
        <f>D340+1</f>
        <v/>
      </c>
      <c r="E341" s="7">
        <f>$B$5</f>
        <v/>
      </c>
      <c r="F341" s="2">
        <f>D341+2415018.5+E341-$B$4/24</f>
        <v/>
      </c>
      <c r="G341" s="3">
        <f>(F341-2451545)/36525</f>
        <v/>
      </c>
      <c r="I341">
        <f>MOD(280.46646+G341*(36000.76983 + G341*0.0003032),360)</f>
        <v/>
      </c>
      <c r="J341">
        <f>357.52911+G341*(35999.05029 - 0.0001537*G341)</f>
        <v/>
      </c>
      <c r="K341">
        <f>0.016708634-G341*(0.000042037+0.0000001267*G341)</f>
        <v/>
      </c>
      <c r="L341">
        <f>SIN(RADIANS(J341))*(1.914602-G341*(0.004817+0.000014*G341))+SIN(RADIANS(2*J341))*(0.019993-0.000101*G341)+SIN(RADIANS(3*J341))*0.000289</f>
        <v/>
      </c>
      <c r="M341">
        <f>I341+L341</f>
        <v/>
      </c>
      <c r="N341">
        <f>J341+L341</f>
        <v/>
      </c>
      <c r="O341">
        <f>(1.000001018*(1-K341*K341))/(1+K341*COS(RADIANS(N341)))</f>
        <v/>
      </c>
      <c r="P341">
        <f>M341-0.00569-0.00478*SIN(RADIANS(125.04-1934.136*G341))</f>
        <v/>
      </c>
      <c r="Q341">
        <f>23+(26+((21.448-G341*(46.815+G341*(0.00059-G341*0.001813))))/60)/60</f>
        <v/>
      </c>
      <c r="R341">
        <f>Q341+0.00256*COS(RADIANS(125.04-1934.136*G341))</f>
        <v/>
      </c>
      <c r="S341">
        <f>DEGREES(ATAN2(COS(RADIANS(P341)),COS(RADIANS(R341))*SIN(RADIANS(P341))))</f>
        <v/>
      </c>
      <c r="T341">
        <f>DEGREES(ASIN(SIN(RADIANS(R341))*SIN(RADIANS(P341))))</f>
        <v/>
      </c>
      <c r="U341">
        <f>TAN(RADIANS(R341/2))*TAN(RADIANS(R341/2))</f>
        <v/>
      </c>
      <c r="V341">
        <f>4*DEGREES(U341*SIN(2*RADIANS(I341))-2*K341*SIN(RADIANS(J341))+4*K341*U341*SIN(RADIANS(J341))*COS(2*RADIANS(I341))-0.5*U341*U341*SIN(4*RADIANS(I341))-1.25*K341*K341*SIN(2*RADIANS(J341)))</f>
        <v/>
      </c>
      <c r="W341">
        <f>DEGREES(ACOS(COS(RADIANS(90.833))/(COS(RADIANS($B$2))*COS(RADIANS(T341)))-TAN(RADIANS($B$2))*TAN(RADIANS(T341))))</f>
        <v/>
      </c>
      <c r="X341" s="7">
        <f>(720-4*$B$3-V341+$B$4*60)/1440</f>
        <v/>
      </c>
      <c r="Y341" s="7">
        <f>(X341*1440-W341*4)/1440</f>
        <v/>
      </c>
      <c r="Z341" s="7">
        <f>(X341*1440+W341*4)/1440</f>
        <v/>
      </c>
      <c r="AA341">
        <f>8*W341</f>
        <v/>
      </c>
      <c r="AB341">
        <f>MOD(E341*1440+V341+4*$B$3-60*$B$4,1440)</f>
        <v/>
      </c>
      <c r="AC341">
        <f>IF(AB341/4&lt;0,AB341/4+180,AB341/4-180)</f>
        <v/>
      </c>
      <c r="AD341">
        <f>DEGREES(ACOS(SIN(RADIANS($B$2))*SIN(RADIANS(T341))+COS(RADIANS($B$2))*COS(RADIANS(T341))*COS(RADIANS(AC341))))</f>
        <v/>
      </c>
      <c r="AE341">
        <f>90-AD341</f>
        <v/>
      </c>
      <c r="AF341">
        <f>IF(AE341&gt;85,0,IF(AE341&gt;5,58.1/TAN(RADIANS(AE341))-0.07/POWER(TAN(RADIANS(AE341)),3)+0.000086/POWER(TAN(RADIANS(AE341)),5),IF(AE341&gt;-0.575,1735+AE341*(-518.2+AE341*(103.4+AE341*(-12.79+AE341*0.711))),-20.772/TAN(RADIANS(AE341)))))/3600</f>
        <v/>
      </c>
      <c r="AG341">
        <f>AE341+AF341</f>
        <v/>
      </c>
      <c r="AH341">
        <f>IF(AC341&gt;0,MOD(DEGREES(ACOS(((SIN(RADIANS($B$2))*COS(RADIANS(AD341)))-SIN(RADIANS(T341)))/(COS(RADIANS($B$2))*SIN(RADIANS(AD341)))))+180,360),MOD(540-DEGREES(ACOS(((SIN(RADIANS($B$2))*COS(RADIANS(AD341)))-SIN(RADIANS(T341)))/(COS(RADIANS($B$2))*SIN(RADIANS(AD341))))),360))</f>
        <v/>
      </c>
    </row>
    <row r="342">
      <c r="D342" s="1">
        <f>D341+1</f>
        <v/>
      </c>
      <c r="E342" s="7">
        <f>$B$5</f>
        <v/>
      </c>
      <c r="F342" s="2">
        <f>D342+2415018.5+E342-$B$4/24</f>
        <v/>
      </c>
      <c r="G342" s="3">
        <f>(F342-2451545)/36525</f>
        <v/>
      </c>
      <c r="I342">
        <f>MOD(280.46646+G342*(36000.76983 + G342*0.0003032),360)</f>
        <v/>
      </c>
      <c r="J342">
        <f>357.52911+G342*(35999.05029 - 0.0001537*G342)</f>
        <v/>
      </c>
      <c r="K342">
        <f>0.016708634-G342*(0.000042037+0.0000001267*G342)</f>
        <v/>
      </c>
      <c r="L342">
        <f>SIN(RADIANS(J342))*(1.914602-G342*(0.004817+0.000014*G342))+SIN(RADIANS(2*J342))*(0.019993-0.000101*G342)+SIN(RADIANS(3*J342))*0.000289</f>
        <v/>
      </c>
      <c r="M342">
        <f>I342+L342</f>
        <v/>
      </c>
      <c r="N342">
        <f>J342+L342</f>
        <v/>
      </c>
      <c r="O342">
        <f>(1.000001018*(1-K342*K342))/(1+K342*COS(RADIANS(N342)))</f>
        <v/>
      </c>
      <c r="P342">
        <f>M342-0.00569-0.00478*SIN(RADIANS(125.04-1934.136*G342))</f>
        <v/>
      </c>
      <c r="Q342">
        <f>23+(26+((21.448-G342*(46.815+G342*(0.00059-G342*0.001813))))/60)/60</f>
        <v/>
      </c>
      <c r="R342">
        <f>Q342+0.00256*COS(RADIANS(125.04-1934.136*G342))</f>
        <v/>
      </c>
      <c r="S342">
        <f>DEGREES(ATAN2(COS(RADIANS(P342)),COS(RADIANS(R342))*SIN(RADIANS(P342))))</f>
        <v/>
      </c>
      <c r="T342">
        <f>DEGREES(ASIN(SIN(RADIANS(R342))*SIN(RADIANS(P342))))</f>
        <v/>
      </c>
      <c r="U342">
        <f>TAN(RADIANS(R342/2))*TAN(RADIANS(R342/2))</f>
        <v/>
      </c>
      <c r="V342">
        <f>4*DEGREES(U342*SIN(2*RADIANS(I342))-2*K342*SIN(RADIANS(J342))+4*K342*U342*SIN(RADIANS(J342))*COS(2*RADIANS(I342))-0.5*U342*U342*SIN(4*RADIANS(I342))-1.25*K342*K342*SIN(2*RADIANS(J342)))</f>
        <v/>
      </c>
      <c r="W342">
        <f>DEGREES(ACOS(COS(RADIANS(90.833))/(COS(RADIANS($B$2))*COS(RADIANS(T342)))-TAN(RADIANS($B$2))*TAN(RADIANS(T342))))</f>
        <v/>
      </c>
      <c r="X342" s="7">
        <f>(720-4*$B$3-V342+$B$4*60)/1440</f>
        <v/>
      </c>
      <c r="Y342" s="7">
        <f>(X342*1440-W342*4)/1440</f>
        <v/>
      </c>
      <c r="Z342" s="7">
        <f>(X342*1440+W342*4)/1440</f>
        <v/>
      </c>
      <c r="AA342">
        <f>8*W342</f>
        <v/>
      </c>
      <c r="AB342">
        <f>MOD(E342*1440+V342+4*$B$3-60*$B$4,1440)</f>
        <v/>
      </c>
      <c r="AC342">
        <f>IF(AB342/4&lt;0,AB342/4+180,AB342/4-180)</f>
        <v/>
      </c>
      <c r="AD342">
        <f>DEGREES(ACOS(SIN(RADIANS($B$2))*SIN(RADIANS(T342))+COS(RADIANS($B$2))*COS(RADIANS(T342))*COS(RADIANS(AC342))))</f>
        <v/>
      </c>
      <c r="AE342">
        <f>90-AD342</f>
        <v/>
      </c>
      <c r="AF342">
        <f>IF(AE342&gt;85,0,IF(AE342&gt;5,58.1/TAN(RADIANS(AE342))-0.07/POWER(TAN(RADIANS(AE342)),3)+0.000086/POWER(TAN(RADIANS(AE342)),5),IF(AE342&gt;-0.575,1735+AE342*(-518.2+AE342*(103.4+AE342*(-12.79+AE342*0.711))),-20.772/TAN(RADIANS(AE342)))))/3600</f>
        <v/>
      </c>
      <c r="AG342">
        <f>AE342+AF342</f>
        <v/>
      </c>
      <c r="AH342">
        <f>IF(AC342&gt;0,MOD(DEGREES(ACOS(((SIN(RADIANS($B$2))*COS(RADIANS(AD342)))-SIN(RADIANS(T342)))/(COS(RADIANS($B$2))*SIN(RADIANS(AD342)))))+180,360),MOD(540-DEGREES(ACOS(((SIN(RADIANS($B$2))*COS(RADIANS(AD342)))-SIN(RADIANS(T342)))/(COS(RADIANS($B$2))*SIN(RADIANS(AD342))))),360))</f>
        <v/>
      </c>
    </row>
    <row r="343">
      <c r="D343" s="1">
        <f>D342+1</f>
        <v/>
      </c>
      <c r="E343" s="7">
        <f>$B$5</f>
        <v/>
      </c>
      <c r="F343" s="2">
        <f>D343+2415018.5+E343-$B$4/24</f>
        <v/>
      </c>
      <c r="G343" s="3">
        <f>(F343-2451545)/36525</f>
        <v/>
      </c>
      <c r="I343">
        <f>MOD(280.46646+G343*(36000.76983 + G343*0.0003032),360)</f>
        <v/>
      </c>
      <c r="J343">
        <f>357.52911+G343*(35999.05029 - 0.0001537*G343)</f>
        <v/>
      </c>
      <c r="K343">
        <f>0.016708634-G343*(0.000042037+0.0000001267*G343)</f>
        <v/>
      </c>
      <c r="L343">
        <f>SIN(RADIANS(J343))*(1.914602-G343*(0.004817+0.000014*G343))+SIN(RADIANS(2*J343))*(0.019993-0.000101*G343)+SIN(RADIANS(3*J343))*0.000289</f>
        <v/>
      </c>
      <c r="M343">
        <f>I343+L343</f>
        <v/>
      </c>
      <c r="N343">
        <f>J343+L343</f>
        <v/>
      </c>
      <c r="O343">
        <f>(1.000001018*(1-K343*K343))/(1+K343*COS(RADIANS(N343)))</f>
        <v/>
      </c>
      <c r="P343">
        <f>M343-0.00569-0.00478*SIN(RADIANS(125.04-1934.136*G343))</f>
        <v/>
      </c>
      <c r="Q343">
        <f>23+(26+((21.448-G343*(46.815+G343*(0.00059-G343*0.001813))))/60)/60</f>
        <v/>
      </c>
      <c r="R343">
        <f>Q343+0.00256*COS(RADIANS(125.04-1934.136*G343))</f>
        <v/>
      </c>
      <c r="S343">
        <f>DEGREES(ATAN2(COS(RADIANS(P343)),COS(RADIANS(R343))*SIN(RADIANS(P343))))</f>
        <v/>
      </c>
      <c r="T343">
        <f>DEGREES(ASIN(SIN(RADIANS(R343))*SIN(RADIANS(P343))))</f>
        <v/>
      </c>
      <c r="U343">
        <f>TAN(RADIANS(R343/2))*TAN(RADIANS(R343/2))</f>
        <v/>
      </c>
      <c r="V343">
        <f>4*DEGREES(U343*SIN(2*RADIANS(I343))-2*K343*SIN(RADIANS(J343))+4*K343*U343*SIN(RADIANS(J343))*COS(2*RADIANS(I343))-0.5*U343*U343*SIN(4*RADIANS(I343))-1.25*K343*K343*SIN(2*RADIANS(J343)))</f>
        <v/>
      </c>
      <c r="W343">
        <f>DEGREES(ACOS(COS(RADIANS(90.833))/(COS(RADIANS($B$2))*COS(RADIANS(T343)))-TAN(RADIANS($B$2))*TAN(RADIANS(T343))))</f>
        <v/>
      </c>
      <c r="X343" s="7">
        <f>(720-4*$B$3-V343+$B$4*60)/1440</f>
        <v/>
      </c>
      <c r="Y343" s="7">
        <f>(X343*1440-W343*4)/1440</f>
        <v/>
      </c>
      <c r="Z343" s="7">
        <f>(X343*1440+W343*4)/1440</f>
        <v/>
      </c>
      <c r="AA343">
        <f>8*W343</f>
        <v/>
      </c>
      <c r="AB343">
        <f>MOD(E343*1440+V343+4*$B$3-60*$B$4,1440)</f>
        <v/>
      </c>
      <c r="AC343">
        <f>IF(AB343/4&lt;0,AB343/4+180,AB343/4-180)</f>
        <v/>
      </c>
      <c r="AD343">
        <f>DEGREES(ACOS(SIN(RADIANS($B$2))*SIN(RADIANS(T343))+COS(RADIANS($B$2))*COS(RADIANS(T343))*COS(RADIANS(AC343))))</f>
        <v/>
      </c>
      <c r="AE343">
        <f>90-AD343</f>
        <v/>
      </c>
      <c r="AF343">
        <f>IF(AE343&gt;85,0,IF(AE343&gt;5,58.1/TAN(RADIANS(AE343))-0.07/POWER(TAN(RADIANS(AE343)),3)+0.000086/POWER(TAN(RADIANS(AE343)),5),IF(AE343&gt;-0.575,1735+AE343*(-518.2+AE343*(103.4+AE343*(-12.79+AE343*0.711))),-20.772/TAN(RADIANS(AE343)))))/3600</f>
        <v/>
      </c>
      <c r="AG343">
        <f>AE343+AF343</f>
        <v/>
      </c>
      <c r="AH343">
        <f>IF(AC343&gt;0,MOD(DEGREES(ACOS(((SIN(RADIANS($B$2))*COS(RADIANS(AD343)))-SIN(RADIANS(T343)))/(COS(RADIANS($B$2))*SIN(RADIANS(AD343)))))+180,360),MOD(540-DEGREES(ACOS(((SIN(RADIANS($B$2))*COS(RADIANS(AD343)))-SIN(RADIANS(T343)))/(COS(RADIANS($B$2))*SIN(RADIANS(AD343))))),360))</f>
        <v/>
      </c>
    </row>
    <row r="344">
      <c r="D344" s="1">
        <f>D343+1</f>
        <v/>
      </c>
      <c r="E344" s="7">
        <f>$B$5</f>
        <v/>
      </c>
      <c r="F344" s="2">
        <f>D344+2415018.5+E344-$B$4/24</f>
        <v/>
      </c>
      <c r="G344" s="3">
        <f>(F344-2451545)/36525</f>
        <v/>
      </c>
      <c r="I344">
        <f>MOD(280.46646+G344*(36000.76983 + G344*0.0003032),360)</f>
        <v/>
      </c>
      <c r="J344">
        <f>357.52911+G344*(35999.05029 - 0.0001537*G344)</f>
        <v/>
      </c>
      <c r="K344">
        <f>0.016708634-G344*(0.000042037+0.0000001267*G344)</f>
        <v/>
      </c>
      <c r="L344">
        <f>SIN(RADIANS(J344))*(1.914602-G344*(0.004817+0.000014*G344))+SIN(RADIANS(2*J344))*(0.019993-0.000101*G344)+SIN(RADIANS(3*J344))*0.000289</f>
        <v/>
      </c>
      <c r="M344">
        <f>I344+L344</f>
        <v/>
      </c>
      <c r="N344">
        <f>J344+L344</f>
        <v/>
      </c>
      <c r="O344">
        <f>(1.000001018*(1-K344*K344))/(1+K344*COS(RADIANS(N344)))</f>
        <v/>
      </c>
      <c r="P344">
        <f>M344-0.00569-0.00478*SIN(RADIANS(125.04-1934.136*G344))</f>
        <v/>
      </c>
      <c r="Q344">
        <f>23+(26+((21.448-G344*(46.815+G344*(0.00059-G344*0.001813))))/60)/60</f>
        <v/>
      </c>
      <c r="R344">
        <f>Q344+0.00256*COS(RADIANS(125.04-1934.136*G344))</f>
        <v/>
      </c>
      <c r="S344">
        <f>DEGREES(ATAN2(COS(RADIANS(P344)),COS(RADIANS(R344))*SIN(RADIANS(P344))))</f>
        <v/>
      </c>
      <c r="T344">
        <f>DEGREES(ASIN(SIN(RADIANS(R344))*SIN(RADIANS(P344))))</f>
        <v/>
      </c>
      <c r="U344">
        <f>TAN(RADIANS(R344/2))*TAN(RADIANS(R344/2))</f>
        <v/>
      </c>
      <c r="V344">
        <f>4*DEGREES(U344*SIN(2*RADIANS(I344))-2*K344*SIN(RADIANS(J344))+4*K344*U344*SIN(RADIANS(J344))*COS(2*RADIANS(I344))-0.5*U344*U344*SIN(4*RADIANS(I344))-1.25*K344*K344*SIN(2*RADIANS(J344)))</f>
        <v/>
      </c>
      <c r="W344">
        <f>DEGREES(ACOS(COS(RADIANS(90.833))/(COS(RADIANS($B$2))*COS(RADIANS(T344)))-TAN(RADIANS($B$2))*TAN(RADIANS(T344))))</f>
        <v/>
      </c>
      <c r="X344" s="7">
        <f>(720-4*$B$3-V344+$B$4*60)/1440</f>
        <v/>
      </c>
      <c r="Y344" s="7">
        <f>(X344*1440-W344*4)/1440</f>
        <v/>
      </c>
      <c r="Z344" s="7">
        <f>(X344*1440+W344*4)/1440</f>
        <v/>
      </c>
      <c r="AA344">
        <f>8*W344</f>
        <v/>
      </c>
      <c r="AB344">
        <f>MOD(E344*1440+V344+4*$B$3-60*$B$4,1440)</f>
        <v/>
      </c>
      <c r="AC344">
        <f>IF(AB344/4&lt;0,AB344/4+180,AB344/4-180)</f>
        <v/>
      </c>
      <c r="AD344">
        <f>DEGREES(ACOS(SIN(RADIANS($B$2))*SIN(RADIANS(T344))+COS(RADIANS($B$2))*COS(RADIANS(T344))*COS(RADIANS(AC344))))</f>
        <v/>
      </c>
      <c r="AE344">
        <f>90-AD344</f>
        <v/>
      </c>
      <c r="AF344">
        <f>IF(AE344&gt;85,0,IF(AE344&gt;5,58.1/TAN(RADIANS(AE344))-0.07/POWER(TAN(RADIANS(AE344)),3)+0.000086/POWER(TAN(RADIANS(AE344)),5),IF(AE344&gt;-0.575,1735+AE344*(-518.2+AE344*(103.4+AE344*(-12.79+AE344*0.711))),-20.772/TAN(RADIANS(AE344)))))/3600</f>
        <v/>
      </c>
      <c r="AG344">
        <f>AE344+AF344</f>
        <v/>
      </c>
      <c r="AH344">
        <f>IF(AC344&gt;0,MOD(DEGREES(ACOS(((SIN(RADIANS($B$2))*COS(RADIANS(AD344)))-SIN(RADIANS(T344)))/(COS(RADIANS($B$2))*SIN(RADIANS(AD344)))))+180,360),MOD(540-DEGREES(ACOS(((SIN(RADIANS($B$2))*COS(RADIANS(AD344)))-SIN(RADIANS(T344)))/(COS(RADIANS($B$2))*SIN(RADIANS(AD344))))),360))</f>
        <v/>
      </c>
    </row>
    <row r="345">
      <c r="D345" s="1">
        <f>D344+1</f>
        <v/>
      </c>
      <c r="E345" s="7">
        <f>$B$5</f>
        <v/>
      </c>
      <c r="F345" s="2">
        <f>D345+2415018.5+E345-$B$4/24</f>
        <v/>
      </c>
      <c r="G345" s="3">
        <f>(F345-2451545)/36525</f>
        <v/>
      </c>
      <c r="I345">
        <f>MOD(280.46646+G345*(36000.76983 + G345*0.0003032),360)</f>
        <v/>
      </c>
      <c r="J345">
        <f>357.52911+G345*(35999.05029 - 0.0001537*G345)</f>
        <v/>
      </c>
      <c r="K345">
        <f>0.016708634-G345*(0.000042037+0.0000001267*G345)</f>
        <v/>
      </c>
      <c r="L345">
        <f>SIN(RADIANS(J345))*(1.914602-G345*(0.004817+0.000014*G345))+SIN(RADIANS(2*J345))*(0.019993-0.000101*G345)+SIN(RADIANS(3*J345))*0.000289</f>
        <v/>
      </c>
      <c r="M345">
        <f>I345+L345</f>
        <v/>
      </c>
      <c r="N345">
        <f>J345+L345</f>
        <v/>
      </c>
      <c r="O345">
        <f>(1.000001018*(1-K345*K345))/(1+K345*COS(RADIANS(N345)))</f>
        <v/>
      </c>
      <c r="P345">
        <f>M345-0.00569-0.00478*SIN(RADIANS(125.04-1934.136*G345))</f>
        <v/>
      </c>
      <c r="Q345">
        <f>23+(26+((21.448-G345*(46.815+G345*(0.00059-G345*0.001813))))/60)/60</f>
        <v/>
      </c>
      <c r="R345">
        <f>Q345+0.00256*COS(RADIANS(125.04-1934.136*G345))</f>
        <v/>
      </c>
      <c r="S345">
        <f>DEGREES(ATAN2(COS(RADIANS(P345)),COS(RADIANS(R345))*SIN(RADIANS(P345))))</f>
        <v/>
      </c>
      <c r="T345">
        <f>DEGREES(ASIN(SIN(RADIANS(R345))*SIN(RADIANS(P345))))</f>
        <v/>
      </c>
      <c r="U345">
        <f>TAN(RADIANS(R345/2))*TAN(RADIANS(R345/2))</f>
        <v/>
      </c>
      <c r="V345">
        <f>4*DEGREES(U345*SIN(2*RADIANS(I345))-2*K345*SIN(RADIANS(J345))+4*K345*U345*SIN(RADIANS(J345))*COS(2*RADIANS(I345))-0.5*U345*U345*SIN(4*RADIANS(I345))-1.25*K345*K345*SIN(2*RADIANS(J345)))</f>
        <v/>
      </c>
      <c r="W345">
        <f>DEGREES(ACOS(COS(RADIANS(90.833))/(COS(RADIANS($B$2))*COS(RADIANS(T345)))-TAN(RADIANS($B$2))*TAN(RADIANS(T345))))</f>
        <v/>
      </c>
      <c r="X345" s="7">
        <f>(720-4*$B$3-V345+$B$4*60)/1440</f>
        <v/>
      </c>
      <c r="Y345" s="7">
        <f>(X345*1440-W345*4)/1440</f>
        <v/>
      </c>
      <c r="Z345" s="7">
        <f>(X345*1440+W345*4)/1440</f>
        <v/>
      </c>
      <c r="AA345">
        <f>8*W345</f>
        <v/>
      </c>
      <c r="AB345">
        <f>MOD(E345*1440+V345+4*$B$3-60*$B$4,1440)</f>
        <v/>
      </c>
      <c r="AC345">
        <f>IF(AB345/4&lt;0,AB345/4+180,AB345/4-180)</f>
        <v/>
      </c>
      <c r="AD345">
        <f>DEGREES(ACOS(SIN(RADIANS($B$2))*SIN(RADIANS(T345))+COS(RADIANS($B$2))*COS(RADIANS(T345))*COS(RADIANS(AC345))))</f>
        <v/>
      </c>
      <c r="AE345">
        <f>90-AD345</f>
        <v/>
      </c>
      <c r="AF345">
        <f>IF(AE345&gt;85,0,IF(AE345&gt;5,58.1/TAN(RADIANS(AE345))-0.07/POWER(TAN(RADIANS(AE345)),3)+0.000086/POWER(TAN(RADIANS(AE345)),5),IF(AE345&gt;-0.575,1735+AE345*(-518.2+AE345*(103.4+AE345*(-12.79+AE345*0.711))),-20.772/TAN(RADIANS(AE345)))))/3600</f>
        <v/>
      </c>
      <c r="AG345">
        <f>AE345+AF345</f>
        <v/>
      </c>
      <c r="AH345">
        <f>IF(AC345&gt;0,MOD(DEGREES(ACOS(((SIN(RADIANS($B$2))*COS(RADIANS(AD345)))-SIN(RADIANS(T345)))/(COS(RADIANS($B$2))*SIN(RADIANS(AD345)))))+180,360),MOD(540-DEGREES(ACOS(((SIN(RADIANS($B$2))*COS(RADIANS(AD345)))-SIN(RADIANS(T345)))/(COS(RADIANS($B$2))*SIN(RADIANS(AD345))))),360))</f>
        <v/>
      </c>
    </row>
    <row r="346">
      <c r="D346" s="1">
        <f>D345+1</f>
        <v/>
      </c>
      <c r="E346" s="7">
        <f>$B$5</f>
        <v/>
      </c>
      <c r="F346" s="2">
        <f>D346+2415018.5+E346-$B$4/24</f>
        <v/>
      </c>
      <c r="G346" s="3">
        <f>(F346-2451545)/36525</f>
        <v/>
      </c>
      <c r="I346">
        <f>MOD(280.46646+G346*(36000.76983 + G346*0.0003032),360)</f>
        <v/>
      </c>
      <c r="J346">
        <f>357.52911+G346*(35999.05029 - 0.0001537*G346)</f>
        <v/>
      </c>
      <c r="K346">
        <f>0.016708634-G346*(0.000042037+0.0000001267*G346)</f>
        <v/>
      </c>
      <c r="L346">
        <f>SIN(RADIANS(J346))*(1.914602-G346*(0.004817+0.000014*G346))+SIN(RADIANS(2*J346))*(0.019993-0.000101*G346)+SIN(RADIANS(3*J346))*0.000289</f>
        <v/>
      </c>
      <c r="M346">
        <f>I346+L346</f>
        <v/>
      </c>
      <c r="N346">
        <f>J346+L346</f>
        <v/>
      </c>
      <c r="O346">
        <f>(1.000001018*(1-K346*K346))/(1+K346*COS(RADIANS(N346)))</f>
        <v/>
      </c>
      <c r="P346">
        <f>M346-0.00569-0.00478*SIN(RADIANS(125.04-1934.136*G346))</f>
        <v/>
      </c>
      <c r="Q346">
        <f>23+(26+((21.448-G346*(46.815+G346*(0.00059-G346*0.001813))))/60)/60</f>
        <v/>
      </c>
      <c r="R346">
        <f>Q346+0.00256*COS(RADIANS(125.04-1934.136*G346))</f>
        <v/>
      </c>
      <c r="S346">
        <f>DEGREES(ATAN2(COS(RADIANS(P346)),COS(RADIANS(R346))*SIN(RADIANS(P346))))</f>
        <v/>
      </c>
      <c r="T346">
        <f>DEGREES(ASIN(SIN(RADIANS(R346))*SIN(RADIANS(P346))))</f>
        <v/>
      </c>
      <c r="U346">
        <f>TAN(RADIANS(R346/2))*TAN(RADIANS(R346/2))</f>
        <v/>
      </c>
      <c r="V346">
        <f>4*DEGREES(U346*SIN(2*RADIANS(I346))-2*K346*SIN(RADIANS(J346))+4*K346*U346*SIN(RADIANS(J346))*COS(2*RADIANS(I346))-0.5*U346*U346*SIN(4*RADIANS(I346))-1.25*K346*K346*SIN(2*RADIANS(J346)))</f>
        <v/>
      </c>
      <c r="W346">
        <f>DEGREES(ACOS(COS(RADIANS(90.833))/(COS(RADIANS($B$2))*COS(RADIANS(T346)))-TAN(RADIANS($B$2))*TAN(RADIANS(T346))))</f>
        <v/>
      </c>
      <c r="X346" s="7">
        <f>(720-4*$B$3-V346+$B$4*60)/1440</f>
        <v/>
      </c>
      <c r="Y346" s="7">
        <f>(X346*1440-W346*4)/1440</f>
        <v/>
      </c>
      <c r="Z346" s="7">
        <f>(X346*1440+W346*4)/1440</f>
        <v/>
      </c>
      <c r="AA346">
        <f>8*W346</f>
        <v/>
      </c>
      <c r="AB346">
        <f>MOD(E346*1440+V346+4*$B$3-60*$B$4,1440)</f>
        <v/>
      </c>
      <c r="AC346">
        <f>IF(AB346/4&lt;0,AB346/4+180,AB346/4-180)</f>
        <v/>
      </c>
      <c r="AD346">
        <f>DEGREES(ACOS(SIN(RADIANS($B$2))*SIN(RADIANS(T346))+COS(RADIANS($B$2))*COS(RADIANS(T346))*COS(RADIANS(AC346))))</f>
        <v/>
      </c>
      <c r="AE346">
        <f>90-AD346</f>
        <v/>
      </c>
      <c r="AF346">
        <f>IF(AE346&gt;85,0,IF(AE346&gt;5,58.1/TAN(RADIANS(AE346))-0.07/POWER(TAN(RADIANS(AE346)),3)+0.000086/POWER(TAN(RADIANS(AE346)),5),IF(AE346&gt;-0.575,1735+AE346*(-518.2+AE346*(103.4+AE346*(-12.79+AE346*0.711))),-20.772/TAN(RADIANS(AE346)))))/3600</f>
        <v/>
      </c>
      <c r="AG346">
        <f>AE346+AF346</f>
        <v/>
      </c>
      <c r="AH346">
        <f>IF(AC346&gt;0,MOD(DEGREES(ACOS(((SIN(RADIANS($B$2))*COS(RADIANS(AD346)))-SIN(RADIANS(T346)))/(COS(RADIANS($B$2))*SIN(RADIANS(AD346)))))+180,360),MOD(540-DEGREES(ACOS(((SIN(RADIANS($B$2))*COS(RADIANS(AD346)))-SIN(RADIANS(T346)))/(COS(RADIANS($B$2))*SIN(RADIANS(AD346))))),360))</f>
        <v/>
      </c>
    </row>
    <row r="347">
      <c r="D347" s="1">
        <f>D346+1</f>
        <v/>
      </c>
      <c r="E347" s="7">
        <f>$B$5</f>
        <v/>
      </c>
      <c r="F347" s="2">
        <f>D347+2415018.5+E347-$B$4/24</f>
        <v/>
      </c>
      <c r="G347" s="3">
        <f>(F347-2451545)/36525</f>
        <v/>
      </c>
      <c r="I347">
        <f>MOD(280.46646+G347*(36000.76983 + G347*0.0003032),360)</f>
        <v/>
      </c>
      <c r="J347">
        <f>357.52911+G347*(35999.05029 - 0.0001537*G347)</f>
        <v/>
      </c>
      <c r="K347">
        <f>0.016708634-G347*(0.000042037+0.0000001267*G347)</f>
        <v/>
      </c>
      <c r="L347">
        <f>SIN(RADIANS(J347))*(1.914602-G347*(0.004817+0.000014*G347))+SIN(RADIANS(2*J347))*(0.019993-0.000101*G347)+SIN(RADIANS(3*J347))*0.000289</f>
        <v/>
      </c>
      <c r="M347">
        <f>I347+L347</f>
        <v/>
      </c>
      <c r="N347">
        <f>J347+L347</f>
        <v/>
      </c>
      <c r="O347">
        <f>(1.000001018*(1-K347*K347))/(1+K347*COS(RADIANS(N347)))</f>
        <v/>
      </c>
      <c r="P347">
        <f>M347-0.00569-0.00478*SIN(RADIANS(125.04-1934.136*G347))</f>
        <v/>
      </c>
      <c r="Q347">
        <f>23+(26+((21.448-G347*(46.815+G347*(0.00059-G347*0.001813))))/60)/60</f>
        <v/>
      </c>
      <c r="R347">
        <f>Q347+0.00256*COS(RADIANS(125.04-1934.136*G347))</f>
        <v/>
      </c>
      <c r="S347">
        <f>DEGREES(ATAN2(COS(RADIANS(P347)),COS(RADIANS(R347))*SIN(RADIANS(P347))))</f>
        <v/>
      </c>
      <c r="T347">
        <f>DEGREES(ASIN(SIN(RADIANS(R347))*SIN(RADIANS(P347))))</f>
        <v/>
      </c>
      <c r="U347">
        <f>TAN(RADIANS(R347/2))*TAN(RADIANS(R347/2))</f>
        <v/>
      </c>
      <c r="V347">
        <f>4*DEGREES(U347*SIN(2*RADIANS(I347))-2*K347*SIN(RADIANS(J347))+4*K347*U347*SIN(RADIANS(J347))*COS(2*RADIANS(I347))-0.5*U347*U347*SIN(4*RADIANS(I347))-1.25*K347*K347*SIN(2*RADIANS(J347)))</f>
        <v/>
      </c>
      <c r="W347">
        <f>DEGREES(ACOS(COS(RADIANS(90.833))/(COS(RADIANS($B$2))*COS(RADIANS(T347)))-TAN(RADIANS($B$2))*TAN(RADIANS(T347))))</f>
        <v/>
      </c>
      <c r="X347" s="7">
        <f>(720-4*$B$3-V347+$B$4*60)/1440</f>
        <v/>
      </c>
      <c r="Y347" s="7">
        <f>(X347*1440-W347*4)/1440</f>
        <v/>
      </c>
      <c r="Z347" s="7">
        <f>(X347*1440+W347*4)/1440</f>
        <v/>
      </c>
      <c r="AA347">
        <f>8*W347</f>
        <v/>
      </c>
      <c r="AB347">
        <f>MOD(E347*1440+V347+4*$B$3-60*$B$4,1440)</f>
        <v/>
      </c>
      <c r="AC347">
        <f>IF(AB347/4&lt;0,AB347/4+180,AB347/4-180)</f>
        <v/>
      </c>
      <c r="AD347">
        <f>DEGREES(ACOS(SIN(RADIANS($B$2))*SIN(RADIANS(T347))+COS(RADIANS($B$2))*COS(RADIANS(T347))*COS(RADIANS(AC347))))</f>
        <v/>
      </c>
      <c r="AE347">
        <f>90-AD347</f>
        <v/>
      </c>
      <c r="AF347">
        <f>IF(AE347&gt;85,0,IF(AE347&gt;5,58.1/TAN(RADIANS(AE347))-0.07/POWER(TAN(RADIANS(AE347)),3)+0.000086/POWER(TAN(RADIANS(AE347)),5),IF(AE347&gt;-0.575,1735+AE347*(-518.2+AE347*(103.4+AE347*(-12.79+AE347*0.711))),-20.772/TAN(RADIANS(AE347)))))/3600</f>
        <v/>
      </c>
      <c r="AG347">
        <f>AE347+AF347</f>
        <v/>
      </c>
      <c r="AH347">
        <f>IF(AC347&gt;0,MOD(DEGREES(ACOS(((SIN(RADIANS($B$2))*COS(RADIANS(AD347)))-SIN(RADIANS(T347)))/(COS(RADIANS($B$2))*SIN(RADIANS(AD347)))))+180,360),MOD(540-DEGREES(ACOS(((SIN(RADIANS($B$2))*COS(RADIANS(AD347)))-SIN(RADIANS(T347)))/(COS(RADIANS($B$2))*SIN(RADIANS(AD347))))),360))</f>
        <v/>
      </c>
    </row>
    <row r="348">
      <c r="D348" s="1">
        <f>D347+1</f>
        <v/>
      </c>
      <c r="E348" s="7">
        <f>$B$5</f>
        <v/>
      </c>
      <c r="F348" s="2">
        <f>D348+2415018.5+E348-$B$4/24</f>
        <v/>
      </c>
      <c r="G348" s="3">
        <f>(F348-2451545)/36525</f>
        <v/>
      </c>
      <c r="I348">
        <f>MOD(280.46646+G348*(36000.76983 + G348*0.0003032),360)</f>
        <v/>
      </c>
      <c r="J348">
        <f>357.52911+G348*(35999.05029 - 0.0001537*G348)</f>
        <v/>
      </c>
      <c r="K348">
        <f>0.016708634-G348*(0.000042037+0.0000001267*G348)</f>
        <v/>
      </c>
      <c r="L348">
        <f>SIN(RADIANS(J348))*(1.914602-G348*(0.004817+0.000014*G348))+SIN(RADIANS(2*J348))*(0.019993-0.000101*G348)+SIN(RADIANS(3*J348))*0.000289</f>
        <v/>
      </c>
      <c r="M348">
        <f>I348+L348</f>
        <v/>
      </c>
      <c r="N348">
        <f>J348+L348</f>
        <v/>
      </c>
      <c r="O348">
        <f>(1.000001018*(1-K348*K348))/(1+K348*COS(RADIANS(N348)))</f>
        <v/>
      </c>
      <c r="P348">
        <f>M348-0.00569-0.00478*SIN(RADIANS(125.04-1934.136*G348))</f>
        <v/>
      </c>
      <c r="Q348">
        <f>23+(26+((21.448-G348*(46.815+G348*(0.00059-G348*0.001813))))/60)/60</f>
        <v/>
      </c>
      <c r="R348">
        <f>Q348+0.00256*COS(RADIANS(125.04-1934.136*G348))</f>
        <v/>
      </c>
      <c r="S348">
        <f>DEGREES(ATAN2(COS(RADIANS(P348)),COS(RADIANS(R348))*SIN(RADIANS(P348))))</f>
        <v/>
      </c>
      <c r="T348">
        <f>DEGREES(ASIN(SIN(RADIANS(R348))*SIN(RADIANS(P348))))</f>
        <v/>
      </c>
      <c r="U348">
        <f>TAN(RADIANS(R348/2))*TAN(RADIANS(R348/2))</f>
        <v/>
      </c>
      <c r="V348">
        <f>4*DEGREES(U348*SIN(2*RADIANS(I348))-2*K348*SIN(RADIANS(J348))+4*K348*U348*SIN(RADIANS(J348))*COS(2*RADIANS(I348))-0.5*U348*U348*SIN(4*RADIANS(I348))-1.25*K348*K348*SIN(2*RADIANS(J348)))</f>
        <v/>
      </c>
      <c r="W348">
        <f>DEGREES(ACOS(COS(RADIANS(90.833))/(COS(RADIANS($B$2))*COS(RADIANS(T348)))-TAN(RADIANS($B$2))*TAN(RADIANS(T348))))</f>
        <v/>
      </c>
      <c r="X348" s="7">
        <f>(720-4*$B$3-V348+$B$4*60)/1440</f>
        <v/>
      </c>
      <c r="Y348" s="7">
        <f>(X348*1440-W348*4)/1440</f>
        <v/>
      </c>
      <c r="Z348" s="7">
        <f>(X348*1440+W348*4)/1440</f>
        <v/>
      </c>
      <c r="AA348">
        <f>8*W348</f>
        <v/>
      </c>
      <c r="AB348">
        <f>MOD(E348*1440+V348+4*$B$3-60*$B$4,1440)</f>
        <v/>
      </c>
      <c r="AC348">
        <f>IF(AB348/4&lt;0,AB348/4+180,AB348/4-180)</f>
        <v/>
      </c>
      <c r="AD348">
        <f>DEGREES(ACOS(SIN(RADIANS($B$2))*SIN(RADIANS(T348))+COS(RADIANS($B$2))*COS(RADIANS(T348))*COS(RADIANS(AC348))))</f>
        <v/>
      </c>
      <c r="AE348">
        <f>90-AD348</f>
        <v/>
      </c>
      <c r="AF348">
        <f>IF(AE348&gt;85,0,IF(AE348&gt;5,58.1/TAN(RADIANS(AE348))-0.07/POWER(TAN(RADIANS(AE348)),3)+0.000086/POWER(TAN(RADIANS(AE348)),5),IF(AE348&gt;-0.575,1735+AE348*(-518.2+AE348*(103.4+AE348*(-12.79+AE348*0.711))),-20.772/TAN(RADIANS(AE348)))))/3600</f>
        <v/>
      </c>
      <c r="AG348">
        <f>AE348+AF348</f>
        <v/>
      </c>
      <c r="AH348">
        <f>IF(AC348&gt;0,MOD(DEGREES(ACOS(((SIN(RADIANS($B$2))*COS(RADIANS(AD348)))-SIN(RADIANS(T348)))/(COS(RADIANS($B$2))*SIN(RADIANS(AD348)))))+180,360),MOD(540-DEGREES(ACOS(((SIN(RADIANS($B$2))*COS(RADIANS(AD348)))-SIN(RADIANS(T348)))/(COS(RADIANS($B$2))*SIN(RADIANS(AD348))))),360))</f>
        <v/>
      </c>
    </row>
    <row r="349">
      <c r="D349" s="1">
        <f>D348+1</f>
        <v/>
      </c>
      <c r="E349" s="7">
        <f>$B$5</f>
        <v/>
      </c>
      <c r="F349" s="2">
        <f>D349+2415018.5+E349-$B$4/24</f>
        <v/>
      </c>
      <c r="G349" s="3">
        <f>(F349-2451545)/36525</f>
        <v/>
      </c>
      <c r="I349">
        <f>MOD(280.46646+G349*(36000.76983 + G349*0.0003032),360)</f>
        <v/>
      </c>
      <c r="J349">
        <f>357.52911+G349*(35999.05029 - 0.0001537*G349)</f>
        <v/>
      </c>
      <c r="K349">
        <f>0.016708634-G349*(0.000042037+0.0000001267*G349)</f>
        <v/>
      </c>
      <c r="L349">
        <f>SIN(RADIANS(J349))*(1.914602-G349*(0.004817+0.000014*G349))+SIN(RADIANS(2*J349))*(0.019993-0.000101*G349)+SIN(RADIANS(3*J349))*0.000289</f>
        <v/>
      </c>
      <c r="M349">
        <f>I349+L349</f>
        <v/>
      </c>
      <c r="N349">
        <f>J349+L349</f>
        <v/>
      </c>
      <c r="O349">
        <f>(1.000001018*(1-K349*K349))/(1+K349*COS(RADIANS(N349)))</f>
        <v/>
      </c>
      <c r="P349">
        <f>M349-0.00569-0.00478*SIN(RADIANS(125.04-1934.136*G349))</f>
        <v/>
      </c>
      <c r="Q349">
        <f>23+(26+((21.448-G349*(46.815+G349*(0.00059-G349*0.001813))))/60)/60</f>
        <v/>
      </c>
      <c r="R349">
        <f>Q349+0.00256*COS(RADIANS(125.04-1934.136*G349))</f>
        <v/>
      </c>
      <c r="S349">
        <f>DEGREES(ATAN2(COS(RADIANS(P349)),COS(RADIANS(R349))*SIN(RADIANS(P349))))</f>
        <v/>
      </c>
      <c r="T349">
        <f>DEGREES(ASIN(SIN(RADIANS(R349))*SIN(RADIANS(P349))))</f>
        <v/>
      </c>
      <c r="U349">
        <f>TAN(RADIANS(R349/2))*TAN(RADIANS(R349/2))</f>
        <v/>
      </c>
      <c r="V349">
        <f>4*DEGREES(U349*SIN(2*RADIANS(I349))-2*K349*SIN(RADIANS(J349))+4*K349*U349*SIN(RADIANS(J349))*COS(2*RADIANS(I349))-0.5*U349*U349*SIN(4*RADIANS(I349))-1.25*K349*K349*SIN(2*RADIANS(J349)))</f>
        <v/>
      </c>
      <c r="W349">
        <f>DEGREES(ACOS(COS(RADIANS(90.833))/(COS(RADIANS($B$2))*COS(RADIANS(T349)))-TAN(RADIANS($B$2))*TAN(RADIANS(T349))))</f>
        <v/>
      </c>
      <c r="X349" s="7">
        <f>(720-4*$B$3-V349+$B$4*60)/1440</f>
        <v/>
      </c>
      <c r="Y349" s="7">
        <f>(X349*1440-W349*4)/1440</f>
        <v/>
      </c>
      <c r="Z349" s="7">
        <f>(X349*1440+W349*4)/1440</f>
        <v/>
      </c>
      <c r="AA349">
        <f>8*W349</f>
        <v/>
      </c>
      <c r="AB349">
        <f>MOD(E349*1440+V349+4*$B$3-60*$B$4,1440)</f>
        <v/>
      </c>
      <c r="AC349">
        <f>IF(AB349/4&lt;0,AB349/4+180,AB349/4-180)</f>
        <v/>
      </c>
      <c r="AD349">
        <f>DEGREES(ACOS(SIN(RADIANS($B$2))*SIN(RADIANS(T349))+COS(RADIANS($B$2))*COS(RADIANS(T349))*COS(RADIANS(AC349))))</f>
        <v/>
      </c>
      <c r="AE349">
        <f>90-AD349</f>
        <v/>
      </c>
      <c r="AF349">
        <f>IF(AE349&gt;85,0,IF(AE349&gt;5,58.1/TAN(RADIANS(AE349))-0.07/POWER(TAN(RADIANS(AE349)),3)+0.000086/POWER(TAN(RADIANS(AE349)),5),IF(AE349&gt;-0.575,1735+AE349*(-518.2+AE349*(103.4+AE349*(-12.79+AE349*0.711))),-20.772/TAN(RADIANS(AE349)))))/3600</f>
        <v/>
      </c>
      <c r="AG349">
        <f>AE349+AF349</f>
        <v/>
      </c>
      <c r="AH349">
        <f>IF(AC349&gt;0,MOD(DEGREES(ACOS(((SIN(RADIANS($B$2))*COS(RADIANS(AD349)))-SIN(RADIANS(T349)))/(COS(RADIANS($B$2))*SIN(RADIANS(AD349)))))+180,360),MOD(540-DEGREES(ACOS(((SIN(RADIANS($B$2))*COS(RADIANS(AD349)))-SIN(RADIANS(T349)))/(COS(RADIANS($B$2))*SIN(RADIANS(AD349))))),360))</f>
        <v/>
      </c>
    </row>
    <row r="350">
      <c r="D350" s="1">
        <f>D349+1</f>
        <v/>
      </c>
      <c r="E350" s="7">
        <f>$B$5</f>
        <v/>
      </c>
      <c r="F350" s="2">
        <f>D350+2415018.5+E350-$B$4/24</f>
        <v/>
      </c>
      <c r="G350" s="3">
        <f>(F350-2451545)/36525</f>
        <v/>
      </c>
      <c r="I350">
        <f>MOD(280.46646+G350*(36000.76983 + G350*0.0003032),360)</f>
        <v/>
      </c>
      <c r="J350">
        <f>357.52911+G350*(35999.05029 - 0.0001537*G350)</f>
        <v/>
      </c>
      <c r="K350">
        <f>0.016708634-G350*(0.000042037+0.0000001267*G350)</f>
        <v/>
      </c>
      <c r="L350">
        <f>SIN(RADIANS(J350))*(1.914602-G350*(0.004817+0.000014*G350))+SIN(RADIANS(2*J350))*(0.019993-0.000101*G350)+SIN(RADIANS(3*J350))*0.000289</f>
        <v/>
      </c>
      <c r="M350">
        <f>I350+L350</f>
        <v/>
      </c>
      <c r="N350">
        <f>J350+L350</f>
        <v/>
      </c>
      <c r="O350">
        <f>(1.000001018*(1-K350*K350))/(1+K350*COS(RADIANS(N350)))</f>
        <v/>
      </c>
      <c r="P350">
        <f>M350-0.00569-0.00478*SIN(RADIANS(125.04-1934.136*G350))</f>
        <v/>
      </c>
      <c r="Q350">
        <f>23+(26+((21.448-G350*(46.815+G350*(0.00059-G350*0.001813))))/60)/60</f>
        <v/>
      </c>
      <c r="R350">
        <f>Q350+0.00256*COS(RADIANS(125.04-1934.136*G350))</f>
        <v/>
      </c>
      <c r="S350">
        <f>DEGREES(ATAN2(COS(RADIANS(P350)),COS(RADIANS(R350))*SIN(RADIANS(P350))))</f>
        <v/>
      </c>
      <c r="T350">
        <f>DEGREES(ASIN(SIN(RADIANS(R350))*SIN(RADIANS(P350))))</f>
        <v/>
      </c>
      <c r="U350">
        <f>TAN(RADIANS(R350/2))*TAN(RADIANS(R350/2))</f>
        <v/>
      </c>
      <c r="V350">
        <f>4*DEGREES(U350*SIN(2*RADIANS(I350))-2*K350*SIN(RADIANS(J350))+4*K350*U350*SIN(RADIANS(J350))*COS(2*RADIANS(I350))-0.5*U350*U350*SIN(4*RADIANS(I350))-1.25*K350*K350*SIN(2*RADIANS(J350)))</f>
        <v/>
      </c>
      <c r="W350">
        <f>DEGREES(ACOS(COS(RADIANS(90.833))/(COS(RADIANS($B$2))*COS(RADIANS(T350)))-TAN(RADIANS($B$2))*TAN(RADIANS(T350))))</f>
        <v/>
      </c>
      <c r="X350" s="7">
        <f>(720-4*$B$3-V350+$B$4*60)/1440</f>
        <v/>
      </c>
      <c r="Y350" s="7">
        <f>(X350*1440-W350*4)/1440</f>
        <v/>
      </c>
      <c r="Z350" s="7">
        <f>(X350*1440+W350*4)/1440</f>
        <v/>
      </c>
      <c r="AA350">
        <f>8*W350</f>
        <v/>
      </c>
      <c r="AB350">
        <f>MOD(E350*1440+V350+4*$B$3-60*$B$4,1440)</f>
        <v/>
      </c>
      <c r="AC350">
        <f>IF(AB350/4&lt;0,AB350/4+180,AB350/4-180)</f>
        <v/>
      </c>
      <c r="AD350">
        <f>DEGREES(ACOS(SIN(RADIANS($B$2))*SIN(RADIANS(T350))+COS(RADIANS($B$2))*COS(RADIANS(T350))*COS(RADIANS(AC350))))</f>
        <v/>
      </c>
      <c r="AE350">
        <f>90-AD350</f>
        <v/>
      </c>
      <c r="AF350">
        <f>IF(AE350&gt;85,0,IF(AE350&gt;5,58.1/TAN(RADIANS(AE350))-0.07/POWER(TAN(RADIANS(AE350)),3)+0.000086/POWER(TAN(RADIANS(AE350)),5),IF(AE350&gt;-0.575,1735+AE350*(-518.2+AE350*(103.4+AE350*(-12.79+AE350*0.711))),-20.772/TAN(RADIANS(AE350)))))/3600</f>
        <v/>
      </c>
      <c r="AG350">
        <f>AE350+AF350</f>
        <v/>
      </c>
      <c r="AH350">
        <f>IF(AC350&gt;0,MOD(DEGREES(ACOS(((SIN(RADIANS($B$2))*COS(RADIANS(AD350)))-SIN(RADIANS(T350)))/(COS(RADIANS($B$2))*SIN(RADIANS(AD350)))))+180,360),MOD(540-DEGREES(ACOS(((SIN(RADIANS($B$2))*COS(RADIANS(AD350)))-SIN(RADIANS(T350)))/(COS(RADIANS($B$2))*SIN(RADIANS(AD350))))),360))</f>
        <v/>
      </c>
    </row>
    <row r="351">
      <c r="D351" s="1">
        <f>D350+1</f>
        <v/>
      </c>
      <c r="E351" s="7">
        <f>$B$5</f>
        <v/>
      </c>
      <c r="F351" s="2">
        <f>D351+2415018.5+E351-$B$4/24</f>
        <v/>
      </c>
      <c r="G351" s="3">
        <f>(F351-2451545)/36525</f>
        <v/>
      </c>
      <c r="I351">
        <f>MOD(280.46646+G351*(36000.76983 + G351*0.0003032),360)</f>
        <v/>
      </c>
      <c r="J351">
        <f>357.52911+G351*(35999.05029 - 0.0001537*G351)</f>
        <v/>
      </c>
      <c r="K351">
        <f>0.016708634-G351*(0.000042037+0.0000001267*G351)</f>
        <v/>
      </c>
      <c r="L351">
        <f>SIN(RADIANS(J351))*(1.914602-G351*(0.004817+0.000014*G351))+SIN(RADIANS(2*J351))*(0.019993-0.000101*G351)+SIN(RADIANS(3*J351))*0.000289</f>
        <v/>
      </c>
      <c r="M351">
        <f>I351+L351</f>
        <v/>
      </c>
      <c r="N351">
        <f>J351+L351</f>
        <v/>
      </c>
      <c r="O351">
        <f>(1.000001018*(1-K351*K351))/(1+K351*COS(RADIANS(N351)))</f>
        <v/>
      </c>
      <c r="P351">
        <f>M351-0.00569-0.00478*SIN(RADIANS(125.04-1934.136*G351))</f>
        <v/>
      </c>
      <c r="Q351">
        <f>23+(26+((21.448-G351*(46.815+G351*(0.00059-G351*0.001813))))/60)/60</f>
        <v/>
      </c>
      <c r="R351">
        <f>Q351+0.00256*COS(RADIANS(125.04-1934.136*G351))</f>
        <v/>
      </c>
      <c r="S351">
        <f>DEGREES(ATAN2(COS(RADIANS(P351)),COS(RADIANS(R351))*SIN(RADIANS(P351))))</f>
        <v/>
      </c>
      <c r="T351">
        <f>DEGREES(ASIN(SIN(RADIANS(R351))*SIN(RADIANS(P351))))</f>
        <v/>
      </c>
      <c r="U351">
        <f>TAN(RADIANS(R351/2))*TAN(RADIANS(R351/2))</f>
        <v/>
      </c>
      <c r="V351">
        <f>4*DEGREES(U351*SIN(2*RADIANS(I351))-2*K351*SIN(RADIANS(J351))+4*K351*U351*SIN(RADIANS(J351))*COS(2*RADIANS(I351))-0.5*U351*U351*SIN(4*RADIANS(I351))-1.25*K351*K351*SIN(2*RADIANS(J351)))</f>
        <v/>
      </c>
      <c r="W351">
        <f>DEGREES(ACOS(COS(RADIANS(90.833))/(COS(RADIANS($B$2))*COS(RADIANS(T351)))-TAN(RADIANS($B$2))*TAN(RADIANS(T351))))</f>
        <v/>
      </c>
      <c r="X351" s="7">
        <f>(720-4*$B$3-V351+$B$4*60)/1440</f>
        <v/>
      </c>
      <c r="Y351" s="7">
        <f>(X351*1440-W351*4)/1440</f>
        <v/>
      </c>
      <c r="Z351" s="7">
        <f>(X351*1440+W351*4)/1440</f>
        <v/>
      </c>
      <c r="AA351">
        <f>8*W351</f>
        <v/>
      </c>
      <c r="AB351">
        <f>MOD(E351*1440+V351+4*$B$3-60*$B$4,1440)</f>
        <v/>
      </c>
      <c r="AC351">
        <f>IF(AB351/4&lt;0,AB351/4+180,AB351/4-180)</f>
        <v/>
      </c>
      <c r="AD351">
        <f>DEGREES(ACOS(SIN(RADIANS($B$2))*SIN(RADIANS(T351))+COS(RADIANS($B$2))*COS(RADIANS(T351))*COS(RADIANS(AC351))))</f>
        <v/>
      </c>
      <c r="AE351">
        <f>90-AD351</f>
        <v/>
      </c>
      <c r="AF351">
        <f>IF(AE351&gt;85,0,IF(AE351&gt;5,58.1/TAN(RADIANS(AE351))-0.07/POWER(TAN(RADIANS(AE351)),3)+0.000086/POWER(TAN(RADIANS(AE351)),5),IF(AE351&gt;-0.575,1735+AE351*(-518.2+AE351*(103.4+AE351*(-12.79+AE351*0.711))),-20.772/TAN(RADIANS(AE351)))))/3600</f>
        <v/>
      </c>
      <c r="AG351">
        <f>AE351+AF351</f>
        <v/>
      </c>
      <c r="AH351">
        <f>IF(AC351&gt;0,MOD(DEGREES(ACOS(((SIN(RADIANS($B$2))*COS(RADIANS(AD351)))-SIN(RADIANS(T351)))/(COS(RADIANS($B$2))*SIN(RADIANS(AD351)))))+180,360),MOD(540-DEGREES(ACOS(((SIN(RADIANS($B$2))*COS(RADIANS(AD351)))-SIN(RADIANS(T351)))/(COS(RADIANS($B$2))*SIN(RADIANS(AD351))))),360))</f>
        <v/>
      </c>
    </row>
    <row r="352">
      <c r="D352" s="1">
        <f>D351+1</f>
        <v/>
      </c>
      <c r="E352" s="7">
        <f>$B$5</f>
        <v/>
      </c>
      <c r="F352" s="2">
        <f>D352+2415018.5+E352-$B$4/24</f>
        <v/>
      </c>
      <c r="G352" s="3">
        <f>(F352-2451545)/36525</f>
        <v/>
      </c>
      <c r="I352">
        <f>MOD(280.46646+G352*(36000.76983 + G352*0.0003032),360)</f>
        <v/>
      </c>
      <c r="J352">
        <f>357.52911+G352*(35999.05029 - 0.0001537*G352)</f>
        <v/>
      </c>
      <c r="K352">
        <f>0.016708634-G352*(0.000042037+0.0000001267*G352)</f>
        <v/>
      </c>
      <c r="L352">
        <f>SIN(RADIANS(J352))*(1.914602-G352*(0.004817+0.000014*G352))+SIN(RADIANS(2*J352))*(0.019993-0.000101*G352)+SIN(RADIANS(3*J352))*0.000289</f>
        <v/>
      </c>
      <c r="M352">
        <f>I352+L352</f>
        <v/>
      </c>
      <c r="N352">
        <f>J352+L352</f>
        <v/>
      </c>
      <c r="O352">
        <f>(1.000001018*(1-K352*K352))/(1+K352*COS(RADIANS(N352)))</f>
        <v/>
      </c>
      <c r="P352">
        <f>M352-0.00569-0.00478*SIN(RADIANS(125.04-1934.136*G352))</f>
        <v/>
      </c>
      <c r="Q352">
        <f>23+(26+((21.448-G352*(46.815+G352*(0.00059-G352*0.001813))))/60)/60</f>
        <v/>
      </c>
      <c r="R352">
        <f>Q352+0.00256*COS(RADIANS(125.04-1934.136*G352))</f>
        <v/>
      </c>
      <c r="S352">
        <f>DEGREES(ATAN2(COS(RADIANS(P352)),COS(RADIANS(R352))*SIN(RADIANS(P352))))</f>
        <v/>
      </c>
      <c r="T352">
        <f>DEGREES(ASIN(SIN(RADIANS(R352))*SIN(RADIANS(P352))))</f>
        <v/>
      </c>
      <c r="U352">
        <f>TAN(RADIANS(R352/2))*TAN(RADIANS(R352/2))</f>
        <v/>
      </c>
      <c r="V352">
        <f>4*DEGREES(U352*SIN(2*RADIANS(I352))-2*K352*SIN(RADIANS(J352))+4*K352*U352*SIN(RADIANS(J352))*COS(2*RADIANS(I352))-0.5*U352*U352*SIN(4*RADIANS(I352))-1.25*K352*K352*SIN(2*RADIANS(J352)))</f>
        <v/>
      </c>
      <c r="W352">
        <f>DEGREES(ACOS(COS(RADIANS(90.833))/(COS(RADIANS($B$2))*COS(RADIANS(T352)))-TAN(RADIANS($B$2))*TAN(RADIANS(T352))))</f>
        <v/>
      </c>
      <c r="X352" s="7">
        <f>(720-4*$B$3-V352+$B$4*60)/1440</f>
        <v/>
      </c>
      <c r="Y352" s="7">
        <f>(X352*1440-W352*4)/1440</f>
        <v/>
      </c>
      <c r="Z352" s="7">
        <f>(X352*1440+W352*4)/1440</f>
        <v/>
      </c>
      <c r="AA352">
        <f>8*W352</f>
        <v/>
      </c>
      <c r="AB352">
        <f>MOD(E352*1440+V352+4*$B$3-60*$B$4,1440)</f>
        <v/>
      </c>
      <c r="AC352">
        <f>IF(AB352/4&lt;0,AB352/4+180,AB352/4-180)</f>
        <v/>
      </c>
      <c r="AD352">
        <f>DEGREES(ACOS(SIN(RADIANS($B$2))*SIN(RADIANS(T352))+COS(RADIANS($B$2))*COS(RADIANS(T352))*COS(RADIANS(AC352))))</f>
        <v/>
      </c>
      <c r="AE352">
        <f>90-AD352</f>
        <v/>
      </c>
      <c r="AF352">
        <f>IF(AE352&gt;85,0,IF(AE352&gt;5,58.1/TAN(RADIANS(AE352))-0.07/POWER(TAN(RADIANS(AE352)),3)+0.000086/POWER(TAN(RADIANS(AE352)),5),IF(AE352&gt;-0.575,1735+AE352*(-518.2+AE352*(103.4+AE352*(-12.79+AE352*0.711))),-20.772/TAN(RADIANS(AE352)))))/3600</f>
        <v/>
      </c>
      <c r="AG352">
        <f>AE352+AF352</f>
        <v/>
      </c>
      <c r="AH352">
        <f>IF(AC352&gt;0,MOD(DEGREES(ACOS(((SIN(RADIANS($B$2))*COS(RADIANS(AD352)))-SIN(RADIANS(T352)))/(COS(RADIANS($B$2))*SIN(RADIANS(AD352)))))+180,360),MOD(540-DEGREES(ACOS(((SIN(RADIANS($B$2))*COS(RADIANS(AD352)))-SIN(RADIANS(T352)))/(COS(RADIANS($B$2))*SIN(RADIANS(AD352))))),360))</f>
        <v/>
      </c>
    </row>
    <row r="353">
      <c r="D353" s="1">
        <f>D352+1</f>
        <v/>
      </c>
      <c r="E353" s="7">
        <f>$B$5</f>
        <v/>
      </c>
      <c r="F353" s="2">
        <f>D353+2415018.5+E353-$B$4/24</f>
        <v/>
      </c>
      <c r="G353" s="3">
        <f>(F353-2451545)/36525</f>
        <v/>
      </c>
      <c r="I353">
        <f>MOD(280.46646+G353*(36000.76983 + G353*0.0003032),360)</f>
        <v/>
      </c>
      <c r="J353">
        <f>357.52911+G353*(35999.05029 - 0.0001537*G353)</f>
        <v/>
      </c>
      <c r="K353">
        <f>0.016708634-G353*(0.000042037+0.0000001267*G353)</f>
        <v/>
      </c>
      <c r="L353">
        <f>SIN(RADIANS(J353))*(1.914602-G353*(0.004817+0.000014*G353))+SIN(RADIANS(2*J353))*(0.019993-0.000101*G353)+SIN(RADIANS(3*J353))*0.000289</f>
        <v/>
      </c>
      <c r="M353">
        <f>I353+L353</f>
        <v/>
      </c>
      <c r="N353">
        <f>J353+L353</f>
        <v/>
      </c>
      <c r="O353">
        <f>(1.000001018*(1-K353*K353))/(1+K353*COS(RADIANS(N353)))</f>
        <v/>
      </c>
      <c r="P353">
        <f>M353-0.00569-0.00478*SIN(RADIANS(125.04-1934.136*G353))</f>
        <v/>
      </c>
      <c r="Q353">
        <f>23+(26+((21.448-G353*(46.815+G353*(0.00059-G353*0.001813))))/60)/60</f>
        <v/>
      </c>
      <c r="R353">
        <f>Q353+0.00256*COS(RADIANS(125.04-1934.136*G353))</f>
        <v/>
      </c>
      <c r="S353">
        <f>DEGREES(ATAN2(COS(RADIANS(P353)),COS(RADIANS(R353))*SIN(RADIANS(P353))))</f>
        <v/>
      </c>
      <c r="T353">
        <f>DEGREES(ASIN(SIN(RADIANS(R353))*SIN(RADIANS(P353))))</f>
        <v/>
      </c>
      <c r="U353">
        <f>TAN(RADIANS(R353/2))*TAN(RADIANS(R353/2))</f>
        <v/>
      </c>
      <c r="V353">
        <f>4*DEGREES(U353*SIN(2*RADIANS(I353))-2*K353*SIN(RADIANS(J353))+4*K353*U353*SIN(RADIANS(J353))*COS(2*RADIANS(I353))-0.5*U353*U353*SIN(4*RADIANS(I353))-1.25*K353*K353*SIN(2*RADIANS(J353)))</f>
        <v/>
      </c>
      <c r="W353">
        <f>DEGREES(ACOS(COS(RADIANS(90.833))/(COS(RADIANS($B$2))*COS(RADIANS(T353)))-TAN(RADIANS($B$2))*TAN(RADIANS(T353))))</f>
        <v/>
      </c>
      <c r="X353" s="7">
        <f>(720-4*$B$3-V353+$B$4*60)/1440</f>
        <v/>
      </c>
      <c r="Y353" s="7">
        <f>(X353*1440-W353*4)/1440</f>
        <v/>
      </c>
      <c r="Z353" s="7">
        <f>(X353*1440+W353*4)/1440</f>
        <v/>
      </c>
      <c r="AA353">
        <f>8*W353</f>
        <v/>
      </c>
      <c r="AB353">
        <f>MOD(E353*1440+V353+4*$B$3-60*$B$4,1440)</f>
        <v/>
      </c>
      <c r="AC353">
        <f>IF(AB353/4&lt;0,AB353/4+180,AB353/4-180)</f>
        <v/>
      </c>
      <c r="AD353">
        <f>DEGREES(ACOS(SIN(RADIANS($B$2))*SIN(RADIANS(T353))+COS(RADIANS($B$2))*COS(RADIANS(T353))*COS(RADIANS(AC353))))</f>
        <v/>
      </c>
      <c r="AE353">
        <f>90-AD353</f>
        <v/>
      </c>
      <c r="AF353">
        <f>IF(AE353&gt;85,0,IF(AE353&gt;5,58.1/TAN(RADIANS(AE353))-0.07/POWER(TAN(RADIANS(AE353)),3)+0.000086/POWER(TAN(RADIANS(AE353)),5),IF(AE353&gt;-0.575,1735+AE353*(-518.2+AE353*(103.4+AE353*(-12.79+AE353*0.711))),-20.772/TAN(RADIANS(AE353)))))/3600</f>
        <v/>
      </c>
      <c r="AG353">
        <f>AE353+AF353</f>
        <v/>
      </c>
      <c r="AH353">
        <f>IF(AC353&gt;0,MOD(DEGREES(ACOS(((SIN(RADIANS($B$2))*COS(RADIANS(AD353)))-SIN(RADIANS(T353)))/(COS(RADIANS($B$2))*SIN(RADIANS(AD353)))))+180,360),MOD(540-DEGREES(ACOS(((SIN(RADIANS($B$2))*COS(RADIANS(AD353)))-SIN(RADIANS(T353)))/(COS(RADIANS($B$2))*SIN(RADIANS(AD353))))),360))</f>
        <v/>
      </c>
    </row>
    <row r="354">
      <c r="D354" s="1">
        <f>D353+1</f>
        <v/>
      </c>
      <c r="E354" s="7">
        <f>$B$5</f>
        <v/>
      </c>
      <c r="F354" s="2">
        <f>D354+2415018.5+E354-$B$4/24</f>
        <v/>
      </c>
      <c r="G354" s="3">
        <f>(F354-2451545)/36525</f>
        <v/>
      </c>
      <c r="I354">
        <f>MOD(280.46646+G354*(36000.76983 + G354*0.0003032),360)</f>
        <v/>
      </c>
      <c r="J354">
        <f>357.52911+G354*(35999.05029 - 0.0001537*G354)</f>
        <v/>
      </c>
      <c r="K354">
        <f>0.016708634-G354*(0.000042037+0.0000001267*G354)</f>
        <v/>
      </c>
      <c r="L354">
        <f>SIN(RADIANS(J354))*(1.914602-G354*(0.004817+0.000014*G354))+SIN(RADIANS(2*J354))*(0.019993-0.000101*G354)+SIN(RADIANS(3*J354))*0.000289</f>
        <v/>
      </c>
      <c r="M354">
        <f>I354+L354</f>
        <v/>
      </c>
      <c r="N354">
        <f>J354+L354</f>
        <v/>
      </c>
      <c r="O354">
        <f>(1.000001018*(1-K354*K354))/(1+K354*COS(RADIANS(N354)))</f>
        <v/>
      </c>
      <c r="P354">
        <f>M354-0.00569-0.00478*SIN(RADIANS(125.04-1934.136*G354))</f>
        <v/>
      </c>
      <c r="Q354">
        <f>23+(26+((21.448-G354*(46.815+G354*(0.00059-G354*0.001813))))/60)/60</f>
        <v/>
      </c>
      <c r="R354">
        <f>Q354+0.00256*COS(RADIANS(125.04-1934.136*G354))</f>
        <v/>
      </c>
      <c r="S354">
        <f>DEGREES(ATAN2(COS(RADIANS(P354)),COS(RADIANS(R354))*SIN(RADIANS(P354))))</f>
        <v/>
      </c>
      <c r="T354">
        <f>DEGREES(ASIN(SIN(RADIANS(R354))*SIN(RADIANS(P354))))</f>
        <v/>
      </c>
      <c r="U354">
        <f>TAN(RADIANS(R354/2))*TAN(RADIANS(R354/2))</f>
        <v/>
      </c>
      <c r="V354">
        <f>4*DEGREES(U354*SIN(2*RADIANS(I354))-2*K354*SIN(RADIANS(J354))+4*K354*U354*SIN(RADIANS(J354))*COS(2*RADIANS(I354))-0.5*U354*U354*SIN(4*RADIANS(I354))-1.25*K354*K354*SIN(2*RADIANS(J354)))</f>
        <v/>
      </c>
      <c r="W354">
        <f>DEGREES(ACOS(COS(RADIANS(90.833))/(COS(RADIANS($B$2))*COS(RADIANS(T354)))-TAN(RADIANS($B$2))*TAN(RADIANS(T354))))</f>
        <v/>
      </c>
      <c r="X354" s="7">
        <f>(720-4*$B$3-V354+$B$4*60)/1440</f>
        <v/>
      </c>
      <c r="Y354" s="7">
        <f>(X354*1440-W354*4)/1440</f>
        <v/>
      </c>
      <c r="Z354" s="7">
        <f>(X354*1440+W354*4)/1440</f>
        <v/>
      </c>
      <c r="AA354">
        <f>8*W354</f>
        <v/>
      </c>
      <c r="AB354">
        <f>MOD(E354*1440+V354+4*$B$3-60*$B$4,1440)</f>
        <v/>
      </c>
      <c r="AC354">
        <f>IF(AB354/4&lt;0,AB354/4+180,AB354/4-180)</f>
        <v/>
      </c>
      <c r="AD354">
        <f>DEGREES(ACOS(SIN(RADIANS($B$2))*SIN(RADIANS(T354))+COS(RADIANS($B$2))*COS(RADIANS(T354))*COS(RADIANS(AC354))))</f>
        <v/>
      </c>
      <c r="AE354">
        <f>90-AD354</f>
        <v/>
      </c>
      <c r="AF354">
        <f>IF(AE354&gt;85,0,IF(AE354&gt;5,58.1/TAN(RADIANS(AE354))-0.07/POWER(TAN(RADIANS(AE354)),3)+0.000086/POWER(TAN(RADIANS(AE354)),5),IF(AE354&gt;-0.575,1735+AE354*(-518.2+AE354*(103.4+AE354*(-12.79+AE354*0.711))),-20.772/TAN(RADIANS(AE354)))))/3600</f>
        <v/>
      </c>
      <c r="AG354">
        <f>AE354+AF354</f>
        <v/>
      </c>
      <c r="AH354">
        <f>IF(AC354&gt;0,MOD(DEGREES(ACOS(((SIN(RADIANS($B$2))*COS(RADIANS(AD354)))-SIN(RADIANS(T354)))/(COS(RADIANS($B$2))*SIN(RADIANS(AD354)))))+180,360),MOD(540-DEGREES(ACOS(((SIN(RADIANS($B$2))*COS(RADIANS(AD354)))-SIN(RADIANS(T354)))/(COS(RADIANS($B$2))*SIN(RADIANS(AD354))))),360))</f>
        <v/>
      </c>
    </row>
    <row r="355">
      <c r="D355" s="1">
        <f>D354+1</f>
        <v/>
      </c>
      <c r="E355" s="7">
        <f>$B$5</f>
        <v/>
      </c>
      <c r="F355" s="2">
        <f>D355+2415018.5+E355-$B$4/24</f>
        <v/>
      </c>
      <c r="G355" s="3">
        <f>(F355-2451545)/36525</f>
        <v/>
      </c>
      <c r="I355">
        <f>MOD(280.46646+G355*(36000.76983 + G355*0.0003032),360)</f>
        <v/>
      </c>
      <c r="J355">
        <f>357.52911+G355*(35999.05029 - 0.0001537*G355)</f>
        <v/>
      </c>
      <c r="K355">
        <f>0.016708634-G355*(0.000042037+0.0000001267*G355)</f>
        <v/>
      </c>
      <c r="L355">
        <f>SIN(RADIANS(J355))*(1.914602-G355*(0.004817+0.000014*G355))+SIN(RADIANS(2*J355))*(0.019993-0.000101*G355)+SIN(RADIANS(3*J355))*0.000289</f>
        <v/>
      </c>
      <c r="M355">
        <f>I355+L355</f>
        <v/>
      </c>
      <c r="N355">
        <f>J355+L355</f>
        <v/>
      </c>
      <c r="O355">
        <f>(1.000001018*(1-K355*K355))/(1+K355*COS(RADIANS(N355)))</f>
        <v/>
      </c>
      <c r="P355">
        <f>M355-0.00569-0.00478*SIN(RADIANS(125.04-1934.136*G355))</f>
        <v/>
      </c>
      <c r="Q355">
        <f>23+(26+((21.448-G355*(46.815+G355*(0.00059-G355*0.001813))))/60)/60</f>
        <v/>
      </c>
      <c r="R355">
        <f>Q355+0.00256*COS(RADIANS(125.04-1934.136*G355))</f>
        <v/>
      </c>
      <c r="S355">
        <f>DEGREES(ATAN2(COS(RADIANS(P355)),COS(RADIANS(R355))*SIN(RADIANS(P355))))</f>
        <v/>
      </c>
      <c r="T355">
        <f>DEGREES(ASIN(SIN(RADIANS(R355))*SIN(RADIANS(P355))))</f>
        <v/>
      </c>
      <c r="U355">
        <f>TAN(RADIANS(R355/2))*TAN(RADIANS(R355/2))</f>
        <v/>
      </c>
      <c r="V355">
        <f>4*DEGREES(U355*SIN(2*RADIANS(I355))-2*K355*SIN(RADIANS(J355))+4*K355*U355*SIN(RADIANS(J355))*COS(2*RADIANS(I355))-0.5*U355*U355*SIN(4*RADIANS(I355))-1.25*K355*K355*SIN(2*RADIANS(J355)))</f>
        <v/>
      </c>
      <c r="W355">
        <f>DEGREES(ACOS(COS(RADIANS(90.833))/(COS(RADIANS($B$2))*COS(RADIANS(T355)))-TAN(RADIANS($B$2))*TAN(RADIANS(T355))))</f>
        <v/>
      </c>
      <c r="X355" s="7">
        <f>(720-4*$B$3-V355+$B$4*60)/1440</f>
        <v/>
      </c>
      <c r="Y355" s="7">
        <f>(X355*1440-W355*4)/1440</f>
        <v/>
      </c>
      <c r="Z355" s="7">
        <f>(X355*1440+W355*4)/1440</f>
        <v/>
      </c>
      <c r="AA355">
        <f>8*W355</f>
        <v/>
      </c>
      <c r="AB355">
        <f>MOD(E355*1440+V355+4*$B$3-60*$B$4,1440)</f>
        <v/>
      </c>
      <c r="AC355">
        <f>IF(AB355/4&lt;0,AB355/4+180,AB355/4-180)</f>
        <v/>
      </c>
      <c r="AD355">
        <f>DEGREES(ACOS(SIN(RADIANS($B$2))*SIN(RADIANS(T355))+COS(RADIANS($B$2))*COS(RADIANS(T355))*COS(RADIANS(AC355))))</f>
        <v/>
      </c>
      <c r="AE355">
        <f>90-AD355</f>
        <v/>
      </c>
      <c r="AF355">
        <f>IF(AE355&gt;85,0,IF(AE355&gt;5,58.1/TAN(RADIANS(AE355))-0.07/POWER(TAN(RADIANS(AE355)),3)+0.000086/POWER(TAN(RADIANS(AE355)),5),IF(AE355&gt;-0.575,1735+AE355*(-518.2+AE355*(103.4+AE355*(-12.79+AE355*0.711))),-20.772/TAN(RADIANS(AE355)))))/3600</f>
        <v/>
      </c>
      <c r="AG355">
        <f>AE355+AF355</f>
        <v/>
      </c>
      <c r="AH355">
        <f>IF(AC355&gt;0,MOD(DEGREES(ACOS(((SIN(RADIANS($B$2))*COS(RADIANS(AD355)))-SIN(RADIANS(T355)))/(COS(RADIANS($B$2))*SIN(RADIANS(AD355)))))+180,360),MOD(540-DEGREES(ACOS(((SIN(RADIANS($B$2))*COS(RADIANS(AD355)))-SIN(RADIANS(T355)))/(COS(RADIANS($B$2))*SIN(RADIANS(AD355))))),360))</f>
        <v/>
      </c>
    </row>
    <row r="356">
      <c r="D356" s="1">
        <f>D355+1</f>
        <v/>
      </c>
      <c r="E356" s="7">
        <f>$B$5</f>
        <v/>
      </c>
      <c r="F356" s="2">
        <f>D356+2415018.5+E356-$B$4/24</f>
        <v/>
      </c>
      <c r="G356" s="3">
        <f>(F356-2451545)/36525</f>
        <v/>
      </c>
      <c r="I356">
        <f>MOD(280.46646+G356*(36000.76983 + G356*0.0003032),360)</f>
        <v/>
      </c>
      <c r="J356">
        <f>357.52911+G356*(35999.05029 - 0.0001537*G356)</f>
        <v/>
      </c>
      <c r="K356">
        <f>0.016708634-G356*(0.000042037+0.0000001267*G356)</f>
        <v/>
      </c>
      <c r="L356">
        <f>SIN(RADIANS(J356))*(1.914602-G356*(0.004817+0.000014*G356))+SIN(RADIANS(2*J356))*(0.019993-0.000101*G356)+SIN(RADIANS(3*J356))*0.000289</f>
        <v/>
      </c>
      <c r="M356">
        <f>I356+L356</f>
        <v/>
      </c>
      <c r="N356">
        <f>J356+L356</f>
        <v/>
      </c>
      <c r="O356">
        <f>(1.000001018*(1-K356*K356))/(1+K356*COS(RADIANS(N356)))</f>
        <v/>
      </c>
      <c r="P356">
        <f>M356-0.00569-0.00478*SIN(RADIANS(125.04-1934.136*G356))</f>
        <v/>
      </c>
      <c r="Q356">
        <f>23+(26+((21.448-G356*(46.815+G356*(0.00059-G356*0.001813))))/60)/60</f>
        <v/>
      </c>
      <c r="R356">
        <f>Q356+0.00256*COS(RADIANS(125.04-1934.136*G356))</f>
        <v/>
      </c>
      <c r="S356">
        <f>DEGREES(ATAN2(COS(RADIANS(P356)),COS(RADIANS(R356))*SIN(RADIANS(P356))))</f>
        <v/>
      </c>
      <c r="T356">
        <f>DEGREES(ASIN(SIN(RADIANS(R356))*SIN(RADIANS(P356))))</f>
        <v/>
      </c>
      <c r="U356">
        <f>TAN(RADIANS(R356/2))*TAN(RADIANS(R356/2))</f>
        <v/>
      </c>
      <c r="V356">
        <f>4*DEGREES(U356*SIN(2*RADIANS(I356))-2*K356*SIN(RADIANS(J356))+4*K356*U356*SIN(RADIANS(J356))*COS(2*RADIANS(I356))-0.5*U356*U356*SIN(4*RADIANS(I356))-1.25*K356*K356*SIN(2*RADIANS(J356)))</f>
        <v/>
      </c>
      <c r="W356">
        <f>DEGREES(ACOS(COS(RADIANS(90.833))/(COS(RADIANS($B$2))*COS(RADIANS(T356)))-TAN(RADIANS($B$2))*TAN(RADIANS(T356))))</f>
        <v/>
      </c>
      <c r="X356" s="7">
        <f>(720-4*$B$3-V356+$B$4*60)/1440</f>
        <v/>
      </c>
      <c r="Y356" s="7">
        <f>(X356*1440-W356*4)/1440</f>
        <v/>
      </c>
      <c r="Z356" s="7">
        <f>(X356*1440+W356*4)/1440</f>
        <v/>
      </c>
      <c r="AA356">
        <f>8*W356</f>
        <v/>
      </c>
      <c r="AB356">
        <f>MOD(E356*1440+V356+4*$B$3-60*$B$4,1440)</f>
        <v/>
      </c>
      <c r="AC356">
        <f>IF(AB356/4&lt;0,AB356/4+180,AB356/4-180)</f>
        <v/>
      </c>
      <c r="AD356">
        <f>DEGREES(ACOS(SIN(RADIANS($B$2))*SIN(RADIANS(T356))+COS(RADIANS($B$2))*COS(RADIANS(T356))*COS(RADIANS(AC356))))</f>
        <v/>
      </c>
      <c r="AE356">
        <f>90-AD356</f>
        <v/>
      </c>
      <c r="AF356">
        <f>IF(AE356&gt;85,0,IF(AE356&gt;5,58.1/TAN(RADIANS(AE356))-0.07/POWER(TAN(RADIANS(AE356)),3)+0.000086/POWER(TAN(RADIANS(AE356)),5),IF(AE356&gt;-0.575,1735+AE356*(-518.2+AE356*(103.4+AE356*(-12.79+AE356*0.711))),-20.772/TAN(RADIANS(AE356)))))/3600</f>
        <v/>
      </c>
      <c r="AG356">
        <f>AE356+AF356</f>
        <v/>
      </c>
      <c r="AH356">
        <f>IF(AC356&gt;0,MOD(DEGREES(ACOS(((SIN(RADIANS($B$2))*COS(RADIANS(AD356)))-SIN(RADIANS(T356)))/(COS(RADIANS($B$2))*SIN(RADIANS(AD356)))))+180,360),MOD(540-DEGREES(ACOS(((SIN(RADIANS($B$2))*COS(RADIANS(AD356)))-SIN(RADIANS(T356)))/(COS(RADIANS($B$2))*SIN(RADIANS(AD356))))),360))</f>
        <v/>
      </c>
    </row>
    <row r="357">
      <c r="D357" s="1">
        <f>D356+1</f>
        <v/>
      </c>
      <c r="E357" s="7">
        <f>$B$5</f>
        <v/>
      </c>
      <c r="F357" s="2">
        <f>D357+2415018.5+E357-$B$4/24</f>
        <v/>
      </c>
      <c r="G357" s="3">
        <f>(F357-2451545)/36525</f>
        <v/>
      </c>
      <c r="I357">
        <f>MOD(280.46646+G357*(36000.76983 + G357*0.0003032),360)</f>
        <v/>
      </c>
      <c r="J357">
        <f>357.52911+G357*(35999.05029 - 0.0001537*G357)</f>
        <v/>
      </c>
      <c r="K357">
        <f>0.016708634-G357*(0.000042037+0.0000001267*G357)</f>
        <v/>
      </c>
      <c r="L357">
        <f>SIN(RADIANS(J357))*(1.914602-G357*(0.004817+0.000014*G357))+SIN(RADIANS(2*J357))*(0.019993-0.000101*G357)+SIN(RADIANS(3*J357))*0.000289</f>
        <v/>
      </c>
      <c r="M357">
        <f>I357+L357</f>
        <v/>
      </c>
      <c r="N357">
        <f>J357+L357</f>
        <v/>
      </c>
      <c r="O357">
        <f>(1.000001018*(1-K357*K357))/(1+K357*COS(RADIANS(N357)))</f>
        <v/>
      </c>
      <c r="P357">
        <f>M357-0.00569-0.00478*SIN(RADIANS(125.04-1934.136*G357))</f>
        <v/>
      </c>
      <c r="Q357">
        <f>23+(26+((21.448-G357*(46.815+G357*(0.00059-G357*0.001813))))/60)/60</f>
        <v/>
      </c>
      <c r="R357">
        <f>Q357+0.00256*COS(RADIANS(125.04-1934.136*G357))</f>
        <v/>
      </c>
      <c r="S357">
        <f>DEGREES(ATAN2(COS(RADIANS(P357)),COS(RADIANS(R357))*SIN(RADIANS(P357))))</f>
        <v/>
      </c>
      <c r="T357">
        <f>DEGREES(ASIN(SIN(RADIANS(R357))*SIN(RADIANS(P357))))</f>
        <v/>
      </c>
      <c r="U357">
        <f>TAN(RADIANS(R357/2))*TAN(RADIANS(R357/2))</f>
        <v/>
      </c>
      <c r="V357">
        <f>4*DEGREES(U357*SIN(2*RADIANS(I357))-2*K357*SIN(RADIANS(J357))+4*K357*U357*SIN(RADIANS(J357))*COS(2*RADIANS(I357))-0.5*U357*U357*SIN(4*RADIANS(I357))-1.25*K357*K357*SIN(2*RADIANS(J357)))</f>
        <v/>
      </c>
      <c r="W357">
        <f>DEGREES(ACOS(COS(RADIANS(90.833))/(COS(RADIANS($B$2))*COS(RADIANS(T357)))-TAN(RADIANS($B$2))*TAN(RADIANS(T357))))</f>
        <v/>
      </c>
      <c r="X357" s="7">
        <f>(720-4*$B$3-V357+$B$4*60)/1440</f>
        <v/>
      </c>
      <c r="Y357" s="7">
        <f>(X357*1440-W357*4)/1440</f>
        <v/>
      </c>
      <c r="Z357" s="7">
        <f>(X357*1440+W357*4)/1440</f>
        <v/>
      </c>
      <c r="AA357">
        <f>8*W357</f>
        <v/>
      </c>
      <c r="AB357">
        <f>MOD(E357*1440+V357+4*$B$3-60*$B$4,1440)</f>
        <v/>
      </c>
      <c r="AC357">
        <f>IF(AB357/4&lt;0,AB357/4+180,AB357/4-180)</f>
        <v/>
      </c>
      <c r="AD357">
        <f>DEGREES(ACOS(SIN(RADIANS($B$2))*SIN(RADIANS(T357))+COS(RADIANS($B$2))*COS(RADIANS(T357))*COS(RADIANS(AC357))))</f>
        <v/>
      </c>
      <c r="AE357">
        <f>90-AD357</f>
        <v/>
      </c>
      <c r="AF357">
        <f>IF(AE357&gt;85,0,IF(AE357&gt;5,58.1/TAN(RADIANS(AE357))-0.07/POWER(TAN(RADIANS(AE357)),3)+0.000086/POWER(TAN(RADIANS(AE357)),5),IF(AE357&gt;-0.575,1735+AE357*(-518.2+AE357*(103.4+AE357*(-12.79+AE357*0.711))),-20.772/TAN(RADIANS(AE357)))))/3600</f>
        <v/>
      </c>
      <c r="AG357">
        <f>AE357+AF357</f>
        <v/>
      </c>
      <c r="AH357">
        <f>IF(AC357&gt;0,MOD(DEGREES(ACOS(((SIN(RADIANS($B$2))*COS(RADIANS(AD357)))-SIN(RADIANS(T357)))/(COS(RADIANS($B$2))*SIN(RADIANS(AD357)))))+180,360),MOD(540-DEGREES(ACOS(((SIN(RADIANS($B$2))*COS(RADIANS(AD357)))-SIN(RADIANS(T357)))/(COS(RADIANS($B$2))*SIN(RADIANS(AD357))))),360))</f>
        <v/>
      </c>
    </row>
    <row r="358">
      <c r="D358" s="1">
        <f>D357+1</f>
        <v/>
      </c>
      <c r="E358" s="7">
        <f>$B$5</f>
        <v/>
      </c>
      <c r="F358" s="2">
        <f>D358+2415018.5+E358-$B$4/24</f>
        <v/>
      </c>
      <c r="G358" s="3">
        <f>(F358-2451545)/36525</f>
        <v/>
      </c>
      <c r="I358">
        <f>MOD(280.46646+G358*(36000.76983 + G358*0.0003032),360)</f>
        <v/>
      </c>
      <c r="J358">
        <f>357.52911+G358*(35999.05029 - 0.0001537*G358)</f>
        <v/>
      </c>
      <c r="K358">
        <f>0.016708634-G358*(0.000042037+0.0000001267*G358)</f>
        <v/>
      </c>
      <c r="L358">
        <f>SIN(RADIANS(J358))*(1.914602-G358*(0.004817+0.000014*G358))+SIN(RADIANS(2*J358))*(0.019993-0.000101*G358)+SIN(RADIANS(3*J358))*0.000289</f>
        <v/>
      </c>
      <c r="M358">
        <f>I358+L358</f>
        <v/>
      </c>
      <c r="N358">
        <f>J358+L358</f>
        <v/>
      </c>
      <c r="O358">
        <f>(1.000001018*(1-K358*K358))/(1+K358*COS(RADIANS(N358)))</f>
        <v/>
      </c>
      <c r="P358">
        <f>M358-0.00569-0.00478*SIN(RADIANS(125.04-1934.136*G358))</f>
        <v/>
      </c>
      <c r="Q358">
        <f>23+(26+((21.448-G358*(46.815+G358*(0.00059-G358*0.001813))))/60)/60</f>
        <v/>
      </c>
      <c r="R358">
        <f>Q358+0.00256*COS(RADIANS(125.04-1934.136*G358))</f>
        <v/>
      </c>
      <c r="S358">
        <f>DEGREES(ATAN2(COS(RADIANS(P358)),COS(RADIANS(R358))*SIN(RADIANS(P358))))</f>
        <v/>
      </c>
      <c r="T358">
        <f>DEGREES(ASIN(SIN(RADIANS(R358))*SIN(RADIANS(P358))))</f>
        <v/>
      </c>
      <c r="U358">
        <f>TAN(RADIANS(R358/2))*TAN(RADIANS(R358/2))</f>
        <v/>
      </c>
      <c r="V358">
        <f>4*DEGREES(U358*SIN(2*RADIANS(I358))-2*K358*SIN(RADIANS(J358))+4*K358*U358*SIN(RADIANS(J358))*COS(2*RADIANS(I358))-0.5*U358*U358*SIN(4*RADIANS(I358))-1.25*K358*K358*SIN(2*RADIANS(J358)))</f>
        <v/>
      </c>
      <c r="W358">
        <f>DEGREES(ACOS(COS(RADIANS(90.833))/(COS(RADIANS($B$2))*COS(RADIANS(T358)))-TAN(RADIANS($B$2))*TAN(RADIANS(T358))))</f>
        <v/>
      </c>
      <c r="X358" s="7">
        <f>(720-4*$B$3-V358+$B$4*60)/1440</f>
        <v/>
      </c>
      <c r="Y358" s="7">
        <f>(X358*1440-W358*4)/1440</f>
        <v/>
      </c>
      <c r="Z358" s="7">
        <f>(X358*1440+W358*4)/1440</f>
        <v/>
      </c>
      <c r="AA358">
        <f>8*W358</f>
        <v/>
      </c>
      <c r="AB358">
        <f>MOD(E358*1440+V358+4*$B$3-60*$B$4,1440)</f>
        <v/>
      </c>
      <c r="AC358">
        <f>IF(AB358/4&lt;0,AB358/4+180,AB358/4-180)</f>
        <v/>
      </c>
      <c r="AD358">
        <f>DEGREES(ACOS(SIN(RADIANS($B$2))*SIN(RADIANS(T358))+COS(RADIANS($B$2))*COS(RADIANS(T358))*COS(RADIANS(AC358))))</f>
        <v/>
      </c>
      <c r="AE358">
        <f>90-AD358</f>
        <v/>
      </c>
      <c r="AF358">
        <f>IF(AE358&gt;85,0,IF(AE358&gt;5,58.1/TAN(RADIANS(AE358))-0.07/POWER(TAN(RADIANS(AE358)),3)+0.000086/POWER(TAN(RADIANS(AE358)),5),IF(AE358&gt;-0.575,1735+AE358*(-518.2+AE358*(103.4+AE358*(-12.79+AE358*0.711))),-20.772/TAN(RADIANS(AE358)))))/3600</f>
        <v/>
      </c>
      <c r="AG358">
        <f>AE358+AF358</f>
        <v/>
      </c>
      <c r="AH358">
        <f>IF(AC358&gt;0,MOD(DEGREES(ACOS(((SIN(RADIANS($B$2))*COS(RADIANS(AD358)))-SIN(RADIANS(T358)))/(COS(RADIANS($B$2))*SIN(RADIANS(AD358)))))+180,360),MOD(540-DEGREES(ACOS(((SIN(RADIANS($B$2))*COS(RADIANS(AD358)))-SIN(RADIANS(T358)))/(COS(RADIANS($B$2))*SIN(RADIANS(AD358))))),360))</f>
        <v/>
      </c>
    </row>
    <row r="359">
      <c r="D359" s="1">
        <f>D358+1</f>
        <v/>
      </c>
      <c r="E359" s="7">
        <f>$B$5</f>
        <v/>
      </c>
      <c r="F359" s="2">
        <f>D359+2415018.5+E359-$B$4/24</f>
        <v/>
      </c>
      <c r="G359" s="3">
        <f>(F359-2451545)/36525</f>
        <v/>
      </c>
      <c r="I359">
        <f>MOD(280.46646+G359*(36000.76983 + G359*0.0003032),360)</f>
        <v/>
      </c>
      <c r="J359">
        <f>357.52911+G359*(35999.05029 - 0.0001537*G359)</f>
        <v/>
      </c>
      <c r="K359">
        <f>0.016708634-G359*(0.000042037+0.0000001267*G359)</f>
        <v/>
      </c>
      <c r="L359">
        <f>SIN(RADIANS(J359))*(1.914602-G359*(0.004817+0.000014*G359))+SIN(RADIANS(2*J359))*(0.019993-0.000101*G359)+SIN(RADIANS(3*J359))*0.000289</f>
        <v/>
      </c>
      <c r="M359">
        <f>I359+L359</f>
        <v/>
      </c>
      <c r="N359">
        <f>J359+L359</f>
        <v/>
      </c>
      <c r="O359">
        <f>(1.000001018*(1-K359*K359))/(1+K359*COS(RADIANS(N359)))</f>
        <v/>
      </c>
      <c r="P359">
        <f>M359-0.00569-0.00478*SIN(RADIANS(125.04-1934.136*G359))</f>
        <v/>
      </c>
      <c r="Q359">
        <f>23+(26+((21.448-G359*(46.815+G359*(0.00059-G359*0.001813))))/60)/60</f>
        <v/>
      </c>
      <c r="R359">
        <f>Q359+0.00256*COS(RADIANS(125.04-1934.136*G359))</f>
        <v/>
      </c>
      <c r="S359">
        <f>DEGREES(ATAN2(COS(RADIANS(P359)),COS(RADIANS(R359))*SIN(RADIANS(P359))))</f>
        <v/>
      </c>
      <c r="T359">
        <f>DEGREES(ASIN(SIN(RADIANS(R359))*SIN(RADIANS(P359))))</f>
        <v/>
      </c>
      <c r="U359">
        <f>TAN(RADIANS(R359/2))*TAN(RADIANS(R359/2))</f>
        <v/>
      </c>
      <c r="V359">
        <f>4*DEGREES(U359*SIN(2*RADIANS(I359))-2*K359*SIN(RADIANS(J359))+4*K359*U359*SIN(RADIANS(J359))*COS(2*RADIANS(I359))-0.5*U359*U359*SIN(4*RADIANS(I359))-1.25*K359*K359*SIN(2*RADIANS(J359)))</f>
        <v/>
      </c>
      <c r="W359">
        <f>DEGREES(ACOS(COS(RADIANS(90.833))/(COS(RADIANS($B$2))*COS(RADIANS(T359)))-TAN(RADIANS($B$2))*TAN(RADIANS(T359))))</f>
        <v/>
      </c>
      <c r="X359" s="7">
        <f>(720-4*$B$3-V359+$B$4*60)/1440</f>
        <v/>
      </c>
      <c r="Y359" s="7">
        <f>(X359*1440-W359*4)/1440</f>
        <v/>
      </c>
      <c r="Z359" s="7">
        <f>(X359*1440+W359*4)/1440</f>
        <v/>
      </c>
      <c r="AA359">
        <f>8*W359</f>
        <v/>
      </c>
      <c r="AB359">
        <f>MOD(E359*1440+V359+4*$B$3-60*$B$4,1440)</f>
        <v/>
      </c>
      <c r="AC359">
        <f>IF(AB359/4&lt;0,AB359/4+180,AB359/4-180)</f>
        <v/>
      </c>
      <c r="AD359">
        <f>DEGREES(ACOS(SIN(RADIANS($B$2))*SIN(RADIANS(T359))+COS(RADIANS($B$2))*COS(RADIANS(T359))*COS(RADIANS(AC359))))</f>
        <v/>
      </c>
      <c r="AE359">
        <f>90-AD359</f>
        <v/>
      </c>
      <c r="AF359">
        <f>IF(AE359&gt;85,0,IF(AE359&gt;5,58.1/TAN(RADIANS(AE359))-0.07/POWER(TAN(RADIANS(AE359)),3)+0.000086/POWER(TAN(RADIANS(AE359)),5),IF(AE359&gt;-0.575,1735+AE359*(-518.2+AE359*(103.4+AE359*(-12.79+AE359*0.711))),-20.772/TAN(RADIANS(AE359)))))/3600</f>
        <v/>
      </c>
      <c r="AG359">
        <f>AE359+AF359</f>
        <v/>
      </c>
      <c r="AH359">
        <f>IF(AC359&gt;0,MOD(DEGREES(ACOS(((SIN(RADIANS($B$2))*COS(RADIANS(AD359)))-SIN(RADIANS(T359)))/(COS(RADIANS($B$2))*SIN(RADIANS(AD359)))))+180,360),MOD(540-DEGREES(ACOS(((SIN(RADIANS($B$2))*COS(RADIANS(AD359)))-SIN(RADIANS(T359)))/(COS(RADIANS($B$2))*SIN(RADIANS(AD359))))),360))</f>
        <v/>
      </c>
    </row>
    <row r="360">
      <c r="D360" s="1">
        <f>D359+1</f>
        <v/>
      </c>
      <c r="E360" s="7">
        <f>$B$5</f>
        <v/>
      </c>
      <c r="F360" s="2">
        <f>D360+2415018.5+E360-$B$4/24</f>
        <v/>
      </c>
      <c r="G360" s="3">
        <f>(F360-2451545)/36525</f>
        <v/>
      </c>
      <c r="I360">
        <f>MOD(280.46646+G360*(36000.76983 + G360*0.0003032),360)</f>
        <v/>
      </c>
      <c r="J360">
        <f>357.52911+G360*(35999.05029 - 0.0001537*G360)</f>
        <v/>
      </c>
      <c r="K360">
        <f>0.016708634-G360*(0.000042037+0.0000001267*G360)</f>
        <v/>
      </c>
      <c r="L360">
        <f>SIN(RADIANS(J360))*(1.914602-G360*(0.004817+0.000014*G360))+SIN(RADIANS(2*J360))*(0.019993-0.000101*G360)+SIN(RADIANS(3*J360))*0.000289</f>
        <v/>
      </c>
      <c r="M360">
        <f>I360+L360</f>
        <v/>
      </c>
      <c r="N360">
        <f>J360+L360</f>
        <v/>
      </c>
      <c r="O360">
        <f>(1.000001018*(1-K360*K360))/(1+K360*COS(RADIANS(N360)))</f>
        <v/>
      </c>
      <c r="P360">
        <f>M360-0.00569-0.00478*SIN(RADIANS(125.04-1934.136*G360))</f>
        <v/>
      </c>
      <c r="Q360">
        <f>23+(26+((21.448-G360*(46.815+G360*(0.00059-G360*0.001813))))/60)/60</f>
        <v/>
      </c>
      <c r="R360">
        <f>Q360+0.00256*COS(RADIANS(125.04-1934.136*G360))</f>
        <v/>
      </c>
      <c r="S360">
        <f>DEGREES(ATAN2(COS(RADIANS(P360)),COS(RADIANS(R360))*SIN(RADIANS(P360))))</f>
        <v/>
      </c>
      <c r="T360">
        <f>DEGREES(ASIN(SIN(RADIANS(R360))*SIN(RADIANS(P360))))</f>
        <v/>
      </c>
      <c r="U360">
        <f>TAN(RADIANS(R360/2))*TAN(RADIANS(R360/2))</f>
        <v/>
      </c>
      <c r="V360">
        <f>4*DEGREES(U360*SIN(2*RADIANS(I360))-2*K360*SIN(RADIANS(J360))+4*K360*U360*SIN(RADIANS(J360))*COS(2*RADIANS(I360))-0.5*U360*U360*SIN(4*RADIANS(I360))-1.25*K360*K360*SIN(2*RADIANS(J360)))</f>
        <v/>
      </c>
      <c r="W360">
        <f>DEGREES(ACOS(COS(RADIANS(90.833))/(COS(RADIANS($B$2))*COS(RADIANS(T360)))-TAN(RADIANS($B$2))*TAN(RADIANS(T360))))</f>
        <v/>
      </c>
      <c r="X360" s="7">
        <f>(720-4*$B$3-V360+$B$4*60)/1440</f>
        <v/>
      </c>
      <c r="Y360" s="7">
        <f>(X360*1440-W360*4)/1440</f>
        <v/>
      </c>
      <c r="Z360" s="7">
        <f>(X360*1440+W360*4)/1440</f>
        <v/>
      </c>
      <c r="AA360">
        <f>8*W360</f>
        <v/>
      </c>
      <c r="AB360">
        <f>MOD(E360*1440+V360+4*$B$3-60*$B$4,1440)</f>
        <v/>
      </c>
      <c r="AC360">
        <f>IF(AB360/4&lt;0,AB360/4+180,AB360/4-180)</f>
        <v/>
      </c>
      <c r="AD360">
        <f>DEGREES(ACOS(SIN(RADIANS($B$2))*SIN(RADIANS(T360))+COS(RADIANS($B$2))*COS(RADIANS(T360))*COS(RADIANS(AC360))))</f>
        <v/>
      </c>
      <c r="AE360">
        <f>90-AD360</f>
        <v/>
      </c>
      <c r="AF360">
        <f>IF(AE360&gt;85,0,IF(AE360&gt;5,58.1/TAN(RADIANS(AE360))-0.07/POWER(TAN(RADIANS(AE360)),3)+0.000086/POWER(TAN(RADIANS(AE360)),5),IF(AE360&gt;-0.575,1735+AE360*(-518.2+AE360*(103.4+AE360*(-12.79+AE360*0.711))),-20.772/TAN(RADIANS(AE360)))))/3600</f>
        <v/>
      </c>
      <c r="AG360">
        <f>AE360+AF360</f>
        <v/>
      </c>
      <c r="AH360">
        <f>IF(AC360&gt;0,MOD(DEGREES(ACOS(((SIN(RADIANS($B$2))*COS(RADIANS(AD360)))-SIN(RADIANS(T360)))/(COS(RADIANS($B$2))*SIN(RADIANS(AD360)))))+180,360),MOD(540-DEGREES(ACOS(((SIN(RADIANS($B$2))*COS(RADIANS(AD360)))-SIN(RADIANS(T360)))/(COS(RADIANS($B$2))*SIN(RADIANS(AD360))))),360))</f>
        <v/>
      </c>
    </row>
    <row r="361">
      <c r="D361" s="1">
        <f>D360+1</f>
        <v/>
      </c>
      <c r="E361" s="7">
        <f>$B$5</f>
        <v/>
      </c>
      <c r="F361" s="2">
        <f>D361+2415018.5+E361-$B$4/24</f>
        <v/>
      </c>
      <c r="G361" s="3">
        <f>(F361-2451545)/36525</f>
        <v/>
      </c>
      <c r="I361">
        <f>MOD(280.46646+G361*(36000.76983 + G361*0.0003032),360)</f>
        <v/>
      </c>
      <c r="J361">
        <f>357.52911+G361*(35999.05029 - 0.0001537*G361)</f>
        <v/>
      </c>
      <c r="K361">
        <f>0.016708634-G361*(0.000042037+0.0000001267*G361)</f>
        <v/>
      </c>
      <c r="L361">
        <f>SIN(RADIANS(J361))*(1.914602-G361*(0.004817+0.000014*G361))+SIN(RADIANS(2*J361))*(0.019993-0.000101*G361)+SIN(RADIANS(3*J361))*0.000289</f>
        <v/>
      </c>
      <c r="M361">
        <f>I361+L361</f>
        <v/>
      </c>
      <c r="N361">
        <f>J361+L361</f>
        <v/>
      </c>
      <c r="O361">
        <f>(1.000001018*(1-K361*K361))/(1+K361*COS(RADIANS(N361)))</f>
        <v/>
      </c>
      <c r="P361">
        <f>M361-0.00569-0.00478*SIN(RADIANS(125.04-1934.136*G361))</f>
        <v/>
      </c>
      <c r="Q361">
        <f>23+(26+((21.448-G361*(46.815+G361*(0.00059-G361*0.001813))))/60)/60</f>
        <v/>
      </c>
      <c r="R361">
        <f>Q361+0.00256*COS(RADIANS(125.04-1934.136*G361))</f>
        <v/>
      </c>
      <c r="S361">
        <f>DEGREES(ATAN2(COS(RADIANS(P361)),COS(RADIANS(R361))*SIN(RADIANS(P361))))</f>
        <v/>
      </c>
      <c r="T361">
        <f>DEGREES(ASIN(SIN(RADIANS(R361))*SIN(RADIANS(P361))))</f>
        <v/>
      </c>
      <c r="U361">
        <f>TAN(RADIANS(R361/2))*TAN(RADIANS(R361/2))</f>
        <v/>
      </c>
      <c r="V361">
        <f>4*DEGREES(U361*SIN(2*RADIANS(I361))-2*K361*SIN(RADIANS(J361))+4*K361*U361*SIN(RADIANS(J361))*COS(2*RADIANS(I361))-0.5*U361*U361*SIN(4*RADIANS(I361))-1.25*K361*K361*SIN(2*RADIANS(J361)))</f>
        <v/>
      </c>
      <c r="W361">
        <f>DEGREES(ACOS(COS(RADIANS(90.833))/(COS(RADIANS($B$2))*COS(RADIANS(T361)))-TAN(RADIANS($B$2))*TAN(RADIANS(T361))))</f>
        <v/>
      </c>
      <c r="X361" s="7">
        <f>(720-4*$B$3-V361+$B$4*60)/1440</f>
        <v/>
      </c>
      <c r="Y361" s="7">
        <f>(X361*1440-W361*4)/1440</f>
        <v/>
      </c>
      <c r="Z361" s="7">
        <f>(X361*1440+W361*4)/1440</f>
        <v/>
      </c>
      <c r="AA361">
        <f>8*W361</f>
        <v/>
      </c>
      <c r="AB361">
        <f>MOD(E361*1440+V361+4*$B$3-60*$B$4,1440)</f>
        <v/>
      </c>
      <c r="AC361">
        <f>IF(AB361/4&lt;0,AB361/4+180,AB361/4-180)</f>
        <v/>
      </c>
      <c r="AD361">
        <f>DEGREES(ACOS(SIN(RADIANS($B$2))*SIN(RADIANS(T361))+COS(RADIANS($B$2))*COS(RADIANS(T361))*COS(RADIANS(AC361))))</f>
        <v/>
      </c>
      <c r="AE361">
        <f>90-AD361</f>
        <v/>
      </c>
      <c r="AF361">
        <f>IF(AE361&gt;85,0,IF(AE361&gt;5,58.1/TAN(RADIANS(AE361))-0.07/POWER(TAN(RADIANS(AE361)),3)+0.000086/POWER(TAN(RADIANS(AE361)),5),IF(AE361&gt;-0.575,1735+AE361*(-518.2+AE361*(103.4+AE361*(-12.79+AE361*0.711))),-20.772/TAN(RADIANS(AE361)))))/3600</f>
        <v/>
      </c>
      <c r="AG361">
        <f>AE361+AF361</f>
        <v/>
      </c>
      <c r="AH361">
        <f>IF(AC361&gt;0,MOD(DEGREES(ACOS(((SIN(RADIANS($B$2))*COS(RADIANS(AD361)))-SIN(RADIANS(T361)))/(COS(RADIANS($B$2))*SIN(RADIANS(AD361)))))+180,360),MOD(540-DEGREES(ACOS(((SIN(RADIANS($B$2))*COS(RADIANS(AD361)))-SIN(RADIANS(T361)))/(COS(RADIANS($B$2))*SIN(RADIANS(AD361))))),360))</f>
        <v/>
      </c>
    </row>
    <row r="362">
      <c r="D362" s="1">
        <f>D361+1</f>
        <v/>
      </c>
      <c r="E362" s="7">
        <f>$B$5</f>
        <v/>
      </c>
      <c r="F362" s="2">
        <f>D362+2415018.5+E362-$B$4/24</f>
        <v/>
      </c>
      <c r="G362" s="3">
        <f>(F362-2451545)/36525</f>
        <v/>
      </c>
      <c r="I362">
        <f>MOD(280.46646+G362*(36000.76983 + G362*0.0003032),360)</f>
        <v/>
      </c>
      <c r="J362">
        <f>357.52911+G362*(35999.05029 - 0.0001537*G362)</f>
        <v/>
      </c>
      <c r="K362">
        <f>0.016708634-G362*(0.000042037+0.0000001267*G362)</f>
        <v/>
      </c>
      <c r="L362">
        <f>SIN(RADIANS(J362))*(1.914602-G362*(0.004817+0.000014*G362))+SIN(RADIANS(2*J362))*(0.019993-0.000101*G362)+SIN(RADIANS(3*J362))*0.000289</f>
        <v/>
      </c>
      <c r="M362">
        <f>I362+L362</f>
        <v/>
      </c>
      <c r="N362">
        <f>J362+L362</f>
        <v/>
      </c>
      <c r="O362">
        <f>(1.000001018*(1-K362*K362))/(1+K362*COS(RADIANS(N362)))</f>
        <v/>
      </c>
      <c r="P362">
        <f>M362-0.00569-0.00478*SIN(RADIANS(125.04-1934.136*G362))</f>
        <v/>
      </c>
      <c r="Q362">
        <f>23+(26+((21.448-G362*(46.815+G362*(0.00059-G362*0.001813))))/60)/60</f>
        <v/>
      </c>
      <c r="R362">
        <f>Q362+0.00256*COS(RADIANS(125.04-1934.136*G362))</f>
        <v/>
      </c>
      <c r="S362">
        <f>DEGREES(ATAN2(COS(RADIANS(P362)),COS(RADIANS(R362))*SIN(RADIANS(P362))))</f>
        <v/>
      </c>
      <c r="T362">
        <f>DEGREES(ASIN(SIN(RADIANS(R362))*SIN(RADIANS(P362))))</f>
        <v/>
      </c>
      <c r="U362">
        <f>TAN(RADIANS(R362/2))*TAN(RADIANS(R362/2))</f>
        <v/>
      </c>
      <c r="V362">
        <f>4*DEGREES(U362*SIN(2*RADIANS(I362))-2*K362*SIN(RADIANS(J362))+4*K362*U362*SIN(RADIANS(J362))*COS(2*RADIANS(I362))-0.5*U362*U362*SIN(4*RADIANS(I362))-1.25*K362*K362*SIN(2*RADIANS(J362)))</f>
        <v/>
      </c>
      <c r="W362">
        <f>DEGREES(ACOS(COS(RADIANS(90.833))/(COS(RADIANS($B$2))*COS(RADIANS(T362)))-TAN(RADIANS($B$2))*TAN(RADIANS(T362))))</f>
        <v/>
      </c>
      <c r="X362" s="7">
        <f>(720-4*$B$3-V362+$B$4*60)/1440</f>
        <v/>
      </c>
      <c r="Y362" s="7">
        <f>(X362*1440-W362*4)/1440</f>
        <v/>
      </c>
      <c r="Z362" s="7">
        <f>(X362*1440+W362*4)/1440</f>
        <v/>
      </c>
      <c r="AA362">
        <f>8*W362</f>
        <v/>
      </c>
      <c r="AB362">
        <f>MOD(E362*1440+V362+4*$B$3-60*$B$4,1440)</f>
        <v/>
      </c>
      <c r="AC362">
        <f>IF(AB362/4&lt;0,AB362/4+180,AB362/4-180)</f>
        <v/>
      </c>
      <c r="AD362">
        <f>DEGREES(ACOS(SIN(RADIANS($B$2))*SIN(RADIANS(T362))+COS(RADIANS($B$2))*COS(RADIANS(T362))*COS(RADIANS(AC362))))</f>
        <v/>
      </c>
      <c r="AE362">
        <f>90-AD362</f>
        <v/>
      </c>
      <c r="AF362">
        <f>IF(AE362&gt;85,0,IF(AE362&gt;5,58.1/TAN(RADIANS(AE362))-0.07/POWER(TAN(RADIANS(AE362)),3)+0.000086/POWER(TAN(RADIANS(AE362)),5),IF(AE362&gt;-0.575,1735+AE362*(-518.2+AE362*(103.4+AE362*(-12.79+AE362*0.711))),-20.772/TAN(RADIANS(AE362)))))/3600</f>
        <v/>
      </c>
      <c r="AG362">
        <f>AE362+AF362</f>
        <v/>
      </c>
      <c r="AH362">
        <f>IF(AC362&gt;0,MOD(DEGREES(ACOS(((SIN(RADIANS($B$2))*COS(RADIANS(AD362)))-SIN(RADIANS(T362)))/(COS(RADIANS($B$2))*SIN(RADIANS(AD362)))))+180,360),MOD(540-DEGREES(ACOS(((SIN(RADIANS($B$2))*COS(RADIANS(AD362)))-SIN(RADIANS(T362)))/(COS(RADIANS($B$2))*SIN(RADIANS(AD362))))),360))</f>
        <v/>
      </c>
    </row>
    <row r="363">
      <c r="D363" s="1">
        <f>D362+1</f>
        <v/>
      </c>
      <c r="E363" s="7">
        <f>$B$5</f>
        <v/>
      </c>
      <c r="F363" s="2">
        <f>D363+2415018.5+E363-$B$4/24</f>
        <v/>
      </c>
      <c r="G363" s="3">
        <f>(F363-2451545)/36525</f>
        <v/>
      </c>
      <c r="I363">
        <f>MOD(280.46646+G363*(36000.76983 + G363*0.0003032),360)</f>
        <v/>
      </c>
      <c r="J363">
        <f>357.52911+G363*(35999.05029 - 0.0001537*G363)</f>
        <v/>
      </c>
      <c r="K363">
        <f>0.016708634-G363*(0.000042037+0.0000001267*G363)</f>
        <v/>
      </c>
      <c r="L363">
        <f>SIN(RADIANS(J363))*(1.914602-G363*(0.004817+0.000014*G363))+SIN(RADIANS(2*J363))*(0.019993-0.000101*G363)+SIN(RADIANS(3*J363))*0.000289</f>
        <v/>
      </c>
      <c r="M363">
        <f>I363+L363</f>
        <v/>
      </c>
      <c r="N363">
        <f>J363+L363</f>
        <v/>
      </c>
      <c r="O363">
        <f>(1.000001018*(1-K363*K363))/(1+K363*COS(RADIANS(N363)))</f>
        <v/>
      </c>
      <c r="P363">
        <f>M363-0.00569-0.00478*SIN(RADIANS(125.04-1934.136*G363))</f>
        <v/>
      </c>
      <c r="Q363">
        <f>23+(26+((21.448-G363*(46.815+G363*(0.00059-G363*0.001813))))/60)/60</f>
        <v/>
      </c>
      <c r="R363">
        <f>Q363+0.00256*COS(RADIANS(125.04-1934.136*G363))</f>
        <v/>
      </c>
      <c r="S363">
        <f>DEGREES(ATAN2(COS(RADIANS(P363)),COS(RADIANS(R363))*SIN(RADIANS(P363))))</f>
        <v/>
      </c>
      <c r="T363">
        <f>DEGREES(ASIN(SIN(RADIANS(R363))*SIN(RADIANS(P363))))</f>
        <v/>
      </c>
      <c r="U363">
        <f>TAN(RADIANS(R363/2))*TAN(RADIANS(R363/2))</f>
        <v/>
      </c>
      <c r="V363">
        <f>4*DEGREES(U363*SIN(2*RADIANS(I363))-2*K363*SIN(RADIANS(J363))+4*K363*U363*SIN(RADIANS(J363))*COS(2*RADIANS(I363))-0.5*U363*U363*SIN(4*RADIANS(I363))-1.25*K363*K363*SIN(2*RADIANS(J363)))</f>
        <v/>
      </c>
      <c r="W363">
        <f>DEGREES(ACOS(COS(RADIANS(90.833))/(COS(RADIANS($B$2))*COS(RADIANS(T363)))-TAN(RADIANS($B$2))*TAN(RADIANS(T363))))</f>
        <v/>
      </c>
      <c r="X363" s="7">
        <f>(720-4*$B$3-V363+$B$4*60)/1440</f>
        <v/>
      </c>
      <c r="Y363" s="7">
        <f>(X363*1440-W363*4)/1440</f>
        <v/>
      </c>
      <c r="Z363" s="7">
        <f>(X363*1440+W363*4)/1440</f>
        <v/>
      </c>
      <c r="AA363">
        <f>8*W363</f>
        <v/>
      </c>
      <c r="AB363">
        <f>MOD(E363*1440+V363+4*$B$3-60*$B$4,1440)</f>
        <v/>
      </c>
      <c r="AC363">
        <f>IF(AB363/4&lt;0,AB363/4+180,AB363/4-180)</f>
        <v/>
      </c>
      <c r="AD363">
        <f>DEGREES(ACOS(SIN(RADIANS($B$2))*SIN(RADIANS(T363))+COS(RADIANS($B$2))*COS(RADIANS(T363))*COS(RADIANS(AC363))))</f>
        <v/>
      </c>
      <c r="AE363">
        <f>90-AD363</f>
        <v/>
      </c>
      <c r="AF363">
        <f>IF(AE363&gt;85,0,IF(AE363&gt;5,58.1/TAN(RADIANS(AE363))-0.07/POWER(TAN(RADIANS(AE363)),3)+0.000086/POWER(TAN(RADIANS(AE363)),5),IF(AE363&gt;-0.575,1735+AE363*(-518.2+AE363*(103.4+AE363*(-12.79+AE363*0.711))),-20.772/TAN(RADIANS(AE363)))))/3600</f>
        <v/>
      </c>
      <c r="AG363">
        <f>AE363+AF363</f>
        <v/>
      </c>
      <c r="AH363">
        <f>IF(AC363&gt;0,MOD(DEGREES(ACOS(((SIN(RADIANS($B$2))*COS(RADIANS(AD363)))-SIN(RADIANS(T363)))/(COS(RADIANS($B$2))*SIN(RADIANS(AD363)))))+180,360),MOD(540-DEGREES(ACOS(((SIN(RADIANS($B$2))*COS(RADIANS(AD363)))-SIN(RADIANS(T363)))/(COS(RADIANS($B$2))*SIN(RADIANS(AD363))))),360))</f>
        <v/>
      </c>
    </row>
    <row r="364">
      <c r="D364" s="1">
        <f>D363+1</f>
        <v/>
      </c>
      <c r="E364" s="7">
        <f>$B$5</f>
        <v/>
      </c>
      <c r="F364" s="2">
        <f>D364+2415018.5+E364-$B$4/24</f>
        <v/>
      </c>
      <c r="G364" s="3">
        <f>(F364-2451545)/36525</f>
        <v/>
      </c>
      <c r="I364">
        <f>MOD(280.46646+G364*(36000.76983 + G364*0.0003032),360)</f>
        <v/>
      </c>
      <c r="J364">
        <f>357.52911+G364*(35999.05029 - 0.0001537*G364)</f>
        <v/>
      </c>
      <c r="K364">
        <f>0.016708634-G364*(0.000042037+0.0000001267*G364)</f>
        <v/>
      </c>
      <c r="L364">
        <f>SIN(RADIANS(J364))*(1.914602-G364*(0.004817+0.000014*G364))+SIN(RADIANS(2*J364))*(0.019993-0.000101*G364)+SIN(RADIANS(3*J364))*0.000289</f>
        <v/>
      </c>
      <c r="M364">
        <f>I364+L364</f>
        <v/>
      </c>
      <c r="N364">
        <f>J364+L364</f>
        <v/>
      </c>
      <c r="O364">
        <f>(1.000001018*(1-K364*K364))/(1+K364*COS(RADIANS(N364)))</f>
        <v/>
      </c>
      <c r="P364">
        <f>M364-0.00569-0.00478*SIN(RADIANS(125.04-1934.136*G364))</f>
        <v/>
      </c>
      <c r="Q364">
        <f>23+(26+((21.448-G364*(46.815+G364*(0.00059-G364*0.001813))))/60)/60</f>
        <v/>
      </c>
      <c r="R364">
        <f>Q364+0.00256*COS(RADIANS(125.04-1934.136*G364))</f>
        <v/>
      </c>
      <c r="S364">
        <f>DEGREES(ATAN2(COS(RADIANS(P364)),COS(RADIANS(R364))*SIN(RADIANS(P364))))</f>
        <v/>
      </c>
      <c r="T364">
        <f>DEGREES(ASIN(SIN(RADIANS(R364))*SIN(RADIANS(P364))))</f>
        <v/>
      </c>
      <c r="U364">
        <f>TAN(RADIANS(R364/2))*TAN(RADIANS(R364/2))</f>
        <v/>
      </c>
      <c r="V364">
        <f>4*DEGREES(U364*SIN(2*RADIANS(I364))-2*K364*SIN(RADIANS(J364))+4*K364*U364*SIN(RADIANS(J364))*COS(2*RADIANS(I364))-0.5*U364*U364*SIN(4*RADIANS(I364))-1.25*K364*K364*SIN(2*RADIANS(J364)))</f>
        <v/>
      </c>
      <c r="W364">
        <f>DEGREES(ACOS(COS(RADIANS(90.833))/(COS(RADIANS($B$2))*COS(RADIANS(T364)))-TAN(RADIANS($B$2))*TAN(RADIANS(T364))))</f>
        <v/>
      </c>
      <c r="X364" s="7">
        <f>(720-4*$B$3-V364+$B$4*60)/1440</f>
        <v/>
      </c>
      <c r="Y364" s="7">
        <f>(X364*1440-W364*4)/1440</f>
        <v/>
      </c>
      <c r="Z364" s="7">
        <f>(X364*1440+W364*4)/1440</f>
        <v/>
      </c>
      <c r="AA364">
        <f>8*W364</f>
        <v/>
      </c>
      <c r="AB364">
        <f>MOD(E364*1440+V364+4*$B$3-60*$B$4,1440)</f>
        <v/>
      </c>
      <c r="AC364">
        <f>IF(AB364/4&lt;0,AB364/4+180,AB364/4-180)</f>
        <v/>
      </c>
      <c r="AD364">
        <f>DEGREES(ACOS(SIN(RADIANS($B$2))*SIN(RADIANS(T364))+COS(RADIANS($B$2))*COS(RADIANS(T364))*COS(RADIANS(AC364))))</f>
        <v/>
      </c>
      <c r="AE364">
        <f>90-AD364</f>
        <v/>
      </c>
      <c r="AF364">
        <f>IF(AE364&gt;85,0,IF(AE364&gt;5,58.1/TAN(RADIANS(AE364))-0.07/POWER(TAN(RADIANS(AE364)),3)+0.000086/POWER(TAN(RADIANS(AE364)),5),IF(AE364&gt;-0.575,1735+AE364*(-518.2+AE364*(103.4+AE364*(-12.79+AE364*0.711))),-20.772/TAN(RADIANS(AE364)))))/3600</f>
        <v/>
      </c>
      <c r="AG364">
        <f>AE364+AF364</f>
        <v/>
      </c>
      <c r="AH364">
        <f>IF(AC364&gt;0,MOD(DEGREES(ACOS(((SIN(RADIANS($B$2))*COS(RADIANS(AD364)))-SIN(RADIANS(T364)))/(COS(RADIANS($B$2))*SIN(RADIANS(AD364)))))+180,360),MOD(540-DEGREES(ACOS(((SIN(RADIANS($B$2))*COS(RADIANS(AD364)))-SIN(RADIANS(T364)))/(COS(RADIANS($B$2))*SIN(RADIANS(AD364))))),360))</f>
        <v/>
      </c>
    </row>
    <row r="365">
      <c r="D365" s="1">
        <f>D364+1</f>
        <v/>
      </c>
      <c r="E365" s="7">
        <f>$B$5</f>
        <v/>
      </c>
      <c r="F365" s="2">
        <f>D365+2415018.5+E365-$B$4/24</f>
        <v/>
      </c>
      <c r="G365" s="3">
        <f>(F365-2451545)/36525</f>
        <v/>
      </c>
      <c r="I365">
        <f>MOD(280.46646+G365*(36000.76983 + G365*0.0003032),360)</f>
        <v/>
      </c>
      <c r="J365">
        <f>357.52911+G365*(35999.05029 - 0.0001537*G365)</f>
        <v/>
      </c>
      <c r="K365">
        <f>0.016708634-G365*(0.000042037+0.0000001267*G365)</f>
        <v/>
      </c>
      <c r="L365">
        <f>SIN(RADIANS(J365))*(1.914602-G365*(0.004817+0.000014*G365))+SIN(RADIANS(2*J365))*(0.019993-0.000101*G365)+SIN(RADIANS(3*J365))*0.000289</f>
        <v/>
      </c>
      <c r="M365">
        <f>I365+L365</f>
        <v/>
      </c>
      <c r="N365">
        <f>J365+L365</f>
        <v/>
      </c>
      <c r="O365">
        <f>(1.000001018*(1-K365*K365))/(1+K365*COS(RADIANS(N365)))</f>
        <v/>
      </c>
      <c r="P365">
        <f>M365-0.00569-0.00478*SIN(RADIANS(125.04-1934.136*G365))</f>
        <v/>
      </c>
      <c r="Q365">
        <f>23+(26+((21.448-G365*(46.815+G365*(0.00059-G365*0.001813))))/60)/60</f>
        <v/>
      </c>
      <c r="R365">
        <f>Q365+0.00256*COS(RADIANS(125.04-1934.136*G365))</f>
        <v/>
      </c>
      <c r="S365">
        <f>DEGREES(ATAN2(COS(RADIANS(P365)),COS(RADIANS(R365))*SIN(RADIANS(P365))))</f>
        <v/>
      </c>
      <c r="T365">
        <f>DEGREES(ASIN(SIN(RADIANS(R365))*SIN(RADIANS(P365))))</f>
        <v/>
      </c>
      <c r="U365">
        <f>TAN(RADIANS(R365/2))*TAN(RADIANS(R365/2))</f>
        <v/>
      </c>
      <c r="V365">
        <f>4*DEGREES(U365*SIN(2*RADIANS(I365))-2*K365*SIN(RADIANS(J365))+4*K365*U365*SIN(RADIANS(J365))*COS(2*RADIANS(I365))-0.5*U365*U365*SIN(4*RADIANS(I365))-1.25*K365*K365*SIN(2*RADIANS(J365)))</f>
        <v/>
      </c>
      <c r="W365">
        <f>DEGREES(ACOS(COS(RADIANS(90.833))/(COS(RADIANS($B$2))*COS(RADIANS(T365)))-TAN(RADIANS($B$2))*TAN(RADIANS(T365))))</f>
        <v/>
      </c>
      <c r="X365" s="7">
        <f>(720-4*$B$3-V365+$B$4*60)/1440</f>
        <v/>
      </c>
      <c r="Y365" s="7">
        <f>(X365*1440-W365*4)/1440</f>
        <v/>
      </c>
      <c r="Z365" s="7">
        <f>(X365*1440+W365*4)/1440</f>
        <v/>
      </c>
      <c r="AA365">
        <f>8*W365</f>
        <v/>
      </c>
      <c r="AB365">
        <f>MOD(E365*1440+V365+4*$B$3-60*$B$4,1440)</f>
        <v/>
      </c>
      <c r="AC365">
        <f>IF(AB365/4&lt;0,AB365/4+180,AB365/4-180)</f>
        <v/>
      </c>
      <c r="AD365">
        <f>DEGREES(ACOS(SIN(RADIANS($B$2))*SIN(RADIANS(T365))+COS(RADIANS($B$2))*COS(RADIANS(T365))*COS(RADIANS(AC365))))</f>
        <v/>
      </c>
      <c r="AE365">
        <f>90-AD365</f>
        <v/>
      </c>
      <c r="AF365">
        <f>IF(AE365&gt;85,0,IF(AE365&gt;5,58.1/TAN(RADIANS(AE365))-0.07/POWER(TAN(RADIANS(AE365)),3)+0.000086/POWER(TAN(RADIANS(AE365)),5),IF(AE365&gt;-0.575,1735+AE365*(-518.2+AE365*(103.4+AE365*(-12.79+AE365*0.711))),-20.772/TAN(RADIANS(AE365)))))/3600</f>
        <v/>
      </c>
      <c r="AG365">
        <f>AE365+AF365</f>
        <v/>
      </c>
      <c r="AH365">
        <f>IF(AC365&gt;0,MOD(DEGREES(ACOS(((SIN(RADIANS($B$2))*COS(RADIANS(AD365)))-SIN(RADIANS(T365)))/(COS(RADIANS($B$2))*SIN(RADIANS(AD365)))))+180,360),MOD(540-DEGREES(ACOS(((SIN(RADIANS($B$2))*COS(RADIANS(AD365)))-SIN(RADIANS(T365)))/(COS(RADIANS($B$2))*SIN(RADIANS(AD365))))),360))</f>
        <v/>
      </c>
    </row>
    <row r="366">
      <c r="D366" s="1">
        <f>D365+1</f>
        <v/>
      </c>
      <c r="E366" s="7">
        <f>$B$5</f>
        <v/>
      </c>
      <c r="F366" s="2">
        <f>D366+2415018.5+E366-$B$4/24</f>
        <v/>
      </c>
      <c r="G366" s="3">
        <f>(F366-2451545)/36525</f>
        <v/>
      </c>
      <c r="I366">
        <f>MOD(280.46646+G366*(36000.76983 + G366*0.0003032),360)</f>
        <v/>
      </c>
      <c r="J366">
        <f>357.52911+G366*(35999.05029 - 0.0001537*G366)</f>
        <v/>
      </c>
      <c r="K366">
        <f>0.016708634-G366*(0.000042037+0.0000001267*G366)</f>
        <v/>
      </c>
      <c r="L366">
        <f>SIN(RADIANS(J366))*(1.914602-G366*(0.004817+0.000014*G366))+SIN(RADIANS(2*J366))*(0.019993-0.000101*G366)+SIN(RADIANS(3*J366))*0.000289</f>
        <v/>
      </c>
      <c r="M366">
        <f>I366+L366</f>
        <v/>
      </c>
      <c r="N366">
        <f>J366+L366</f>
        <v/>
      </c>
      <c r="O366">
        <f>(1.000001018*(1-K366*K366))/(1+K366*COS(RADIANS(N366)))</f>
        <v/>
      </c>
      <c r="P366">
        <f>M366-0.00569-0.00478*SIN(RADIANS(125.04-1934.136*G366))</f>
        <v/>
      </c>
      <c r="Q366">
        <f>23+(26+((21.448-G366*(46.815+G366*(0.00059-G366*0.001813))))/60)/60</f>
        <v/>
      </c>
      <c r="R366">
        <f>Q366+0.00256*COS(RADIANS(125.04-1934.136*G366))</f>
        <v/>
      </c>
      <c r="S366">
        <f>DEGREES(ATAN2(COS(RADIANS(P366)),COS(RADIANS(R366))*SIN(RADIANS(P366))))</f>
        <v/>
      </c>
      <c r="T366">
        <f>DEGREES(ASIN(SIN(RADIANS(R366))*SIN(RADIANS(P366))))</f>
        <v/>
      </c>
      <c r="U366">
        <f>TAN(RADIANS(R366/2))*TAN(RADIANS(R366/2))</f>
        <v/>
      </c>
      <c r="V366">
        <f>4*DEGREES(U366*SIN(2*RADIANS(I366))-2*K366*SIN(RADIANS(J366))+4*K366*U366*SIN(RADIANS(J366))*COS(2*RADIANS(I366))-0.5*U366*U366*SIN(4*RADIANS(I366))-1.25*K366*K366*SIN(2*RADIANS(J366)))</f>
        <v/>
      </c>
      <c r="W366">
        <f>DEGREES(ACOS(COS(RADIANS(90.833))/(COS(RADIANS($B$2))*COS(RADIANS(T366)))-TAN(RADIANS($B$2))*TAN(RADIANS(T366))))</f>
        <v/>
      </c>
      <c r="X366" s="7">
        <f>(720-4*$B$3-V366+$B$4*60)/1440</f>
        <v/>
      </c>
      <c r="Y366" s="7">
        <f>(X366*1440-W366*4)/1440</f>
        <v/>
      </c>
      <c r="Z366" s="7">
        <f>(X366*1440+W366*4)/1440</f>
        <v/>
      </c>
      <c r="AA366">
        <f>8*W366</f>
        <v/>
      </c>
      <c r="AB366">
        <f>MOD(E366*1440+V366+4*$B$3-60*$B$4,1440)</f>
        <v/>
      </c>
      <c r="AC366">
        <f>IF(AB366/4&lt;0,AB366/4+180,AB366/4-180)</f>
        <v/>
      </c>
      <c r="AD366">
        <f>DEGREES(ACOS(SIN(RADIANS($B$2))*SIN(RADIANS(T366))+COS(RADIANS($B$2))*COS(RADIANS(T366))*COS(RADIANS(AC366))))</f>
        <v/>
      </c>
      <c r="AE366">
        <f>90-AD366</f>
        <v/>
      </c>
      <c r="AF366">
        <f>IF(AE366&gt;85,0,IF(AE366&gt;5,58.1/TAN(RADIANS(AE366))-0.07/POWER(TAN(RADIANS(AE366)),3)+0.000086/POWER(TAN(RADIANS(AE366)),5),IF(AE366&gt;-0.575,1735+AE366*(-518.2+AE366*(103.4+AE366*(-12.79+AE366*0.711))),-20.772/TAN(RADIANS(AE366)))))/3600</f>
        <v/>
      </c>
      <c r="AG366">
        <f>AE366+AF366</f>
        <v/>
      </c>
      <c r="AH366">
        <f>IF(AC366&gt;0,MOD(DEGREES(ACOS(((SIN(RADIANS($B$2))*COS(RADIANS(AD366)))-SIN(RADIANS(T366)))/(COS(RADIANS($B$2))*SIN(RADIANS(AD366)))))+180,360),MOD(540-DEGREES(ACOS(((SIN(RADIANS($B$2))*COS(RADIANS(AD366)))-SIN(RADIANS(T366)))/(COS(RADIANS($B$2))*SIN(RADIANS(AD366))))),360))</f>
        <v/>
      </c>
    </row>
    <row r="367">
      <c r="D367" s="1">
        <f>D366+1</f>
        <v/>
      </c>
      <c r="E367" s="7">
        <f>$B$5</f>
        <v/>
      </c>
      <c r="F367" s="2">
        <f>D367+2415018.5+E367-$B$4/24</f>
        <v/>
      </c>
      <c r="G367" s="3">
        <f>(F367-2451545)/36525</f>
        <v/>
      </c>
      <c r="I367">
        <f>MOD(280.46646+G367*(36000.76983 + G367*0.0003032),360)</f>
        <v/>
      </c>
      <c r="J367">
        <f>357.52911+G367*(35999.05029 - 0.0001537*G367)</f>
        <v/>
      </c>
      <c r="K367">
        <f>0.016708634-G367*(0.000042037+0.0000001267*G367)</f>
        <v/>
      </c>
      <c r="L367">
        <f>SIN(RADIANS(J367))*(1.914602-G367*(0.004817+0.000014*G367))+SIN(RADIANS(2*J367))*(0.019993-0.000101*G367)+SIN(RADIANS(3*J367))*0.000289</f>
        <v/>
      </c>
      <c r="M367">
        <f>I367+L367</f>
        <v/>
      </c>
      <c r="N367">
        <f>J367+L367</f>
        <v/>
      </c>
      <c r="O367">
        <f>(1.000001018*(1-K367*K367))/(1+K367*COS(RADIANS(N367)))</f>
        <v/>
      </c>
      <c r="P367">
        <f>M367-0.00569-0.00478*SIN(RADIANS(125.04-1934.136*G367))</f>
        <v/>
      </c>
      <c r="Q367">
        <f>23+(26+((21.448-G367*(46.815+G367*(0.00059-G367*0.001813))))/60)/60</f>
        <v/>
      </c>
      <c r="R367">
        <f>Q367+0.00256*COS(RADIANS(125.04-1934.136*G367))</f>
        <v/>
      </c>
      <c r="S367">
        <f>DEGREES(ATAN2(COS(RADIANS(P367)),COS(RADIANS(R367))*SIN(RADIANS(P367))))</f>
        <v/>
      </c>
      <c r="T367">
        <f>DEGREES(ASIN(SIN(RADIANS(R367))*SIN(RADIANS(P367))))</f>
        <v/>
      </c>
      <c r="U367">
        <f>TAN(RADIANS(R367/2))*TAN(RADIANS(R367/2))</f>
        <v/>
      </c>
      <c r="V367">
        <f>4*DEGREES(U367*SIN(2*RADIANS(I367))-2*K367*SIN(RADIANS(J367))+4*K367*U367*SIN(RADIANS(J367))*COS(2*RADIANS(I367))-0.5*U367*U367*SIN(4*RADIANS(I367))-1.25*K367*K367*SIN(2*RADIANS(J367)))</f>
        <v/>
      </c>
      <c r="W367">
        <f>DEGREES(ACOS(COS(RADIANS(90.833))/(COS(RADIANS($B$2))*COS(RADIANS(T367)))-TAN(RADIANS($B$2))*TAN(RADIANS(T367))))</f>
        <v/>
      </c>
      <c r="X367" s="7">
        <f>(720-4*$B$3-V367+$B$4*60)/1440</f>
        <v/>
      </c>
      <c r="Y367" s="7">
        <f>(X367*1440-W367*4)/1440</f>
        <v/>
      </c>
      <c r="Z367" s="7">
        <f>(X367*1440+W367*4)/1440</f>
        <v/>
      </c>
      <c r="AA367">
        <f>8*W367</f>
        <v/>
      </c>
      <c r="AB367">
        <f>MOD(E367*1440+V367+4*$B$3-60*$B$4,1440)</f>
        <v/>
      </c>
      <c r="AC367">
        <f>IF(AB367/4&lt;0,AB367/4+180,AB367/4-180)</f>
        <v/>
      </c>
      <c r="AD367">
        <f>DEGREES(ACOS(SIN(RADIANS($B$2))*SIN(RADIANS(T367))+COS(RADIANS($B$2))*COS(RADIANS(T367))*COS(RADIANS(AC367))))</f>
        <v/>
      </c>
      <c r="AE367">
        <f>90-AD367</f>
        <v/>
      </c>
      <c r="AF367">
        <f>IF(AE367&gt;85,0,IF(AE367&gt;5,58.1/TAN(RADIANS(AE367))-0.07/POWER(TAN(RADIANS(AE367)),3)+0.000086/POWER(TAN(RADIANS(AE367)),5),IF(AE367&gt;-0.575,1735+AE367*(-518.2+AE367*(103.4+AE367*(-12.79+AE367*0.711))),-20.772/TAN(RADIANS(AE367)))))/3600</f>
        <v/>
      </c>
      <c r="AG367">
        <f>AE367+AF367</f>
        <v/>
      </c>
      <c r="AH367">
        <f>IF(AC367&gt;0,MOD(DEGREES(ACOS(((SIN(RADIANS($B$2))*COS(RADIANS(AD367)))-SIN(RADIANS(T367)))/(COS(RADIANS($B$2))*SIN(RADIANS(AD367)))))+180,360),MOD(540-DEGREES(ACOS(((SIN(RADIANS($B$2))*COS(RADIANS(AD367)))-SIN(RADIANS(T367)))/(COS(RADIANS($B$2))*SIN(RADIANS(AD367))))),360))</f>
        <v/>
      </c>
    </row>
  </sheetData>
  <mergeCells count="1">
    <mergeCell ref="A1:C1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Chris Cornwall</dc:creator>
  <dcterms:created xmlns:dcterms="http://purl.org/dc/terms/" xmlns:xsi="http://www.w3.org/2001/XMLSchema-instance" xsi:type="dcterms:W3CDTF">2010-02-16T14:55:33Z</dcterms:created>
  <dcterms:modified xmlns:dcterms="http://purl.org/dc/terms/" xmlns:xsi="http://www.w3.org/2001/XMLSchema-instance" xsi:type="dcterms:W3CDTF">2021-04-24T04:17:38Z</dcterms:modified>
  <cp:lastModifiedBy>June Skeeter</cp:lastModifiedBy>
</cp:coreProperties>
</file>