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705" tabRatio="0"/>
  </bookViews>
  <sheets>
    <sheet name="Planilha1" sheetId="1" r:id="rId1"/>
    <sheet name="Planilha2" sheetId="2" r:id="rId2"/>
  </sheets>
  <definedNames>
    <definedName name="aportes_mensais">Planilha1!$C$15</definedName>
    <definedName name="rendimento_carteira">Planilha1!$C$14</definedName>
    <definedName name="porc_salario">Planilha1!$C$16</definedName>
    <definedName name="dividendos_mensais">Planilha1!$C$23</definedName>
    <definedName name="pat_fut_acum">Planilha1!$C$22</definedName>
    <definedName name="invest_inicial">Planilha1!$C$19</definedName>
    <definedName name="prazo_invest">Planilha1!$C$20</definedName>
    <definedName name="tx_rendimento">Planilha1!$C$21</definedName>
    <definedName name="salario">Planilha1!$C$13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<sst xmlns="http://schemas.openxmlformats.org/spreadsheetml/2006/main" count="115" uniqueCount="38">
  <si>
    <t>DADOS</t>
  </si>
  <si>
    <t>Salário:</t>
  </si>
  <si>
    <t>Rendimento da Carteira:</t>
  </si>
  <si>
    <t>Aportes mensais</t>
  </si>
  <si>
    <t>% do Salário:</t>
  </si>
  <si>
    <t>INVESTIMENTO MENSAL</t>
  </si>
  <si>
    <t>£³</t>
  </si>
  <si>
    <t>Quanto investir por mês:</t>
  </si>
  <si>
    <t>Prazo do Investimento:</t>
  </si>
  <si>
    <t>Taxa de rendimento:</t>
  </si>
  <si>
    <t>Patrimônio Futuro Acumulado:</t>
  </si>
  <si>
    <t>Dividendos Mensais</t>
  </si>
  <si>
    <t>EVOLUÇÃO PATRIMONIAL</t>
  </si>
  <si>
    <t>DIVIDENDOS</t>
  </si>
  <si>
    <t>2 Anos</t>
  </si>
  <si>
    <t>5 Anos</t>
  </si>
  <si>
    <t>10 Anos</t>
  </si>
  <si>
    <t>20 Anos</t>
  </si>
  <si>
    <t>30 Anos</t>
  </si>
  <si>
    <t>PERFIL DE INVESTIDOR:</t>
  </si>
  <si>
    <t>Moderado</t>
  </si>
  <si>
    <t>Arrojado</t>
  </si>
  <si>
    <t>DISTRIBUIÇÃO DA CARTEIRA</t>
  </si>
  <si>
    <t>VALORES:</t>
  </si>
  <si>
    <t>TD</t>
  </si>
  <si>
    <t>CDB</t>
  </si>
  <si>
    <t>FUNDOS DE 
INVESTIMENTO</t>
  </si>
  <si>
    <t>FII's</t>
  </si>
  <si>
    <t>ETF's</t>
  </si>
  <si>
    <t>CRIPTO</t>
  </si>
  <si>
    <t>AÇÕES</t>
  </si>
  <si>
    <t>LCI/LCA</t>
  </si>
  <si>
    <t>CHAVE</t>
  </si>
  <si>
    <t>PERFIL</t>
  </si>
  <si>
    <t>TIPOS DE INVESTIMENTO</t>
  </si>
  <si>
    <t>%</t>
  </si>
  <si>
    <t>CHAVE ÚNICA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</si>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</sst>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  <numFmt numFmtId="181" formatCode="&quot;R$&quot;#,##0.00;[Red]\-&quot;R$&quot;#,##0.00"/>
  </numFmts>
  <fonts count="29">
    <font>
      <sz val="10"/>
      <color theme="1"/>
      <name val="Calibri"/>
      <charset val="134"/>
      <scheme val="minor"/>
    </font>
    <font>
      <b/>
      <sz val="12"/>
      <color theme="0"/>
      <name val="Century751 No2 BT"/>
      <charset val="134"/>
    </font>
    <font>
      <sz val="11"/>
      <color theme="1"/>
      <name val="Century751 No2 BT"/>
      <charset val="134"/>
    </font>
    <font>
      <sz val="10"/>
      <color theme="0"/>
      <name val="Calibri"/>
      <charset val="134"/>
      <scheme val="minor"/>
    </font>
    <font>
      <b/>
      <sz val="12"/>
      <color theme="1"/>
      <name val="Century751 No2 BT"/>
      <charset val="134"/>
    </font>
    <font>
      <sz val="11"/>
      <color theme="0"/>
      <name val="Century751 No2 BT"/>
      <charset val="134"/>
    </font>
    <font>
      <b/>
      <sz val="11"/>
      <color theme="0"/>
      <name val="Century751 No2 BT"/>
      <charset val="134"/>
    </font>
    <font>
      <b/>
      <sz val="11"/>
      <color theme="1"/>
      <name val="Century751 No2 BT"/>
      <charset val="134"/>
    </font>
    <font>
      <i/>
      <sz val="10"/>
      <color theme="1"/>
      <name val="Calibri"/>
      <charset val="134"/>
      <scheme val="minor"/>
    </font>
    <font>
      <i/>
      <sz val="11"/>
      <color theme="0"/>
      <name val="Century751 No2 BT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-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medium">
        <color auto="1"/>
      </left>
      <right style="thin">
        <color theme="0" tint="-0.15"/>
      </right>
      <top style="thin">
        <color theme="0" tint="-0.15"/>
      </top>
      <bottom style="medium">
        <color auto="1"/>
      </bottom>
      <diagonal/>
    </border>
    <border>
      <left style="thin">
        <color theme="0" tint="-0.15"/>
      </left>
      <right style="medium">
        <color theme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5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05"/>
      </right>
      <top style="thin">
        <color theme="0" tint="-0.15"/>
      </top>
      <bottom style="thin">
        <color theme="0" tint="-0.05"/>
      </bottom>
      <diagonal/>
    </border>
    <border>
      <left style="medium">
        <color auto="1"/>
      </left>
      <right style="thin">
        <color theme="0" tint="-0.05"/>
      </right>
      <top style="thin">
        <color theme="0" tint="-0.05"/>
      </top>
      <bottom style="medium">
        <color auto="1"/>
      </bottom>
      <diagonal/>
    </border>
    <border>
      <left style="medium">
        <color auto="1"/>
      </left>
      <right style="thin">
        <color theme="0" tint="-0.15"/>
      </right>
      <top style="medium">
        <color auto="1"/>
      </top>
      <bottom style="thin">
        <color auto="1"/>
      </bottom>
      <diagonal/>
    </border>
    <border>
      <left style="thin">
        <color theme="0" tint="-0.15"/>
      </left>
      <right style="thin">
        <color theme="1" tint="0.05"/>
      </right>
      <top style="medium">
        <color auto="1"/>
      </top>
      <bottom style="thin">
        <color auto="1"/>
      </bottom>
      <diagonal/>
    </border>
    <border>
      <left style="thin">
        <color theme="0" tint="-0.15"/>
      </left>
      <right style="thin">
        <color theme="0" tint="-0.25"/>
      </right>
      <top/>
      <bottom style="thin">
        <color theme="0" tint="-0.1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medium">
        <color auto="1"/>
      </right>
      <top/>
      <bottom style="thin">
        <color theme="0" tint="-0.25"/>
      </bottom>
      <diagonal/>
    </border>
    <border>
      <left style="thin">
        <color theme="0" tint="-0.15"/>
      </left>
      <right style="thin">
        <color theme="0" tint="-0.25"/>
      </right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medium">
        <color auto="1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15"/>
      </left>
      <right style="thin">
        <color theme="0" tint="-0.25"/>
      </right>
      <top style="thin">
        <color theme="0" tint="-0.15"/>
      </top>
      <bottom style="medium">
        <color auto="1"/>
      </bottom>
      <diagonal/>
    </border>
    <border>
      <left/>
      <right style="thin">
        <color theme="0" tint="-0.25"/>
      </right>
      <top style="thin">
        <color theme="0" tint="-0.25"/>
      </top>
      <bottom style="medium">
        <color auto="1"/>
      </bottom>
      <diagonal/>
    </border>
    <border>
      <left style="thin">
        <color theme="0" tint="-0.25"/>
      </left>
      <right style="medium">
        <color auto="1"/>
      </right>
      <top style="thin">
        <color theme="0" tint="-0.25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theme="0" tint="-0.15"/>
      </right>
      <top/>
      <bottom style="thin">
        <color theme="0" tint="-0.25"/>
      </bottom>
      <diagonal/>
    </border>
    <border>
      <left style="thin">
        <color theme="0" tint="-0.15"/>
      </left>
      <right style="thin">
        <color theme="0" tint="-0.25"/>
      </right>
      <top/>
      <bottom style="thin">
        <color theme="0" tint="-0.15"/>
      </bottom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medium">
        <color auto="1"/>
      </right>
      <top/>
      <bottom style="thin">
        <color theme="0" tint="-0.15"/>
      </bottom>
      <diagonal/>
    </border>
    <border>
      <left style="medium">
        <color auto="1"/>
      </left>
      <right style="thin">
        <color theme="0" tint="-0.1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15"/>
      </left>
      <right style="thin">
        <color theme="0" tint="-0.25"/>
      </right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medium">
        <color auto="1"/>
      </right>
      <top style="thin">
        <color theme="0" tint="-0.15"/>
      </top>
      <bottom style="thin">
        <color theme="0" tint="-0.15"/>
      </bottom>
      <diagonal/>
    </border>
    <border>
      <left style="medium">
        <color auto="1"/>
      </left>
      <right style="thin">
        <color theme="0" tint="-0.15"/>
      </right>
      <top style="thin">
        <color theme="0" tint="-0.25"/>
      </top>
      <bottom style="medium">
        <color auto="1"/>
      </bottom>
      <diagonal/>
    </border>
    <border>
      <left style="thin">
        <color theme="0" tint="-0.15"/>
      </left>
      <right style="thin">
        <color theme="0" tint="-0.25"/>
      </right>
      <top style="thin">
        <color theme="0" tint="-0.15"/>
      </top>
      <bottom style="medium">
        <color auto="1"/>
      </bottom>
      <diagonal/>
    </border>
    <border>
      <left/>
      <right style="thin">
        <color theme="0" tint="-0.15"/>
      </right>
      <top style="thin">
        <color theme="0" tint="-0.15"/>
      </top>
      <bottom style="medium">
        <color auto="1"/>
      </bottom>
      <diagonal/>
    </border>
    <border>
      <left style="thin">
        <color theme="0" tint="-0.15"/>
      </left>
      <right style="medium">
        <color auto="1"/>
      </right>
      <top style="thin">
        <color theme="0" tint="-0.15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4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17" fillId="0" borderId="4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43" applyNumberForma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20" fillId="7" borderId="43" applyNumberFormat="0" applyAlignment="0" applyProtection="0">
      <alignment vertical="center"/>
    </xf>
    <xf numFmtId="0" fontId="21" fillId="8" borderId="45" applyNumberFormat="0" applyAlignment="0" applyProtection="0">
      <alignment vertical="center"/>
    </xf>
    <xf numFmtId="0" fontId="22" fillId="0" borderId="46" applyNumberFormat="0" applyFill="0" applyAlignment="0" applyProtection="0">
      <alignment vertical="center"/>
    </xf>
    <xf numFmtId="0" fontId="23" fillId="0" borderId="47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 vertical="center" indent="1"/>
    </xf>
    <xf numFmtId="180" fontId="2" fillId="0" borderId="6" xfId="0" applyNumberFormat="1" applyFont="1" applyBorder="1" applyAlignment="1" applyProtection="1">
      <alignment horizontal="center" vertical="center"/>
      <protection locked="0"/>
    </xf>
    <xf numFmtId="180" fontId="2" fillId="0" borderId="0" xfId="0" applyNumberFormat="1" applyFont="1" applyAlignment="1" applyProtection="1">
      <alignment horizontal="center" vertical="center"/>
      <protection locked="0"/>
    </xf>
    <xf numFmtId="180" fontId="2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left" vertical="center" indent="1"/>
    </xf>
    <xf numFmtId="10" fontId="2" fillId="0" borderId="6" xfId="0" applyNumberFormat="1" applyFont="1" applyBorder="1" applyAlignment="1" applyProtection="1">
      <alignment horizontal="center" vertical="center"/>
      <protection locked="0"/>
    </xf>
    <xf numFmtId="10" fontId="2" fillId="0" borderId="0" xfId="0" applyNumberFormat="1" applyFont="1" applyAlignment="1" applyProtection="1">
      <alignment horizontal="center" vertical="center"/>
      <protection locked="0"/>
    </xf>
    <xf numFmtId="10" fontId="2" fillId="0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left" vertical="center" indent="1"/>
    </xf>
    <xf numFmtId="10" fontId="2" fillId="0" borderId="10" xfId="3" applyNumberFormat="1" applyFont="1" applyBorder="1" applyAlignment="1">
      <alignment horizontal="center" vertical="center"/>
    </xf>
    <xf numFmtId="10" fontId="2" fillId="0" borderId="11" xfId="3" applyNumberFormat="1" applyFont="1" applyBorder="1" applyAlignment="1">
      <alignment horizontal="center" vertical="center"/>
    </xf>
    <xf numFmtId="10" fontId="2" fillId="0" borderId="12" xfId="3" applyNumberFormat="1" applyFont="1" applyFill="1" applyBorder="1" applyAlignment="1">
      <alignment horizontal="center" vertical="center"/>
    </xf>
    <xf numFmtId="180" fontId="5" fillId="0" borderId="0" xfId="2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80" fontId="5" fillId="0" borderId="0" xfId="2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1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7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 indent="1"/>
    </xf>
    <xf numFmtId="0" fontId="7" fillId="3" borderId="0" xfId="0" applyFont="1" applyFill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/>
      <protection locked="0"/>
    </xf>
    <xf numFmtId="10" fontId="7" fillId="0" borderId="13" xfId="3" applyNumberFormat="1" applyFont="1" applyBorder="1" applyAlignment="1" applyProtection="1">
      <alignment horizontal="center" vertical="center"/>
      <protection locked="0"/>
    </xf>
    <xf numFmtId="10" fontId="7" fillId="0" borderId="0" xfId="3" applyNumberFormat="1" applyFont="1" applyBorder="1" applyAlignment="1" applyProtection="1">
      <alignment horizontal="center" vertical="center"/>
      <protection locked="0"/>
    </xf>
    <xf numFmtId="10" fontId="7" fillId="0" borderId="7" xfId="3" applyNumberFormat="1" applyFont="1" applyFill="1" applyBorder="1" applyAlignment="1" applyProtection="1">
      <alignment horizontal="center" vertical="center"/>
      <protection locked="0"/>
    </xf>
    <xf numFmtId="0" fontId="7" fillId="4" borderId="14" xfId="0" applyFont="1" applyFill="1" applyBorder="1" applyAlignment="1">
      <alignment horizontal="left" vertical="center" indent="1"/>
    </xf>
    <xf numFmtId="181" fontId="7" fillId="4" borderId="0" xfId="0" applyNumberFormat="1" applyFont="1" applyFill="1" applyAlignment="1">
      <alignment horizontal="center" vertical="center"/>
    </xf>
    <xf numFmtId="181" fontId="7" fillId="4" borderId="7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left" vertical="center" indent="1"/>
    </xf>
    <xf numFmtId="181" fontId="7" fillId="4" borderId="11" xfId="0" applyNumberFormat="1" applyFont="1" applyFill="1" applyBorder="1" applyAlignment="1">
      <alignment horizontal="center" vertical="center"/>
    </xf>
    <xf numFmtId="181" fontId="7" fillId="4" borderId="12" xfId="0" applyNumberFormat="1" applyFont="1" applyFill="1" applyBorder="1" applyAlignment="1">
      <alignment horizontal="center" vertical="center"/>
    </xf>
    <xf numFmtId="180" fontId="5" fillId="0" borderId="0" xfId="2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2" fillId="3" borderId="5" xfId="0" applyFont="1" applyFill="1" applyBorder="1" applyAlignment="1">
      <alignment horizontal="left" vertical="center" indent="1"/>
    </xf>
    <xf numFmtId="181" fontId="2" fillId="0" borderId="18" xfId="0" applyNumberFormat="1" applyFont="1" applyBorder="1" applyAlignment="1">
      <alignment horizontal="center" vertical="center"/>
    </xf>
    <xf numFmtId="181" fontId="2" fillId="0" borderId="19" xfId="0" applyNumberFormat="1" applyFont="1" applyBorder="1" applyAlignment="1">
      <alignment horizontal="center" vertical="center"/>
    </xf>
    <xf numFmtId="181" fontId="2" fillId="0" borderId="20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horizontal="left" vertical="center" indent="1"/>
    </xf>
    <xf numFmtId="181" fontId="2" fillId="0" borderId="21" xfId="0" applyNumberFormat="1" applyFont="1" applyBorder="1" applyAlignment="1">
      <alignment horizontal="center" vertical="center"/>
    </xf>
    <xf numFmtId="181" fontId="2" fillId="0" borderId="22" xfId="0" applyNumberFormat="1" applyFont="1" applyBorder="1" applyAlignment="1">
      <alignment horizontal="center" vertical="center"/>
    </xf>
    <xf numFmtId="181" fontId="2" fillId="0" borderId="23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horizontal="left" vertical="center" indent="1"/>
    </xf>
    <xf numFmtId="181" fontId="2" fillId="0" borderId="24" xfId="0" applyNumberFormat="1" applyFont="1" applyBorder="1" applyAlignment="1">
      <alignment horizontal="center" vertical="center"/>
    </xf>
    <xf numFmtId="181" fontId="2" fillId="0" borderId="25" xfId="0" applyNumberFormat="1" applyFont="1" applyBorder="1" applyAlignment="1">
      <alignment horizontal="center" vertical="center"/>
    </xf>
    <xf numFmtId="181" fontId="2" fillId="0" borderId="26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27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>
      <alignment horizontal="center" vertical="center"/>
    </xf>
    <xf numFmtId="9" fontId="2" fillId="3" borderId="29" xfId="3" applyFont="1" applyFill="1" applyBorder="1" applyAlignment="1">
      <alignment horizontal="center" vertical="center"/>
    </xf>
    <xf numFmtId="180" fontId="2" fillId="3" borderId="30" xfId="2" applyNumberFormat="1" applyFont="1" applyFill="1" applyBorder="1" applyAlignment="1">
      <alignment horizontal="center" vertical="center"/>
    </xf>
    <xf numFmtId="180" fontId="2" fillId="3" borderId="31" xfId="2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9" fontId="2" fillId="3" borderId="33" xfId="3" applyFont="1" applyFill="1" applyBorder="1" applyAlignment="1">
      <alignment horizontal="center" vertical="center"/>
    </xf>
    <xf numFmtId="180" fontId="2" fillId="3" borderId="34" xfId="2" applyNumberFormat="1" applyFont="1" applyFill="1" applyBorder="1" applyAlignment="1">
      <alignment horizontal="center" vertical="center"/>
    </xf>
    <xf numFmtId="180" fontId="2" fillId="3" borderId="35" xfId="2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/>
    </xf>
    <xf numFmtId="9" fontId="2" fillId="3" borderId="37" xfId="3" applyFont="1" applyFill="1" applyBorder="1" applyAlignment="1">
      <alignment horizontal="center" vertical="center"/>
    </xf>
    <xf numFmtId="180" fontId="2" fillId="3" borderId="38" xfId="2" applyNumberFormat="1" applyFont="1" applyFill="1" applyBorder="1" applyAlignment="1">
      <alignment horizontal="center" vertical="center"/>
    </xf>
    <xf numFmtId="180" fontId="2" fillId="3" borderId="39" xfId="2" applyNumberFormat="1" applyFont="1" applyFill="1" applyBorder="1" applyAlignment="1">
      <alignment horizontal="center" vertical="center"/>
    </xf>
    <xf numFmtId="180" fontId="2" fillId="0" borderId="6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0" fontId="2" fillId="0" borderId="7" xfId="0" applyNumberFormat="1" applyFont="1" applyFill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7" xfId="0" applyNumberFormat="1" applyFont="1" applyFill="1" applyBorder="1" applyAlignment="1">
      <alignment horizontal="center" vertical="center"/>
    </xf>
    <xf numFmtId="180" fontId="9" fillId="0" borderId="0" xfId="2" applyNumberFormat="1" applyFont="1" applyFill="1" applyBorder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0" fontId="7" fillId="0" borderId="13" xfId="3" applyNumberFormat="1" applyFont="1" applyBorder="1" applyAlignment="1">
      <alignment horizontal="center" vertical="center"/>
    </xf>
    <xf numFmtId="10" fontId="7" fillId="0" borderId="0" xfId="3" applyNumberFormat="1" applyFont="1" applyBorder="1" applyAlignment="1">
      <alignment horizontal="center" vertical="center"/>
    </xf>
    <xf numFmtId="10" fontId="7" fillId="0" borderId="7" xfId="3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8">
    <dxf>
      <fill>
        <patternFill patternType="solid">
          <bgColor theme="3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885825</xdr:colOff>
      <xdr:row>1</xdr:row>
      <xdr:rowOff>0</xdr:rowOff>
    </xdr:from>
    <xdr:to>
      <xdr:col>4</xdr:col>
      <xdr:colOff>516890</xdr:colOff>
      <xdr:row>9</xdr:row>
      <xdr:rowOff>118110</xdr:rowOff>
    </xdr:to>
    <xdr:pic>
      <xdr:nvPicPr>
        <xdr:cNvPr id="2" name="Imagem 1" descr="Gemini_Generated_Image_nql67lnql67lnql6"/>
        <xdr:cNvPicPr>
          <a:picLocks noChangeAspect="1"/>
        </xdr:cNvPicPr>
      </xdr:nvPicPr>
      <xdr:blipFill>
        <a:blip r:embed="rId1"/>
        <a:srcRect l="21237" t="36852" r="20362" b="45034"/>
        <a:stretch>
          <a:fillRect/>
        </a:stretch>
      </xdr:blipFill>
      <xdr:spPr>
        <a:xfrm>
          <a:off x="1695450" y="161925"/>
          <a:ext cx="5012690" cy="1413510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XFD43"/>
  <sheetViews>
    <sheetView showGridLines="0" showRowColHeaders="0" tabSelected="1" topLeftCell="A10" workbookViewId="0">
      <selection activeCell="F23" sqref="F23"/>
    </sheetView>
  </sheetViews>
  <sheetFormatPr defaultColWidth="9.14285714285714" defaultRowHeight="12.75"/>
  <cols>
    <col min="1" max="1" width="12.1428571428571" customWidth="1"/>
    <col min="2" max="2" width="41.1428571428571" customWidth="1"/>
    <col min="3" max="3" width="20.5714285714286" customWidth="1"/>
    <col min="4" max="4" width="19" customWidth="1"/>
    <col min="5" max="5" width="18.8571428571429" customWidth="1"/>
    <col min="6" max="6" width="18" customWidth="1"/>
    <col min="8" max="16383" width="9.14285714285714" hidden="1" customWidth="1"/>
  </cols>
  <sheetData>
    <row r="10" ht="13.5"/>
    <row r="11" ht="13.5" hidden="1"/>
    <row r="12" ht="30" customHeight="1" spans="2:16384">
      <c r="B12" s="9" t="s">
        <v>0</v>
      </c>
      <c r="C12" s="10"/>
      <c r="D12" s="10"/>
      <c r="E12" s="11"/>
      <c r="F12" s="12"/>
      <c r="XEZ12" s="9" t="s">
        <v>0</v>
      </c>
      <c r="XFA12" s="10"/>
      <c r="XFB12" s="10"/>
      <c r="XFC12" s="11"/>
      <c r="XFD12" s="12"/>
    </row>
    <row r="13" ht="25" customHeight="1" spans="2:16384">
      <c r="B13" s="13" t="s">
        <v>1</v>
      </c>
      <c r="C13" s="14">
        <v>5000</v>
      </c>
      <c r="D13" s="15"/>
      <c r="E13" s="16"/>
      <c r="F13" s="17"/>
      <c r="XEZ13" s="13" t="s">
        <v>1</v>
      </c>
      <c r="XFA13" s="87">
        <v>5000</v>
      </c>
      <c r="XFB13" s="88"/>
      <c r="XFC13" s="89"/>
      <c r="XFD13" s="17"/>
    </row>
    <row r="14" ht="25" customHeight="1" spans="2:16384">
      <c r="B14" s="18" t="s">
        <v>2</v>
      </c>
      <c r="C14" s="19">
        <v>0.009</v>
      </c>
      <c r="D14" s="20"/>
      <c r="E14" s="21"/>
      <c r="F14" s="22"/>
      <c r="XEZ14" s="18" t="s">
        <v>2</v>
      </c>
      <c r="XFA14" s="90">
        <v>0.009</v>
      </c>
      <c r="XFB14" s="91"/>
      <c r="XFC14" s="92"/>
      <c r="XFD14" s="22"/>
    </row>
    <row r="15" ht="25" customHeight="1" spans="2:16384">
      <c r="B15" s="18" t="s">
        <v>3</v>
      </c>
      <c r="C15" s="14">
        <v>10</v>
      </c>
      <c r="D15" s="15"/>
      <c r="E15" s="16"/>
      <c r="F15" s="23"/>
      <c r="G15" s="24"/>
      <c r="XEZ15" s="18" t="s">
        <v>3</v>
      </c>
      <c r="XFA15" s="87">
        <v>10</v>
      </c>
      <c r="XFB15" s="88"/>
      <c r="XFC15" s="89"/>
      <c r="XFD15" s="23"/>
    </row>
    <row r="16" ht="25" customHeight="1" spans="2:16384">
      <c r="B16" s="25" t="s">
        <v>4</v>
      </c>
      <c r="C16" s="26">
        <f>(C15/C13)*100%</f>
        <v>0.002</v>
      </c>
      <c r="D16" s="27"/>
      <c r="E16" s="28"/>
      <c r="F16" s="29"/>
      <c r="XEZ16" s="25" t="s">
        <v>4</v>
      </c>
      <c r="XFA16" s="26">
        <f>(XFA15/XFA13)*100%</f>
        <v>0.002</v>
      </c>
      <c r="XFB16" s="27"/>
      <c r="XFC16" s="28"/>
      <c r="XFD16" s="29"/>
    </row>
    <row r="17" ht="15" customHeight="1" spans="5:16384">
      <c r="E17" s="30"/>
      <c r="F17" s="31"/>
      <c r="XFC17" s="30"/>
      <c r="XFD17" s="31"/>
    </row>
    <row r="18" ht="30" customHeight="1" spans="2:16384">
      <c r="B18" s="9" t="s">
        <v>5</v>
      </c>
      <c r="C18" s="10"/>
      <c r="D18" s="10"/>
      <c r="E18" s="11"/>
      <c r="F18" s="31"/>
      <c r="XEZ18" s="9" t="s">
        <v>5</v>
      </c>
      <c r="XFA18" s="10"/>
      <c r="XFB18" s="10"/>
      <c r="XFC18" s="11"/>
      <c r="XFD18" s="93" t="s">
        <v>6</v>
      </c>
    </row>
    <row r="19" ht="25" customHeight="1" spans="2:16384">
      <c r="B19" s="32" t="s">
        <v>7</v>
      </c>
      <c r="C19" s="33">
        <v>3500</v>
      </c>
      <c r="D19" s="33"/>
      <c r="E19" s="34"/>
      <c r="F19" s="31"/>
      <c r="XEZ19" s="32" t="s">
        <v>7</v>
      </c>
      <c r="XFA19" s="94">
        <v>3500</v>
      </c>
      <c r="XFB19" s="94"/>
      <c r="XFC19" s="95"/>
      <c r="XFD19" s="31"/>
    </row>
    <row r="20" ht="23.75" customHeight="1" spans="2:16384">
      <c r="B20" s="35" t="s">
        <v>8</v>
      </c>
      <c r="C20" s="36">
        <v>2</v>
      </c>
      <c r="D20" s="36"/>
      <c r="E20" s="37"/>
      <c r="F20" s="31"/>
      <c r="XEZ20" s="35" t="s">
        <v>8</v>
      </c>
      <c r="XFA20" s="96">
        <v>10</v>
      </c>
      <c r="XFB20" s="96"/>
      <c r="XFC20" s="97"/>
      <c r="XFD20" s="31"/>
    </row>
    <row r="21" ht="23.75" customHeight="1" spans="2:16384">
      <c r="B21" s="35" t="s">
        <v>9</v>
      </c>
      <c r="C21" s="38">
        <v>0.012</v>
      </c>
      <c r="D21" s="39"/>
      <c r="E21" s="40"/>
      <c r="F21" s="31"/>
      <c r="XEZ21" s="35" t="s">
        <v>9</v>
      </c>
      <c r="XFA21" s="98">
        <v>0.012</v>
      </c>
      <c r="XFB21" s="99"/>
      <c r="XFC21" s="100"/>
      <c r="XFD21" s="31"/>
    </row>
    <row r="22" ht="25" customHeight="1" spans="2:16384">
      <c r="B22" s="41" t="s">
        <v>10</v>
      </c>
      <c r="C22" s="42">
        <f>FV(C21,C20*12,C19*-1)</f>
        <v>96679.5677509292</v>
      </c>
      <c r="D22" s="42"/>
      <c r="E22" s="43"/>
      <c r="F22" s="31"/>
      <c r="XEZ22" s="41" t="s">
        <v>10</v>
      </c>
      <c r="XFA22" s="42">
        <f>FV(XFA21,XFA20*12,XFA19*-1)</f>
        <v>928862.884057917</v>
      </c>
      <c r="XFB22" s="42"/>
      <c r="XFC22" s="43"/>
      <c r="XFD22" s="31"/>
    </row>
    <row r="23" ht="25" customHeight="1" spans="2:16384">
      <c r="B23" s="44" t="s">
        <v>11</v>
      </c>
      <c r="C23" s="45">
        <f>C22*$C$14</f>
        <v>870.116109758363</v>
      </c>
      <c r="D23" s="45"/>
      <c r="E23" s="46"/>
      <c r="F23" s="47"/>
      <c r="XEZ23" s="44" t="s">
        <v>11</v>
      </c>
      <c r="XFA23" s="45">
        <f>XFA22*$C$14</f>
        <v>8359.76595652125</v>
      </c>
      <c r="XFB23" s="45"/>
      <c r="XFC23" s="46"/>
      <c r="XFD23" s="47"/>
    </row>
    <row r="24" ht="15" customHeight="1" spans="3:16381">
      <c r="C24" s="48"/>
      <c r="XFA24" s="48"/>
    </row>
    <row r="25" ht="30" customHeight="1" spans="2:16384">
      <c r="B25" s="49" t="s">
        <v>12</v>
      </c>
      <c r="C25" s="50"/>
      <c r="D25" s="10" t="s">
        <v>13</v>
      </c>
      <c r="E25" s="11"/>
      <c r="F25" s="51"/>
      <c r="XEZ25" s="49" t="s">
        <v>12</v>
      </c>
      <c r="XFA25" s="50"/>
      <c r="XFB25" s="10" t="s">
        <v>13</v>
      </c>
      <c r="XFC25" s="11"/>
      <c r="XFD25" s="51"/>
    </row>
    <row r="26" ht="18.75" customHeight="1" spans="1:16384">
      <c r="A26" s="52">
        <v>2</v>
      </c>
      <c r="B26" s="53" t="s">
        <v>14</v>
      </c>
      <c r="C26" s="54">
        <f>FV($C$21,$A26*12,$C$19*-1)</f>
        <v>96679.5677509292</v>
      </c>
      <c r="D26" s="55">
        <f>C26*rendimento_carteira</f>
        <v>870.116109758363</v>
      </c>
      <c r="E26" s="56"/>
      <c r="F26" s="57"/>
      <c r="XEY26" s="52">
        <v>2</v>
      </c>
      <c r="XEZ26" s="53" t="s">
        <v>14</v>
      </c>
      <c r="XFA26" s="54">
        <f t="shared" ref="XFA26:XFA30" si="0">FV($C$21,$A26*12,$C$19*-1)</f>
        <v>96679.5677509292</v>
      </c>
      <c r="XFB26" s="55">
        <f>XFA26*rendimento_carteira</f>
        <v>870.116109758363</v>
      </c>
      <c r="XFC26" s="56"/>
      <c r="XFD26" s="57"/>
    </row>
    <row r="27" ht="18.75" customHeight="1" spans="1:16384">
      <c r="A27" s="52">
        <v>5</v>
      </c>
      <c r="B27" s="58" t="s">
        <v>15</v>
      </c>
      <c r="C27" s="59">
        <f>FV($C$21,$A27*12,$C$19*-1)</f>
        <v>304980.453185599</v>
      </c>
      <c r="D27" s="60">
        <f>C27*rendimento_carteira</f>
        <v>2744.82407867039</v>
      </c>
      <c r="E27" s="61"/>
      <c r="F27" s="62"/>
      <c r="XEY27" s="52">
        <v>5</v>
      </c>
      <c r="XEZ27" s="58" t="s">
        <v>15</v>
      </c>
      <c r="XFA27" s="59">
        <f t="shared" si="0"/>
        <v>304980.453185599</v>
      </c>
      <c r="XFB27" s="60">
        <f>XFA27*rendimento_carteira</f>
        <v>2744.82407867039</v>
      </c>
      <c r="XFC27" s="61"/>
      <c r="XFD27" s="62"/>
    </row>
    <row r="28" ht="18.75" customHeight="1" spans="1:16384">
      <c r="A28" s="52">
        <v>10</v>
      </c>
      <c r="B28" s="58" t="s">
        <v>16</v>
      </c>
      <c r="C28" s="59">
        <f>FV($C$21,$A28*12,$C$19*-1)</f>
        <v>928862.884057917</v>
      </c>
      <c r="D28" s="60">
        <f>C28*rendimento_carteira</f>
        <v>8359.76595652125</v>
      </c>
      <c r="E28" s="61"/>
      <c r="F28" s="62"/>
      <c r="XEY28" s="52">
        <v>10</v>
      </c>
      <c r="XEZ28" s="58" t="s">
        <v>16</v>
      </c>
      <c r="XFA28" s="59">
        <f t="shared" si="0"/>
        <v>928862.884057917</v>
      </c>
      <c r="XFB28" s="60">
        <f>XFA28*rendimento_carteira</f>
        <v>8359.76595652125</v>
      </c>
      <c r="XFC28" s="61"/>
      <c r="XFD28" s="62"/>
    </row>
    <row r="29" ht="18.75" customHeight="1" spans="1:16384">
      <c r="A29" s="52">
        <v>20</v>
      </c>
      <c r="B29" s="58" t="s">
        <v>17</v>
      </c>
      <c r="C29" s="59">
        <f>FV($C$21,$A29*12,$C$19*-1)</f>
        <v>4815850.07913432</v>
      </c>
      <c r="D29" s="60">
        <f>C29*rendimento_carteira</f>
        <v>43342.6507122089</v>
      </c>
      <c r="E29" s="61"/>
      <c r="F29" s="62"/>
      <c r="XEY29" s="52">
        <v>20</v>
      </c>
      <c r="XEZ29" s="58" t="s">
        <v>17</v>
      </c>
      <c r="XFA29" s="59">
        <f t="shared" si="0"/>
        <v>4815850.07913432</v>
      </c>
      <c r="XFB29" s="60">
        <f>XFA29*rendimento_carteira</f>
        <v>43342.6507122089</v>
      </c>
      <c r="XFC29" s="61"/>
      <c r="XFD29" s="62"/>
    </row>
    <row r="30" ht="18.75" customHeight="1" spans="1:16384">
      <c r="A30" s="52">
        <v>30</v>
      </c>
      <c r="B30" s="63" t="s">
        <v>18</v>
      </c>
      <c r="C30" s="64">
        <f>FV($C$21,$A30*12,$C$19*-1)</f>
        <v>21081619.4558617</v>
      </c>
      <c r="D30" s="65">
        <f>C30*rendimento_carteira</f>
        <v>189734.575102755</v>
      </c>
      <c r="E30" s="66"/>
      <c r="F30" s="67"/>
      <c r="XEY30" s="52">
        <v>30</v>
      </c>
      <c r="XEZ30" s="63" t="s">
        <v>18</v>
      </c>
      <c r="XFA30" s="64">
        <f t="shared" si="0"/>
        <v>21081619.4558617</v>
      </c>
      <c r="XFB30" s="65">
        <f>XFA30*rendimento_carteira</f>
        <v>189734.575102755</v>
      </c>
      <c r="XFC30" s="66"/>
      <c r="XFD30" s="67"/>
    </row>
    <row r="31" ht="27" customHeight="1"/>
    <row r="32" ht="30" customHeight="1" spans="2:16383">
      <c r="B32" s="68" t="s">
        <v>19</v>
      </c>
      <c r="C32" s="69"/>
      <c r="D32" s="69"/>
      <c r="E32" s="70"/>
      <c r="XEZ32" s="68" t="s">
        <v>19</v>
      </c>
      <c r="XFA32" s="69"/>
      <c r="XFB32" s="69"/>
      <c r="XFC32" s="70"/>
    </row>
    <row r="33" ht="24" customHeight="1" spans="2:16383">
      <c r="B33" s="71" t="s">
        <v>20</v>
      </c>
      <c r="C33" s="72"/>
      <c r="D33" s="72"/>
      <c r="E33" s="73"/>
      <c r="XEZ33" s="101" t="s">
        <v>21</v>
      </c>
      <c r="XFA33" s="102"/>
      <c r="XFB33" s="102"/>
      <c r="XFC33" s="103"/>
    </row>
    <row r="34" ht="8" customHeight="1"/>
    <row r="35" ht="30" customHeight="1" spans="2:16383">
      <c r="B35" s="68" t="s">
        <v>22</v>
      </c>
      <c r="C35" s="70"/>
      <c r="D35" s="68" t="s">
        <v>23</v>
      </c>
      <c r="E35" s="70"/>
      <c r="XEZ35" s="68" t="s">
        <v>22</v>
      </c>
      <c r="XFA35" s="70"/>
      <c r="XFB35" s="68" t="s">
        <v>23</v>
      </c>
      <c r="XFC35" s="70"/>
    </row>
    <row r="36" ht="20.75" customHeight="1" spans="2:16383">
      <c r="B36" s="74" t="s">
        <v>24</v>
      </c>
      <c r="C36" s="75">
        <f>VLOOKUP($B$33&amp;" - "&amp;B36,Planilha2!$A:$D,4,FALSE)</f>
        <v>0.2</v>
      </c>
      <c r="D36" s="76">
        <f t="shared" ref="D36:D43" si="1">IF(C36=0%,"Maior Risco",$C$15*C36)</f>
        <v>2</v>
      </c>
      <c r="E36" s="77"/>
      <c r="XEZ36" s="74" t="s">
        <v>24</v>
      </c>
      <c r="XFA36" s="75">
        <f>VLOOKUP($B$33&amp;" - "&amp;XEZ36,Planilha2!$A:$D,4,FALSE)</f>
        <v>0.2</v>
      </c>
      <c r="XFB36" s="76">
        <f t="shared" ref="XFB36:XFB43" si="2">IF(XFA36=0%,"Maior Risco",$C$15*XFA36)</f>
        <v>2</v>
      </c>
      <c r="XFC36" s="77"/>
    </row>
    <row r="37" ht="20.75" customHeight="1" spans="2:16383">
      <c r="B37" s="78" t="s">
        <v>25</v>
      </c>
      <c r="C37" s="79">
        <f>VLOOKUP($B$33&amp;" - "&amp;B37,Planilha2!$A:$D,4,FALSE)</f>
        <v>0.3</v>
      </c>
      <c r="D37" s="80">
        <f t="shared" si="1"/>
        <v>3</v>
      </c>
      <c r="E37" s="81"/>
      <c r="XEZ37" s="78" t="s">
        <v>25</v>
      </c>
      <c r="XFA37" s="79">
        <f>VLOOKUP($B$33&amp;" - "&amp;XEZ37,Planilha2!$A:$D,4,FALSE)</f>
        <v>0.3</v>
      </c>
      <c r="XFB37" s="80">
        <f t="shared" si="2"/>
        <v>3</v>
      </c>
      <c r="XFC37" s="81"/>
    </row>
    <row r="38" ht="34" customHeight="1" spans="2:16383">
      <c r="B38" s="82" t="s">
        <v>26</v>
      </c>
      <c r="C38" s="79">
        <f>VLOOKUP($B$33&amp;" - "&amp;B38,Planilha2!$A:$D,4,FALSE)</f>
        <v>0.2</v>
      </c>
      <c r="D38" s="80">
        <f t="shared" si="1"/>
        <v>2</v>
      </c>
      <c r="E38" s="81"/>
      <c r="XEZ38" s="82" t="s">
        <v>26</v>
      </c>
      <c r="XFA38" s="79">
        <f>VLOOKUP($B$33&amp;" - "&amp;XEZ38,Planilha2!$A:$D,4,FALSE)</f>
        <v>0.2</v>
      </c>
      <c r="XFB38" s="80">
        <f t="shared" si="2"/>
        <v>2</v>
      </c>
      <c r="XFC38" s="81"/>
    </row>
    <row r="39" ht="20.75" customHeight="1" spans="2:16383">
      <c r="B39" s="78" t="s">
        <v>27</v>
      </c>
      <c r="C39" s="79">
        <f>VLOOKUP($B$33&amp;" - "&amp;B39,Planilha2!$A:$D,4,FALSE)</f>
        <v>0.1</v>
      </c>
      <c r="D39" s="80">
        <f t="shared" si="1"/>
        <v>1</v>
      </c>
      <c r="E39" s="81"/>
      <c r="XEZ39" s="78" t="s">
        <v>27</v>
      </c>
      <c r="XFA39" s="79">
        <f>VLOOKUP($B$33&amp;" - "&amp;XEZ39,Planilha2!$A:$D,4,FALSE)</f>
        <v>0.1</v>
      </c>
      <c r="XFB39" s="80">
        <f t="shared" si="2"/>
        <v>1</v>
      </c>
      <c r="XFC39" s="81"/>
    </row>
    <row r="40" ht="20.75" customHeight="1" spans="2:16383">
      <c r="B40" s="78" t="s">
        <v>28</v>
      </c>
      <c r="C40" s="79">
        <f>VLOOKUP($B$33&amp;" - "&amp;B40,Planilha2!$A:$D,4,FALSE)</f>
        <v>0</v>
      </c>
      <c r="D40" s="80" t="str">
        <f t="shared" si="1"/>
        <v>Maior Risco</v>
      </c>
      <c r="E40" s="81"/>
      <c r="XEZ40" s="78" t="s">
        <v>28</v>
      </c>
      <c r="XFA40" s="79">
        <f>VLOOKUP($B$33&amp;" - "&amp;XEZ40,Planilha2!$A:$D,4,FALSE)</f>
        <v>0</v>
      </c>
      <c r="XFB40" s="80" t="str">
        <f t="shared" si="2"/>
        <v>Maior Risco</v>
      </c>
      <c r="XFC40" s="81"/>
    </row>
    <row r="41" ht="20.75" customHeight="1" spans="2:16383">
      <c r="B41" s="78" t="s">
        <v>29</v>
      </c>
      <c r="C41" s="79">
        <f>VLOOKUP($B$33&amp;" - "&amp;B41,Planilha2!$A:$D,4,FALSE)</f>
        <v>0</v>
      </c>
      <c r="D41" s="80" t="str">
        <f t="shared" si="1"/>
        <v>Maior Risco</v>
      </c>
      <c r="E41" s="81"/>
      <c r="XEZ41" s="78" t="s">
        <v>29</v>
      </c>
      <c r="XFA41" s="79">
        <f>VLOOKUP($B$33&amp;" - "&amp;XEZ41,Planilha2!$A:$D,4,FALSE)</f>
        <v>0</v>
      </c>
      <c r="XFB41" s="80" t="str">
        <f t="shared" si="2"/>
        <v>Maior Risco</v>
      </c>
      <c r="XFC41" s="81"/>
    </row>
    <row r="42" ht="20.75" customHeight="1" spans="2:16383">
      <c r="B42" s="78" t="s">
        <v>30</v>
      </c>
      <c r="C42" s="79">
        <f>VLOOKUP($B$33&amp;" - "&amp;B42,Planilha2!$A:$D,4,FALSE)</f>
        <v>0.05</v>
      </c>
      <c r="D42" s="80">
        <f t="shared" si="1"/>
        <v>0.5</v>
      </c>
      <c r="E42" s="81"/>
      <c r="XEZ42" s="78" t="s">
        <v>30</v>
      </c>
      <c r="XFA42" s="79">
        <f>VLOOKUP($B$33&amp;" - "&amp;XEZ42,Planilha2!$A:$D,4,FALSE)</f>
        <v>0.05</v>
      </c>
      <c r="XFB42" s="80">
        <f t="shared" si="2"/>
        <v>0.5</v>
      </c>
      <c r="XFC42" s="81"/>
    </row>
    <row r="43" ht="20.75" customHeight="1" spans="2:16383">
      <c r="B43" s="83" t="s">
        <v>31</v>
      </c>
      <c r="C43" s="84">
        <f>VLOOKUP($B$33&amp;" - "&amp;B43,Planilha2!$A:$D,4,FALSE)</f>
        <v>0.1</v>
      </c>
      <c r="D43" s="85">
        <f t="shared" si="1"/>
        <v>1</v>
      </c>
      <c r="E43" s="86"/>
      <c r="XEZ43" s="83" t="s">
        <v>31</v>
      </c>
      <c r="XFA43" s="84">
        <f>VLOOKUP($B$33&amp;" - "&amp;XEZ43,Planilha2!$A:$D,4,FALSE)</f>
        <v>0.1</v>
      </c>
      <c r="XFB43" s="85">
        <f t="shared" si="2"/>
        <v>1</v>
      </c>
      <c r="XFC43" s="86"/>
    </row>
  </sheetData>
  <sheetProtection sheet="1" objects="1"/>
  <mergeCells count="60">
    <mergeCell ref="B12:E12"/>
    <mergeCell ref="XEZ12:XFC12"/>
    <mergeCell ref="C13:E13"/>
    <mergeCell ref="XFA13:XFC13"/>
    <mergeCell ref="C14:E14"/>
    <mergeCell ref="XFA14:XFC14"/>
    <mergeCell ref="C15:E15"/>
    <mergeCell ref="XFA15:XFC15"/>
    <mergeCell ref="C16:E16"/>
    <mergeCell ref="XFA16:XFC16"/>
    <mergeCell ref="B18:E18"/>
    <mergeCell ref="XEZ18:XFC18"/>
    <mergeCell ref="C19:E19"/>
    <mergeCell ref="XFA19:XFC19"/>
    <mergeCell ref="C20:E20"/>
    <mergeCell ref="XFA20:XFC20"/>
    <mergeCell ref="C21:E21"/>
    <mergeCell ref="XFA21:XFC21"/>
    <mergeCell ref="C22:E22"/>
    <mergeCell ref="XFA22:XFC22"/>
    <mergeCell ref="C23:E23"/>
    <mergeCell ref="XFA23:XFC23"/>
    <mergeCell ref="B25:C25"/>
    <mergeCell ref="D25:E25"/>
    <mergeCell ref="XEZ25:XFA25"/>
    <mergeCell ref="XFB25:XFC25"/>
    <mergeCell ref="D26:E26"/>
    <mergeCell ref="XFB26:XFC26"/>
    <mergeCell ref="D27:E27"/>
    <mergeCell ref="XFB27:XFC27"/>
    <mergeCell ref="D28:E28"/>
    <mergeCell ref="XFB28:XFC28"/>
    <mergeCell ref="D29:E29"/>
    <mergeCell ref="XFB29:XFC29"/>
    <mergeCell ref="D30:E30"/>
    <mergeCell ref="XFB30:XFC30"/>
    <mergeCell ref="B32:E32"/>
    <mergeCell ref="XEZ32:XFC32"/>
    <mergeCell ref="B33:E33"/>
    <mergeCell ref="XEZ33:XFC33"/>
    <mergeCell ref="B35:C35"/>
    <mergeCell ref="D35:E35"/>
    <mergeCell ref="XEZ35:XFA35"/>
    <mergeCell ref="XFB35:XFC35"/>
    <mergeCell ref="D36:E36"/>
    <mergeCell ref="XFB36:XFC36"/>
    <mergeCell ref="D37:E37"/>
    <mergeCell ref="XFB37:XFC37"/>
    <mergeCell ref="D38:E38"/>
    <mergeCell ref="XFB38:XFC38"/>
    <mergeCell ref="D39:E39"/>
    <mergeCell ref="XFB39:XFC39"/>
    <mergeCell ref="D40:E40"/>
    <mergeCell ref="XFB40:XFC40"/>
    <mergeCell ref="D41:E41"/>
    <mergeCell ref="XFB41:XFC41"/>
    <mergeCell ref="D42:E42"/>
    <mergeCell ref="XFB42:XFC42"/>
    <mergeCell ref="D43:E43"/>
    <mergeCell ref="XFB43:XFC43"/>
  </mergeCells>
  <conditionalFormatting sqref="B26:D30">
    <cfRule type="expression" dxfId="0" priority="2">
      <formula>$A26=$C$20</formula>
    </cfRule>
  </conditionalFormatting>
  <conditionalFormatting sqref="XEZ26:XFB30">
    <cfRule type="expression" dxfId="0" priority="1">
      <formula>$A26=$C$20</formula>
    </cfRule>
  </conditionalFormatting>
  <dataValidations count="2">
    <dataValidation type="list" allowBlank="1" showInputMessage="1" showErrorMessage="1" sqref="C20 XFA20">
      <formula1>"2 , 5 , 10 , 20 , 30 "</formula1>
    </dataValidation>
    <dataValidation type="list" allowBlank="1" showInputMessage="1" showErrorMessage="1" sqref="B33 XEZ33">
      <formula1>"Conservador, Moderado, Arrojado"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6"/>
  <sheetViews>
    <sheetView workbookViewId="0">
      <selection activeCell="D16" sqref="D16"/>
    </sheetView>
  </sheetViews>
  <sheetFormatPr defaultColWidth="9.14285714285714" defaultRowHeight="12.75" outlineLevelCol="6"/>
  <cols>
    <col min="1" max="1" width="36.8571428571429" customWidth="1"/>
    <col min="2" max="2" width="11.7142857142857" customWidth="1"/>
    <col min="3" max="3" width="22.4285714285714" customWidth="1"/>
    <col min="6" max="6" width="34.7142857142857" customWidth="1"/>
    <col min="7" max="7" width="7.28571428571429" customWidth="1"/>
  </cols>
  <sheetData>
    <row r="2" spans="1:7">
      <c r="A2" t="s">
        <v>32</v>
      </c>
      <c r="B2" s="1" t="s">
        <v>33</v>
      </c>
      <c r="C2" s="1" t="s">
        <v>34</v>
      </c>
      <c r="D2" s="1" t="s">
        <v>35</v>
      </c>
      <c r="F2" s="1" t="s">
        <v>36</v>
      </c>
      <c r="G2" s="1" t="s">
        <v>35</v>
      </c>
    </row>
    <row r="3" spans="1:7">
      <c r="A3" t="str">
        <f>B3&amp;" - "&amp;C3</f>
        <v>Conservador - TD</v>
      </c>
      <c r="B3" s="1" t="s">
        <v>37</v>
      </c>
      <c r="C3" s="1" t="s">
        <v>24</v>
      </c>
      <c r="D3" s="2">
        <v>0.4</v>
      </c>
      <c r="F3" s="3" t="str">
        <f>B13&amp;" - "&amp;C13</f>
        <v>Moderado - FUNDOS DE 
INVESTIMENTO</v>
      </c>
      <c r="G3" s="2">
        <f>VLOOKUP(F3,A:D,4,FALSE)</f>
        <v>0.2</v>
      </c>
    </row>
    <row r="4" spans="1:7">
      <c r="A4" t="str">
        <f t="shared" ref="A4:A26" si="0">B4&amp;" - "&amp;C4</f>
        <v>Conservador - CDB</v>
      </c>
      <c r="B4" s="1" t="s">
        <v>37</v>
      </c>
      <c r="C4" s="1" t="s">
        <v>25</v>
      </c>
      <c r="D4" s="2">
        <v>0.3</v>
      </c>
      <c r="F4" s="3"/>
      <c r="G4" s="3"/>
    </row>
    <row r="5" ht="25.5" spans="1:7">
      <c r="A5" t="str">
        <f>B5&amp;" - "&amp;C5</f>
        <v>Conservador - FUNDOS DE 
INVESTIMENTO</v>
      </c>
      <c r="B5" s="1" t="s">
        <v>37</v>
      </c>
      <c r="C5" s="4" t="s">
        <v>26</v>
      </c>
      <c r="D5" s="2">
        <v>0.1</v>
      </c>
      <c r="F5" s="3"/>
      <c r="G5" s="3"/>
    </row>
    <row r="6" spans="1:7">
      <c r="A6" t="str">
        <f t="shared" si="0"/>
        <v>Conservador - FII's</v>
      </c>
      <c r="B6" s="1" t="s">
        <v>37</v>
      </c>
      <c r="C6" s="1" t="s">
        <v>27</v>
      </c>
      <c r="D6" s="5">
        <v>0</v>
      </c>
      <c r="F6" s="3"/>
      <c r="G6" s="3"/>
    </row>
    <row r="7" spans="1:7">
      <c r="A7" t="str">
        <f t="shared" si="0"/>
        <v>Conservador - ETF's</v>
      </c>
      <c r="B7" s="1" t="s">
        <v>37</v>
      </c>
      <c r="C7" s="1" t="s">
        <v>28</v>
      </c>
      <c r="D7" s="2">
        <v>0.1</v>
      </c>
      <c r="F7" s="3"/>
      <c r="G7" s="3"/>
    </row>
    <row r="8" spans="1:7">
      <c r="A8" t="str">
        <f t="shared" si="0"/>
        <v>Conservador - CRIPTO</v>
      </c>
      <c r="B8" s="1" t="s">
        <v>37</v>
      </c>
      <c r="C8" s="1" t="s">
        <v>29</v>
      </c>
      <c r="D8" s="2">
        <v>0</v>
      </c>
      <c r="F8" s="3"/>
      <c r="G8" s="3"/>
    </row>
    <row r="9" spans="1:7">
      <c r="A9" t="str">
        <f t="shared" si="0"/>
        <v>Conservador - AÇÕES</v>
      </c>
      <c r="B9" s="1" t="s">
        <v>37</v>
      </c>
      <c r="C9" s="1" t="s">
        <v>30</v>
      </c>
      <c r="D9" s="2">
        <v>0</v>
      </c>
      <c r="F9" s="3"/>
      <c r="G9" s="3"/>
    </row>
    <row r="10" spans="1:7">
      <c r="A10" s="6" t="str">
        <f t="shared" si="0"/>
        <v>Conservador - LCI/LCA</v>
      </c>
      <c r="B10" s="7" t="s">
        <v>37</v>
      </c>
      <c r="C10" s="7" t="s">
        <v>31</v>
      </c>
      <c r="D10" s="8">
        <v>0.1</v>
      </c>
      <c r="F10" s="3"/>
      <c r="G10" s="3"/>
    </row>
    <row r="11" spans="1:4">
      <c r="A11" t="str">
        <f t="shared" si="0"/>
        <v>Moderado - TD</v>
      </c>
      <c r="B11" t="s">
        <v>20</v>
      </c>
      <c r="C11" s="1" t="s">
        <v>24</v>
      </c>
      <c r="D11" s="2">
        <v>0.2</v>
      </c>
    </row>
    <row r="12" spans="1:4">
      <c r="A12" t="str">
        <f>B12&amp;" - "&amp;C12</f>
        <v>Moderado - CDB</v>
      </c>
      <c r="B12" t="s">
        <v>20</v>
      </c>
      <c r="C12" s="1" t="s">
        <v>25</v>
      </c>
      <c r="D12" s="2">
        <v>0.3</v>
      </c>
    </row>
    <row r="13" ht="25.5" spans="1:4">
      <c r="A13" t="str">
        <f>B13&amp;" - "&amp;C13</f>
        <v>Moderado - FUNDOS DE 
INVESTIMENTO</v>
      </c>
      <c r="B13" t="s">
        <v>20</v>
      </c>
      <c r="C13" s="4" t="s">
        <v>26</v>
      </c>
      <c r="D13" s="2">
        <v>0.2</v>
      </c>
    </row>
    <row r="14" spans="1:4">
      <c r="A14" t="str">
        <f t="shared" si="0"/>
        <v>Moderado - FII's</v>
      </c>
      <c r="B14" t="s">
        <v>20</v>
      </c>
      <c r="C14" s="1" t="s">
        <v>27</v>
      </c>
      <c r="D14" s="2">
        <v>0.1</v>
      </c>
    </row>
    <row r="15" spans="1:4">
      <c r="A15" t="str">
        <f t="shared" si="0"/>
        <v>Moderado - ETF's</v>
      </c>
      <c r="B15" t="s">
        <v>20</v>
      </c>
      <c r="C15" s="1" t="s">
        <v>28</v>
      </c>
      <c r="D15" s="2">
        <v>0</v>
      </c>
    </row>
    <row r="16" spans="1:4">
      <c r="A16" t="str">
        <f t="shared" si="0"/>
        <v>Moderado - CRIPTO</v>
      </c>
      <c r="B16" t="s">
        <v>20</v>
      </c>
      <c r="C16" s="1" t="s">
        <v>29</v>
      </c>
      <c r="D16" s="2">
        <v>0</v>
      </c>
    </row>
    <row r="17" spans="1:4">
      <c r="A17" t="str">
        <f t="shared" si="0"/>
        <v>Moderado - AÇÕES</v>
      </c>
      <c r="B17" t="s">
        <v>20</v>
      </c>
      <c r="C17" s="1" t="s">
        <v>30</v>
      </c>
      <c r="D17" s="2">
        <v>0.05</v>
      </c>
    </row>
    <row r="18" spans="1:4">
      <c r="A18" s="6" t="str">
        <f t="shared" si="0"/>
        <v>Moderado - LCI/LCA</v>
      </c>
      <c r="B18" s="6" t="s">
        <v>20</v>
      </c>
      <c r="C18" s="7" t="s">
        <v>31</v>
      </c>
      <c r="D18" s="8">
        <v>0.1</v>
      </c>
    </row>
    <row r="19" spans="1:4">
      <c r="A19" t="str">
        <f t="shared" si="0"/>
        <v>Arrojado - TD</v>
      </c>
      <c r="B19" t="s">
        <v>21</v>
      </c>
      <c r="C19" s="1" t="s">
        <v>24</v>
      </c>
      <c r="D19" s="2">
        <v>0.2</v>
      </c>
    </row>
    <row r="20" spans="1:4">
      <c r="A20" t="str">
        <f t="shared" si="0"/>
        <v>Arrojado - CDB</v>
      </c>
      <c r="B20" t="s">
        <v>21</v>
      </c>
      <c r="C20" s="1" t="s">
        <v>25</v>
      </c>
      <c r="D20" s="2">
        <v>0.1</v>
      </c>
    </row>
    <row r="21" ht="25.5" spans="1:4">
      <c r="A21" t="str">
        <f t="shared" si="0"/>
        <v>Arrojado - FUNDOS DE 
INVESTIMENTO</v>
      </c>
      <c r="B21" t="s">
        <v>21</v>
      </c>
      <c r="C21" s="4" t="s">
        <v>26</v>
      </c>
      <c r="D21" s="2">
        <v>0.1</v>
      </c>
    </row>
    <row r="22" spans="1:4">
      <c r="A22" t="str">
        <f t="shared" si="0"/>
        <v>Arrojado - FII's</v>
      </c>
      <c r="B22" t="s">
        <v>21</v>
      </c>
      <c r="C22" s="1" t="s">
        <v>27</v>
      </c>
      <c r="D22" s="2">
        <v>0.05</v>
      </c>
    </row>
    <row r="23" spans="1:4">
      <c r="A23" t="str">
        <f t="shared" si="0"/>
        <v>Arrojado - ETF's</v>
      </c>
      <c r="B23" t="s">
        <v>21</v>
      </c>
      <c r="C23" s="1" t="s">
        <v>28</v>
      </c>
      <c r="D23" s="2">
        <v>0.1</v>
      </c>
    </row>
    <row r="24" spans="1:4">
      <c r="A24" t="str">
        <f t="shared" si="0"/>
        <v>Arrojado - CRIPTO</v>
      </c>
      <c r="B24" t="s">
        <v>21</v>
      </c>
      <c r="C24" s="1" t="s">
        <v>29</v>
      </c>
      <c r="D24" s="2">
        <v>0.05</v>
      </c>
    </row>
    <row r="25" spans="1:4">
      <c r="A25" t="str">
        <f t="shared" si="0"/>
        <v>Arrojado - AÇÕES</v>
      </c>
      <c r="B25" t="s">
        <v>21</v>
      </c>
      <c r="C25" s="1" t="s">
        <v>30</v>
      </c>
      <c r="D25" s="2">
        <v>0.35</v>
      </c>
    </row>
    <row r="26" spans="1:4">
      <c r="A26" t="str">
        <f t="shared" si="0"/>
        <v>Arrojado - LCI/LCA</v>
      </c>
      <c r="B26" t="s">
        <v>21</v>
      </c>
      <c r="C26" s="1" t="s">
        <v>31</v>
      </c>
      <c r="D26" s="2">
        <v>0.05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sertralina</dc:creator>
  <cp:lastModifiedBy>João Jung</cp:lastModifiedBy>
  <dcterms:created xsi:type="dcterms:W3CDTF">2025-05-23T21:50:00Z</dcterms:created>
  <dcterms:modified xsi:type="dcterms:W3CDTF">2025-05-24T23:03:07Z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8230D30C01CD4CF1ACFE7FE4E96F9C77_11</vt:lpwstr>
  </property>
  <property fmtid="{D5CDD505-2E9C-101B-9397-08002B2CF9AE}" pid="3" name="KSOProductBuildVer">
    <vt:lpwstr>1046-12.2.0.21179</vt:lpwstr>
  </property>
</Properties>
</file>