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fo" sheetId="2" r:id="rId1"/>
    <sheet name="results" sheetId="1" r:id="rId2"/>
    <sheet name="results noClayton" sheetId="5" r:id="rId3"/>
    <sheet name="add_simu" sheetId="6" r:id="rId4"/>
    <sheet name="num_int" sheetId="7" r:id="rId5"/>
  </sheets>
  <calcPr calcId="152511"/>
</workbook>
</file>

<file path=xl/calcChain.xml><?xml version="1.0" encoding="utf-8"?>
<calcChain xmlns="http://schemas.openxmlformats.org/spreadsheetml/2006/main">
  <c r="B16" i="1" l="1"/>
  <c r="L19" i="7" l="1"/>
  <c r="B50" i="1" l="1"/>
  <c r="B51" i="1"/>
  <c r="B52" i="1"/>
  <c r="B49" i="1"/>
  <c r="B98" i="1" s="1"/>
  <c r="H12" i="2"/>
  <c r="H8" i="2"/>
  <c r="F8" i="2"/>
  <c r="D8" i="2"/>
  <c r="L27" i="7"/>
  <c r="M27" i="7"/>
  <c r="P32" i="7" s="1"/>
  <c r="N27" i="7"/>
  <c r="O27" i="7"/>
  <c r="P27" i="7"/>
  <c r="Q27" i="7"/>
  <c r="L28" i="7"/>
  <c r="M28" i="7"/>
  <c r="N28" i="7"/>
  <c r="O28" i="7"/>
  <c r="P28" i="7"/>
  <c r="Q28" i="7"/>
  <c r="L29" i="7"/>
  <c r="M29" i="7"/>
  <c r="N29" i="7"/>
  <c r="O29" i="7"/>
  <c r="P29" i="7"/>
  <c r="Q29" i="7"/>
  <c r="M26" i="7"/>
  <c r="N26" i="7"/>
  <c r="O26" i="7"/>
  <c r="P26" i="7"/>
  <c r="Q26" i="7"/>
  <c r="L26" i="7"/>
  <c r="L20" i="7"/>
  <c r="M20" i="7"/>
  <c r="N20" i="7"/>
  <c r="O20" i="7"/>
  <c r="P20" i="7"/>
  <c r="Q20" i="7"/>
  <c r="L21" i="7"/>
  <c r="M21" i="7"/>
  <c r="N21" i="7"/>
  <c r="O21" i="7"/>
  <c r="P21" i="7"/>
  <c r="Q21" i="7"/>
  <c r="L22" i="7"/>
  <c r="M22" i="7"/>
  <c r="N22" i="7"/>
  <c r="O22" i="7"/>
  <c r="P22" i="7"/>
  <c r="Q22" i="7"/>
  <c r="M19" i="7"/>
  <c r="N19" i="7"/>
  <c r="O19" i="7"/>
  <c r="P19" i="7"/>
  <c r="Q19" i="7"/>
  <c r="D20" i="7"/>
  <c r="E20" i="7"/>
  <c r="F20" i="7"/>
  <c r="G20" i="7"/>
  <c r="H20" i="7"/>
  <c r="I20" i="7"/>
  <c r="D21" i="7"/>
  <c r="E21" i="7"/>
  <c r="F21" i="7"/>
  <c r="G21" i="7"/>
  <c r="H21" i="7"/>
  <c r="I21" i="7"/>
  <c r="D22" i="7"/>
  <c r="E22" i="7"/>
  <c r="F22" i="7"/>
  <c r="G22" i="7"/>
  <c r="H22" i="7"/>
  <c r="I22" i="7"/>
  <c r="E19" i="7"/>
  <c r="F19" i="7"/>
  <c r="G19" i="7"/>
  <c r="H19" i="7"/>
  <c r="I19" i="7"/>
  <c r="D19" i="7"/>
  <c r="L31" i="6"/>
  <c r="M31" i="6"/>
  <c r="N31" i="6"/>
  <c r="O31" i="6"/>
  <c r="P31" i="6"/>
  <c r="Q31" i="6"/>
  <c r="L32" i="6"/>
  <c r="M32" i="6"/>
  <c r="N32" i="6"/>
  <c r="O32" i="6"/>
  <c r="P32" i="6"/>
  <c r="Q32" i="6"/>
  <c r="L33" i="6"/>
  <c r="M33" i="6"/>
  <c r="N33" i="6"/>
  <c r="O33" i="6"/>
  <c r="P33" i="6"/>
  <c r="Q33" i="6"/>
  <c r="M30" i="6"/>
  <c r="N30" i="6"/>
  <c r="O30" i="6"/>
  <c r="P30" i="6"/>
  <c r="Q30" i="6"/>
  <c r="L30" i="6"/>
  <c r="L37" i="6"/>
  <c r="M37" i="6"/>
  <c r="N37" i="6"/>
  <c r="O37" i="6"/>
  <c r="P37" i="6"/>
  <c r="Q37" i="6"/>
  <c r="L38" i="6"/>
  <c r="M38" i="6"/>
  <c r="N38" i="6"/>
  <c r="O38" i="6"/>
  <c r="P38" i="6"/>
  <c r="Q38" i="6"/>
  <c r="L39" i="6"/>
  <c r="M39" i="6"/>
  <c r="N39" i="6"/>
  <c r="O39" i="6"/>
  <c r="P39" i="6"/>
  <c r="Q39" i="6"/>
  <c r="M36" i="6"/>
  <c r="N36" i="6"/>
  <c r="O36" i="6"/>
  <c r="P36" i="6"/>
  <c r="Q36" i="6"/>
  <c r="L36" i="6"/>
  <c r="T13" i="6"/>
  <c r="U13" i="6"/>
  <c r="V13" i="6"/>
  <c r="W13" i="6"/>
  <c r="S13" i="6"/>
  <c r="L15" i="6"/>
  <c r="M15" i="6"/>
  <c r="N15" i="6"/>
  <c r="O15" i="6"/>
  <c r="P15" i="6"/>
  <c r="Q15" i="6"/>
  <c r="L16" i="6"/>
  <c r="M16" i="6"/>
  <c r="N16" i="6"/>
  <c r="O16" i="6"/>
  <c r="P16" i="6"/>
  <c r="Q16" i="6"/>
  <c r="M14" i="6"/>
  <c r="N14" i="6"/>
  <c r="O14" i="6"/>
  <c r="P14" i="6"/>
  <c r="Q14" i="6"/>
  <c r="L14" i="6"/>
  <c r="M13" i="6"/>
  <c r="N13" i="6"/>
  <c r="O13" i="6"/>
  <c r="P13" i="6"/>
  <c r="Q13" i="6"/>
  <c r="L13" i="6"/>
  <c r="D20" i="6"/>
  <c r="E20" i="6"/>
  <c r="F20" i="6"/>
  <c r="G20" i="6"/>
  <c r="H20" i="6"/>
  <c r="C20" i="6"/>
  <c r="D19" i="6"/>
  <c r="E19" i="6"/>
  <c r="F19" i="6"/>
  <c r="G19" i="6"/>
  <c r="H19" i="6"/>
  <c r="C19" i="6"/>
  <c r="D17" i="6"/>
  <c r="E17" i="6"/>
  <c r="F17" i="6"/>
  <c r="G17" i="6"/>
  <c r="H17" i="6"/>
  <c r="A105" i="1"/>
  <c r="A106" i="1"/>
  <c r="A107" i="1"/>
  <c r="A108" i="1"/>
  <c r="A104" i="1"/>
  <c r="A58" i="1"/>
  <c r="A55" i="1"/>
  <c r="B14" i="1"/>
  <c r="C14" i="1"/>
  <c r="D14" i="1"/>
  <c r="E14" i="1"/>
  <c r="F14" i="1"/>
  <c r="G14" i="1"/>
  <c r="B15" i="1"/>
  <c r="C15" i="1"/>
  <c r="D15" i="1"/>
  <c r="E15" i="1"/>
  <c r="F15" i="1"/>
  <c r="G15" i="1"/>
  <c r="C16" i="1"/>
  <c r="D16" i="1"/>
  <c r="E16" i="1"/>
  <c r="F16" i="1"/>
  <c r="G16" i="1"/>
  <c r="B17" i="1"/>
  <c r="C17" i="1"/>
  <c r="D17" i="1"/>
  <c r="E17" i="1"/>
  <c r="F17" i="1"/>
  <c r="G17" i="1"/>
  <c r="C13" i="1"/>
  <c r="D13" i="1"/>
  <c r="E13" i="1"/>
  <c r="F13" i="1"/>
  <c r="G13" i="1"/>
  <c r="B13" i="1"/>
  <c r="A14" i="1"/>
  <c r="A56" i="1" s="1"/>
  <c r="A15" i="1"/>
  <c r="A57" i="1" s="1"/>
  <c r="A16" i="1"/>
  <c r="A17" i="1"/>
  <c r="A59" i="1" s="1"/>
  <c r="A13" i="1"/>
  <c r="C50" i="1"/>
  <c r="D50" i="1" s="1"/>
  <c r="E50" i="1" s="1"/>
  <c r="F50" i="1" s="1"/>
  <c r="G50" i="1" s="1"/>
  <c r="G99" i="1" s="1"/>
  <c r="C51" i="1"/>
  <c r="D51" i="1" s="1"/>
  <c r="E51" i="1" s="1"/>
  <c r="F51" i="1" s="1"/>
  <c r="G51" i="1" s="1"/>
  <c r="G100" i="1" s="1"/>
  <c r="C52" i="1"/>
  <c r="D52" i="1" s="1"/>
  <c r="E52" i="1" s="1"/>
  <c r="F52" i="1" s="1"/>
  <c r="G52" i="1" s="1"/>
  <c r="G101" i="1" s="1"/>
  <c r="A99" i="1"/>
  <c r="A100" i="1"/>
  <c r="A101" i="1"/>
  <c r="A50" i="1"/>
  <c r="A51" i="1"/>
  <c r="A52" i="1"/>
  <c r="B48" i="1"/>
  <c r="C48" i="1" s="1"/>
  <c r="C55" i="1" s="1"/>
  <c r="A98" i="1"/>
  <c r="A97" i="1"/>
  <c r="B96" i="1"/>
  <c r="C96" i="1"/>
  <c r="D96" i="1"/>
  <c r="E96" i="1"/>
  <c r="F96" i="1"/>
  <c r="G96" i="1"/>
  <c r="A49" i="1"/>
  <c r="A48" i="1"/>
  <c r="B47" i="1"/>
  <c r="C47" i="1"/>
  <c r="D47" i="1"/>
  <c r="E47" i="1"/>
  <c r="F47" i="1"/>
  <c r="G47" i="1"/>
  <c r="B8" i="2"/>
  <c r="B55" i="1" l="1"/>
  <c r="C58" i="1"/>
  <c r="B58" i="1"/>
  <c r="C57" i="1"/>
  <c r="B57" i="1"/>
  <c r="C59" i="1"/>
  <c r="B59" i="1"/>
  <c r="B97" i="1"/>
  <c r="B104" i="1" s="1"/>
  <c r="B56" i="1"/>
  <c r="F99" i="1"/>
  <c r="C97" i="1"/>
  <c r="C104" i="1" s="1"/>
  <c r="D48" i="1"/>
  <c r="D59" i="1" s="1"/>
  <c r="C49" i="1"/>
  <c r="E99" i="1"/>
  <c r="F100" i="1"/>
  <c r="C99" i="1"/>
  <c r="F101" i="1"/>
  <c r="E101" i="1"/>
  <c r="C100" i="1"/>
  <c r="C107" i="1" s="1"/>
  <c r="B99" i="1"/>
  <c r="D101" i="1"/>
  <c r="B100" i="1"/>
  <c r="B101" i="1"/>
  <c r="D99" i="1"/>
  <c r="E100" i="1"/>
  <c r="D100" i="1"/>
  <c r="C101" i="1"/>
  <c r="C108" i="1" s="1"/>
  <c r="B106" i="1" l="1"/>
  <c r="B108" i="1"/>
  <c r="B107" i="1"/>
  <c r="C106" i="1"/>
  <c r="B105" i="1"/>
  <c r="D97" i="1"/>
  <c r="D104" i="1" s="1"/>
  <c r="C98" i="1"/>
  <c r="C105" i="1" s="1"/>
  <c r="C56" i="1"/>
  <c r="E48" i="1"/>
  <c r="E97" i="1" s="1"/>
  <c r="E104" i="1" s="1"/>
  <c r="D55" i="1"/>
  <c r="D57" i="1"/>
  <c r="D58" i="1"/>
  <c r="D49" i="1"/>
  <c r="D108" i="1" l="1"/>
  <c r="D106" i="1"/>
  <c r="E107" i="1"/>
  <c r="E106" i="1"/>
  <c r="E108" i="1"/>
  <c r="D107" i="1"/>
  <c r="E49" i="1"/>
  <c r="E98" i="1" s="1"/>
  <c r="E105" i="1" s="1"/>
  <c r="D56" i="1"/>
  <c r="F48" i="1"/>
  <c r="F97" i="1" s="1"/>
  <c r="E55" i="1"/>
  <c r="E59" i="1"/>
  <c r="E57" i="1"/>
  <c r="E58" i="1"/>
  <c r="D98" i="1"/>
  <c r="D105" i="1" s="1"/>
  <c r="F104" i="1" l="1"/>
  <c r="F108" i="1"/>
  <c r="F106" i="1"/>
  <c r="F107" i="1"/>
  <c r="G48" i="1"/>
  <c r="F55" i="1"/>
  <c r="F59" i="1"/>
  <c r="F57" i="1"/>
  <c r="F58" i="1"/>
  <c r="F49" i="1"/>
  <c r="E56" i="1"/>
  <c r="F98" i="1" l="1"/>
  <c r="F105" i="1" s="1"/>
  <c r="F56" i="1"/>
  <c r="G49" i="1"/>
  <c r="G59" i="1"/>
  <c r="G55" i="1"/>
  <c r="G58" i="1"/>
  <c r="G57" i="1"/>
  <c r="G97" i="1"/>
  <c r="G104" i="1" l="1"/>
  <c r="G108" i="1"/>
  <c r="G107" i="1"/>
  <c r="G106" i="1"/>
  <c r="G98" i="1"/>
  <c r="G105" i="1" s="1"/>
  <c r="G56" i="1"/>
</calcChain>
</file>

<file path=xl/sharedStrings.xml><?xml version="1.0" encoding="utf-8"?>
<sst xmlns="http://schemas.openxmlformats.org/spreadsheetml/2006/main" count="68" uniqueCount="34">
  <si>
    <t>Sudret et al. (2002). Comparison of methods for computing the probability of failure in time-variant reliability using the outcrossing approach</t>
  </si>
  <si>
    <t>% Bruno Sudret (2008). Analytical derivation of the outcrossing rate in time-variant reliability problems. DOI:10.1080/15732470701270058</t>
  </si>
  <si>
    <t>% simply supported beam subjected to stochastic load (F) and corrosion</t>
  </si>
  <si>
    <t>P0</t>
  </si>
  <si>
    <t>beta0</t>
  </si>
  <si>
    <t>FORM</t>
  </si>
  <si>
    <t>t [year]                                  beta_t</t>
  </si>
  <si>
    <t>t [year]                                  Pf_t</t>
  </si>
  <si>
    <t>t [year]                                  nu+_t</t>
  </si>
  <si>
    <t>Gauss-FORM</t>
  </si>
  <si>
    <t>Gauss-DI</t>
  </si>
  <si>
    <t>Clayton-DI</t>
  </si>
  <si>
    <t>t-DI</t>
  </si>
  <si>
    <t>Gumbel-DI</t>
  </si>
  <si>
    <t>noramlized values</t>
  </si>
  <si>
    <t>10^7</t>
  </si>
  <si>
    <t>samplesize</t>
  </si>
  <si>
    <t>cov</t>
  </si>
  <si>
    <t>mean</t>
  </si>
  <si>
    <t>5*10^7</t>
  </si>
  <si>
    <t>10*10^7</t>
  </si>
  <si>
    <t>rel diff comapred to a single 10^7 simulation</t>
  </si>
  <si>
    <t>500:100:9500</t>
  </si>
  <si>
    <t>rel diff. Simu vs num int</t>
  </si>
  <si>
    <t>500:50:9500</t>
  </si>
  <si>
    <t>rel diff num in vs num int</t>
  </si>
  <si>
    <t>max</t>
  </si>
  <si>
    <t>Initial probability of failure, independent of the copula choice:</t>
  </si>
  <si>
    <t>FORM + IS</t>
  </si>
  <si>
    <t>SORM</t>
  </si>
  <si>
    <t>coeff of variation: 7.2631e-04</t>
  </si>
  <si>
    <t>numerical integration</t>
  </si>
  <si>
    <t>did not reach the absolute tolerance limit, but t is sufficently close to the FORM+IS result!</t>
  </si>
  <si>
    <t>orignally contained the simulation results &gt; replaced with the numerical integration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</si>
</sst>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2" xfId="0" applyBorder="1"/>
    <xf numFmtId="11" fontId="0" fillId="0" borderId="4" xfId="0" applyNumberFormat="1" applyBorder="1"/>
    <xf numFmtId="164" fontId="0" fillId="0" borderId="0" xfId="0" applyNumberFormat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11" fontId="0" fillId="0" borderId="4" xfId="0" applyNumberFormat="1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/>
    <xf numFmtId="0" fontId="1" fillId="0" borderId="0" xfId="0" applyFont="1"/>
    <xf numFmtId="165" fontId="0" fillId="0" borderId="4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3" borderId="0" xfId="0" applyFill="1"/>
    <xf numFmtId="11" fontId="0" fillId="4" borderId="4" xfId="0" applyNumberFormat="1" applyFill="1" applyBorder="1" applyAlignment="1">
      <alignment horizontal="left"/>
    </xf>
    <xf numFmtId="11" fontId="0" fillId="4" borderId="0" xfId="0" applyNumberFormat="1" applyFill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results!$A$48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results!$B$48:$G$48</c:f>
              <c:numCache>
                <c:formatCode>General</c:formatCode>
                <c:ptCount val="6"/>
                <c:pt idx="0" formatCode="0.00E+00">
                  <c:v>2.8613999999999998E-6</c:v>
                </c:pt>
                <c:pt idx="1">
                  <c:v>3.0868613999999999E-3</c:v>
                </c:pt>
                <c:pt idx="2">
                  <c:v>9.7179113999999994E-3</c:v>
                </c:pt>
                <c:pt idx="3">
                  <c:v>2.93734114E-2</c:v>
                </c:pt>
                <c:pt idx="4">
                  <c:v>6.7065911400000011E-2</c:v>
                </c:pt>
                <c:pt idx="5">
                  <c:v>0.13739416139999999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results!$A$49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results!$B$49:$G$49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2.8271972000000001E-3</c:v>
                </c:pt>
                <c:pt idx="2">
                  <c:v>8.9113471999999992E-3</c:v>
                </c:pt>
                <c:pt idx="3">
                  <c:v>2.7004347200000001E-2</c:v>
                </c:pt>
                <c:pt idx="4">
                  <c:v>6.1823597199999997E-2</c:v>
                </c:pt>
                <c:pt idx="5">
                  <c:v>0.1270223472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results!$A$50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results!$B$50:$G$50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1.8479671999999999E-3</c:v>
                </c:pt>
                <c:pt idx="2">
                  <c:v>5.8735171999999992E-3</c:v>
                </c:pt>
                <c:pt idx="3">
                  <c:v>1.8100517199999999E-2</c:v>
                </c:pt>
                <c:pt idx="4">
                  <c:v>4.2171767200000002E-2</c:v>
                </c:pt>
                <c:pt idx="5">
                  <c:v>8.8248017200000001E-2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results!$A$51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results!$B$51:$G$51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1.2429197199999999E-2</c:v>
                </c:pt>
                <c:pt idx="2">
                  <c:v>3.8811947200000002E-2</c:v>
                </c:pt>
                <c:pt idx="3">
                  <c:v>0.11523944720000001</c:v>
                </c:pt>
                <c:pt idx="4">
                  <c:v>0.25778694720000001</c:v>
                </c:pt>
                <c:pt idx="5">
                  <c:v>0.51581694720000004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results!$A$52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results!$B$52:$G$52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1.3680872000000001E-3</c:v>
                </c:pt>
                <c:pt idx="2">
                  <c:v>4.3567172000000005E-3</c:v>
                </c:pt>
                <c:pt idx="3">
                  <c:v>1.34819672E-2</c:v>
                </c:pt>
                <c:pt idx="4">
                  <c:v>3.15559672E-2</c:v>
                </c:pt>
                <c:pt idx="5">
                  <c:v>6.6380717199999995E-2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5280"/>
        <c:axId val="172176400"/>
      </c:scatterChart>
      <c:valAx>
        <c:axId val="1721752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176400"/>
        <c:crosses val="autoZero"/>
        <c:crossBetween val="midCat"/>
        <c:majorUnit val="5"/>
      </c:valAx>
      <c:valAx>
        <c:axId val="1721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175280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results!$A$6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results!$B$6:$G$6</c:f>
              <c:numCache>
                <c:formatCode>0.00E+00</c:formatCode>
                <c:ptCount val="6"/>
                <c:pt idx="0">
                  <c:v>1.3258E-3</c:v>
                </c:pt>
                <c:pt idx="1">
                  <c:v>1.7581999999999999E-3</c:v>
                </c:pt>
                <c:pt idx="2">
                  <c:v>2.6624999999999999E-3</c:v>
                </c:pt>
                <c:pt idx="3">
                  <c:v>5.1996999999999998E-3</c:v>
                </c:pt>
                <c:pt idx="4">
                  <c:v>9.8773000000000003E-3</c:v>
                </c:pt>
                <c:pt idx="5">
                  <c:v>1.8253999999999999E-2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results!$A$7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results!$B$7:$G$7</c:f>
              <c:numCache>
                <c:formatCode>0.00E+00</c:formatCode>
                <c:ptCount val="6"/>
                <c:pt idx="0">
                  <c:v>1.2135E-3</c:v>
                </c:pt>
                <c:pt idx="1">
                  <c:v>1.6111000000000001E-3</c:v>
                </c:pt>
                <c:pt idx="2">
                  <c:v>2.4450000000000001E-3</c:v>
                </c:pt>
                <c:pt idx="3">
                  <c:v>4.7921999999999999E-3</c:v>
                </c:pt>
                <c:pt idx="4">
                  <c:v>9.1354999999999995E-3</c:v>
                </c:pt>
                <c:pt idx="5">
                  <c:v>1.6944000000000001E-2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results!$A$8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results!$B$8:$G$8</c:f>
              <c:numCache>
                <c:formatCode>0.00E+00</c:formatCode>
                <c:ptCount val="6"/>
                <c:pt idx="0">
                  <c:v>7.8846999999999999E-4</c:v>
                </c:pt>
                <c:pt idx="1">
                  <c:v>1.0568999999999999E-3</c:v>
                </c:pt>
                <c:pt idx="2">
                  <c:v>1.6268000000000001E-3</c:v>
                </c:pt>
                <c:pt idx="3">
                  <c:v>3.264E-3</c:v>
                </c:pt>
                <c:pt idx="4">
                  <c:v>6.3645000000000004E-3</c:v>
                </c:pt>
                <c:pt idx="5">
                  <c:v>1.2066E-2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results!$B$10:$G$10</c:f>
              <c:numCache>
                <c:formatCode>0.00E+00</c:formatCode>
                <c:ptCount val="6"/>
                <c:pt idx="0">
                  <c:v>5.8257000000000003E-4</c:v>
                </c:pt>
                <c:pt idx="1">
                  <c:v>7.8291999999999999E-4</c:v>
                </c:pt>
                <c:pt idx="2">
                  <c:v>1.2095000000000001E-3</c:v>
                </c:pt>
                <c:pt idx="3">
                  <c:v>2.4405999999999998E-3</c:v>
                </c:pt>
                <c:pt idx="4">
                  <c:v>4.7889999999999999E-3</c:v>
                </c:pt>
                <c:pt idx="5">
                  <c:v>9.1409000000000004E-3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49200"/>
        <c:axId val="2586497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results!$A$9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5.3711000000000002E-3</c:v>
                      </c:pt>
                      <c:pt idx="1">
                        <c:v>7.0555000000000001E-3</c:v>
                      </c:pt>
                      <c:pt idx="2">
                        <c:v>1.0533000000000001E-2</c:v>
                      </c:pt>
                      <c:pt idx="3">
                        <c:v>2.0038E-2</c:v>
                      </c:pt>
                      <c:pt idx="4">
                        <c:v>3.6981E-2</c:v>
                      </c:pt>
                      <c:pt idx="5">
                        <c:v>6.6230999999999998E-2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86492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49760"/>
        <c:crosses val="autoZero"/>
        <c:crossBetween val="midCat"/>
        <c:majorUnit val="5"/>
      </c:valAx>
      <c:valAx>
        <c:axId val="2586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nu+(t)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4920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results!$A$97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results!$B$97:$G$97</c:f>
              <c:numCache>
                <c:formatCode>General</c:formatCode>
                <c:ptCount val="6"/>
                <c:pt idx="0">
                  <c:v>4.5363800999424484</c:v>
                </c:pt>
                <c:pt idx="1">
                  <c:v>2.738409082443646</c:v>
                </c:pt>
                <c:pt idx="2">
                  <c:v>2.3370646490690934</c:v>
                </c:pt>
                <c:pt idx="3">
                  <c:v>1.8900832808113062</c:v>
                </c:pt>
                <c:pt idx="4">
                  <c:v>1.4980054949662538</c:v>
                </c:pt>
                <c:pt idx="5">
                  <c:v>1.0921018808920624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results!$A$98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results!$B$98:$G$98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2.7671775891865624</c:v>
                </c:pt>
                <c:pt idx="2">
                  <c:v>2.3692812544548971</c:v>
                </c:pt>
                <c:pt idx="3">
                  <c:v>1.9267668347385909</c:v>
                </c:pt>
                <c:pt idx="4">
                  <c:v>1.539643834431744</c:v>
                </c:pt>
                <c:pt idx="5">
                  <c:v>1.1405801190619949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results!$B$99:$G$99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2.9030111823765195</c:v>
                </c:pt>
                <c:pt idx="2">
                  <c:v>2.5196536934542473</c:v>
                </c:pt>
                <c:pt idx="3">
                  <c:v>2.0946621696987817</c:v>
                </c:pt>
                <c:pt idx="4">
                  <c:v>1.7260215581773231</c:v>
                </c:pt>
                <c:pt idx="5">
                  <c:v>1.3516227323697361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results!$B$101:$G$101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2.9959208552293131</c:v>
                </c:pt>
                <c:pt idx="2">
                  <c:v>2.6230974571559638</c:v>
                </c:pt>
                <c:pt idx="3">
                  <c:v>2.2120395198980138</c:v>
                </c:pt>
                <c:pt idx="4">
                  <c:v>1.8584020993052361</c:v>
                </c:pt>
                <c:pt idx="5">
                  <c:v>1.5033010309632371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79536"/>
        <c:axId val="2586800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results!$A$100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results!$B$96:$G$96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results!$B$100:$G$100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4.5567791101757829</c:v>
                      </c:pt>
                      <c:pt idx="1">
                        <c:v>2.2435961935362339</c:v>
                      </c:pt>
                      <c:pt idx="2">
                        <c:v>1.764642342697734</c:v>
                      </c:pt>
                      <c:pt idx="3">
                        <c:v>1.1991261576405401</c:v>
                      </c:pt>
                      <c:pt idx="4">
                        <c:v>0.6501831956420161</c:v>
                      </c:pt>
                      <c:pt idx="5">
                        <c:v>-3.9657599702530667E-2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86795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80096"/>
        <c:crosses val="autoZero"/>
        <c:crossBetween val="midCat"/>
        <c:majorUnit val="5"/>
      </c:valAx>
      <c:valAx>
        <c:axId val="258680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795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results!$A$6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results!$B$6:$G$6</c:f>
              <c:numCache>
                <c:formatCode>0.00E+00</c:formatCode>
                <c:ptCount val="6"/>
                <c:pt idx="0">
                  <c:v>1.3258E-3</c:v>
                </c:pt>
                <c:pt idx="1">
                  <c:v>1.7581999999999999E-3</c:v>
                </c:pt>
                <c:pt idx="2">
                  <c:v>2.6624999999999999E-3</c:v>
                </c:pt>
                <c:pt idx="3">
                  <c:v>5.1996999999999998E-3</c:v>
                </c:pt>
                <c:pt idx="4">
                  <c:v>9.8773000000000003E-3</c:v>
                </c:pt>
                <c:pt idx="5">
                  <c:v>1.8253999999999999E-2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results!$A$7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results!$B$7:$G$7</c:f>
              <c:numCache>
                <c:formatCode>0.00E+00</c:formatCode>
                <c:ptCount val="6"/>
                <c:pt idx="0">
                  <c:v>1.2135E-3</c:v>
                </c:pt>
                <c:pt idx="1">
                  <c:v>1.6111000000000001E-3</c:v>
                </c:pt>
                <c:pt idx="2">
                  <c:v>2.4450000000000001E-3</c:v>
                </c:pt>
                <c:pt idx="3">
                  <c:v>4.7921999999999999E-3</c:v>
                </c:pt>
                <c:pt idx="4">
                  <c:v>9.1354999999999995E-3</c:v>
                </c:pt>
                <c:pt idx="5">
                  <c:v>1.6944000000000001E-2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results!$A$8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results!$B$8:$G$8</c:f>
              <c:numCache>
                <c:formatCode>0.00E+00</c:formatCode>
                <c:ptCount val="6"/>
                <c:pt idx="0">
                  <c:v>7.8846999999999999E-4</c:v>
                </c:pt>
                <c:pt idx="1">
                  <c:v>1.0568999999999999E-3</c:v>
                </c:pt>
                <c:pt idx="2">
                  <c:v>1.6268000000000001E-3</c:v>
                </c:pt>
                <c:pt idx="3">
                  <c:v>3.264E-3</c:v>
                </c:pt>
                <c:pt idx="4">
                  <c:v>6.3645000000000004E-3</c:v>
                </c:pt>
                <c:pt idx="5">
                  <c:v>1.2066E-2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results!$B$10:$G$10</c:f>
              <c:numCache>
                <c:formatCode>0.00E+00</c:formatCode>
                <c:ptCount val="6"/>
                <c:pt idx="0">
                  <c:v>5.8257000000000003E-4</c:v>
                </c:pt>
                <c:pt idx="1">
                  <c:v>7.8291999999999999E-4</c:v>
                </c:pt>
                <c:pt idx="2">
                  <c:v>1.2095000000000001E-3</c:v>
                </c:pt>
                <c:pt idx="3">
                  <c:v>2.4405999999999998E-3</c:v>
                </c:pt>
                <c:pt idx="4">
                  <c:v>4.7889999999999999E-3</c:v>
                </c:pt>
                <c:pt idx="5">
                  <c:v>9.1409000000000004E-3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85136"/>
        <c:axId val="258685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results!$A$9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5.3711000000000002E-3</c:v>
                      </c:pt>
                      <c:pt idx="1">
                        <c:v>7.0555000000000001E-3</c:v>
                      </c:pt>
                      <c:pt idx="2">
                        <c:v>1.0533000000000001E-2</c:v>
                      </c:pt>
                      <c:pt idx="3">
                        <c:v>2.0038E-2</c:v>
                      </c:pt>
                      <c:pt idx="4">
                        <c:v>3.6981E-2</c:v>
                      </c:pt>
                      <c:pt idx="5">
                        <c:v>6.6230999999999998E-2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86851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85696"/>
        <c:crosses val="autoZero"/>
        <c:crossBetween val="midCat"/>
      </c:valAx>
      <c:valAx>
        <c:axId val="258685696"/>
        <c:scaling>
          <c:logBase val="10"/>
          <c:orientation val="minMax"/>
          <c:max val="5.000000000000001E-2"/>
          <c:min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log10(nu+(t))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8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results!$A$48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results!$B$48:$G$48</c:f>
              <c:numCache>
                <c:formatCode>General</c:formatCode>
                <c:ptCount val="6"/>
                <c:pt idx="0" formatCode="0.00E+00">
                  <c:v>2.8613999999999998E-6</c:v>
                </c:pt>
                <c:pt idx="1">
                  <c:v>3.0868613999999999E-3</c:v>
                </c:pt>
                <c:pt idx="2">
                  <c:v>9.7179113999999994E-3</c:v>
                </c:pt>
                <c:pt idx="3">
                  <c:v>2.93734114E-2</c:v>
                </c:pt>
                <c:pt idx="4">
                  <c:v>6.7065911400000011E-2</c:v>
                </c:pt>
                <c:pt idx="5">
                  <c:v>0.13739416139999999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results!$A$49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results!$B$49:$G$49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2.8271972000000001E-3</c:v>
                </c:pt>
                <c:pt idx="2">
                  <c:v>8.9113471999999992E-3</c:v>
                </c:pt>
                <c:pt idx="3">
                  <c:v>2.7004347200000001E-2</c:v>
                </c:pt>
                <c:pt idx="4">
                  <c:v>6.1823597199999997E-2</c:v>
                </c:pt>
                <c:pt idx="5">
                  <c:v>0.1270223472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results!$A$50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results!$B$50:$G$50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1.8479671999999999E-3</c:v>
                </c:pt>
                <c:pt idx="2">
                  <c:v>5.8735171999999992E-3</c:v>
                </c:pt>
                <c:pt idx="3">
                  <c:v>1.8100517199999999E-2</c:v>
                </c:pt>
                <c:pt idx="4">
                  <c:v>4.2171767200000002E-2</c:v>
                </c:pt>
                <c:pt idx="5">
                  <c:v>8.8248017200000001E-2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results!$A$52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results!$B$52:$G$52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1.3680872000000001E-3</c:v>
                </c:pt>
                <c:pt idx="2">
                  <c:v>4.3567172000000005E-3</c:v>
                </c:pt>
                <c:pt idx="3">
                  <c:v>1.34819672E-2</c:v>
                </c:pt>
                <c:pt idx="4">
                  <c:v>3.15559672E-2</c:v>
                </c:pt>
                <c:pt idx="5">
                  <c:v>6.6380717199999995E-2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90736"/>
        <c:axId val="258691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results!$A$51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results!$B$47:$G$47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results!$B$51:$G$51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2.5971999999999999E-6</c:v>
                      </c:pt>
                      <c:pt idx="1">
                        <c:v>1.2429197199999999E-2</c:v>
                      </c:pt>
                      <c:pt idx="2">
                        <c:v>3.8811947200000002E-2</c:v>
                      </c:pt>
                      <c:pt idx="3">
                        <c:v>0.11523944720000001</c:v>
                      </c:pt>
                      <c:pt idx="4">
                        <c:v>0.25778694720000001</c:v>
                      </c:pt>
                      <c:pt idx="5">
                        <c:v>0.51581694720000004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86907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91296"/>
        <c:crosses val="autoZero"/>
        <c:crossBetween val="midCat"/>
        <c:majorUnit val="5"/>
      </c:valAx>
      <c:valAx>
        <c:axId val="25869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log10(Pf(t))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9073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results!$A$6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results!$B$13:$G$13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results!$A$7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results!$B$14:$G$14</c:f>
              <c:numCache>
                <c:formatCode>0.000</c:formatCode>
                <c:ptCount val="6"/>
                <c:pt idx="0">
                  <c:v>0.91529642480012063</c:v>
                </c:pt>
                <c:pt idx="1">
                  <c:v>0.91633488795358897</c:v>
                </c:pt>
                <c:pt idx="2">
                  <c:v>0.91830985915492969</c:v>
                </c:pt>
                <c:pt idx="3">
                  <c:v>0.92163009404388718</c:v>
                </c:pt>
                <c:pt idx="4">
                  <c:v>0.92489850465208101</c:v>
                </c:pt>
                <c:pt idx="5">
                  <c:v>0.92823490741755244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results!$A$8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results!$B$15:$G$15</c:f>
              <c:numCache>
                <c:formatCode>0.000</c:formatCode>
                <c:ptCount val="6"/>
                <c:pt idx="0">
                  <c:v>0.59471262633881428</c:v>
                </c:pt>
                <c:pt idx="1">
                  <c:v>0.60112615174610395</c:v>
                </c:pt>
                <c:pt idx="2">
                  <c:v>0.61100469483568076</c:v>
                </c:pt>
                <c:pt idx="3">
                  <c:v>0.62772852279939229</c:v>
                </c:pt>
                <c:pt idx="4">
                  <c:v>0.6443562512022516</c:v>
                </c:pt>
                <c:pt idx="5">
                  <c:v>0.66100580694642275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results!$B$17:$G$17</c:f>
              <c:numCache>
                <c:formatCode>0.000</c:formatCode>
                <c:ptCount val="6"/>
                <c:pt idx="0">
                  <c:v>0.43941016744607031</c:v>
                </c:pt>
                <c:pt idx="1">
                  <c:v>0.44529632578773748</c:v>
                </c:pt>
                <c:pt idx="2">
                  <c:v>0.45427230046948358</c:v>
                </c:pt>
                <c:pt idx="3">
                  <c:v>0.46937323307113871</c:v>
                </c:pt>
                <c:pt idx="4">
                  <c:v>0.48484909843783219</c:v>
                </c:pt>
                <c:pt idx="5">
                  <c:v>0.50076147693656192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32768"/>
        <c:axId val="2594333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results!$A$9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results!$B$16:$G$16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4.0512143611404436</c:v>
                      </c:pt>
                      <c:pt idx="1">
                        <c:v>4.012910931634627</c:v>
                      </c:pt>
                      <c:pt idx="2">
                        <c:v>3.9560563380281693</c:v>
                      </c:pt>
                      <c:pt idx="3">
                        <c:v>3.8536838663769064</c:v>
                      </c:pt>
                      <c:pt idx="4">
                        <c:v>3.7440393629838113</c:v>
                      </c:pt>
                      <c:pt idx="5">
                        <c:v>3.6283006464336585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9432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33328"/>
        <c:crosses val="autoZero"/>
        <c:crossBetween val="midCat"/>
        <c:majorUnit val="5"/>
      </c:valAx>
      <c:valAx>
        <c:axId val="259433328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nu+(t)/nu+Gauss(t)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327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results!$A$48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results!$B$55:$G$55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results!$A$49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results!$B$56:$G$56</c:f>
              <c:numCache>
                <c:formatCode>0.000</c:formatCode>
                <c:ptCount val="6"/>
                <c:pt idx="0">
                  <c:v>0.90766757531278397</c:v>
                </c:pt>
                <c:pt idx="1">
                  <c:v>0.91588083611398952</c:v>
                </c:pt>
                <c:pt idx="2">
                  <c:v>0.91700230977615205</c:v>
                </c:pt>
                <c:pt idx="3">
                  <c:v>0.9193466442239665</c:v>
                </c:pt>
                <c:pt idx="4">
                  <c:v>0.9218334010443342</c:v>
                </c:pt>
                <c:pt idx="5">
                  <c:v>0.92451051708227827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results!$A$57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results!$B$57:$G$57</c:f>
              <c:numCache>
                <c:formatCode>0.000</c:formatCode>
                <c:ptCount val="6"/>
                <c:pt idx="0">
                  <c:v>0.90766757531278397</c:v>
                </c:pt>
                <c:pt idx="1">
                  <c:v>0.59865570899943865</c:v>
                </c:pt>
                <c:pt idx="2">
                  <c:v>0.60440118851052704</c:v>
                </c:pt>
                <c:pt idx="3">
                  <c:v>0.6162211448139796</c:v>
                </c:pt>
                <c:pt idx="4">
                  <c:v>0.62881076719401741</c:v>
                </c:pt>
                <c:pt idx="5">
                  <c:v>0.64229816100467862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results!$A$52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results!$B$59:$G$59</c:f>
              <c:numCache>
                <c:formatCode>0.000</c:formatCode>
                <c:ptCount val="6"/>
                <c:pt idx="0">
                  <c:v>0.90766757531278397</c:v>
                </c:pt>
                <c:pt idx="1">
                  <c:v>0.44319683416949013</c:v>
                </c:pt>
                <c:pt idx="2">
                  <c:v>0.44831826723590018</c:v>
                </c:pt>
                <c:pt idx="3">
                  <c:v>0.45898540746275046</c:v>
                </c:pt>
                <c:pt idx="4">
                  <c:v>0.47052170829068901</c:v>
                </c:pt>
                <c:pt idx="5">
                  <c:v>0.48314074283508818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38368"/>
        <c:axId val="259438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results!$A$51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results!$B$47:$G$47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results!$B$58:$G$58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0.90766757531278397</c:v>
                      </c:pt>
                      <c:pt idx="1">
                        <c:v>4.0264837287479116</c:v>
                      </c:pt>
                      <c:pt idx="2">
                        <c:v>3.9938568692857195</c:v>
                      </c:pt>
                      <c:pt idx="3">
                        <c:v>3.9232571808121683</c:v>
                      </c:pt>
                      <c:pt idx="4">
                        <c:v>3.8437850439769012</c:v>
                      </c:pt>
                      <c:pt idx="5">
                        <c:v>3.7542857858296159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94383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38928"/>
        <c:crosses val="autoZero"/>
        <c:crossBetween val="midCat"/>
        <c:majorUnit val="5"/>
      </c:valAx>
      <c:valAx>
        <c:axId val="259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Pf(t)/Pf,Gauss(t)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383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results!$A$97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results!$B$104:$G$104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results!$A$98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results!$B$105:$G$105</c:f>
              <c:numCache>
                <c:formatCode>0.000</c:formatCode>
                <c:ptCount val="6"/>
                <c:pt idx="0">
                  <c:v>1.0044967594830938</c:v>
                </c:pt>
                <c:pt idx="1">
                  <c:v>1.0105055548228188</c:v>
                </c:pt>
                <c:pt idx="2">
                  <c:v>1.0137850723978201</c:v>
                </c:pt>
                <c:pt idx="3">
                  <c:v>1.0194084325805679</c:v>
                </c:pt>
                <c:pt idx="4">
                  <c:v>1.0277958522885313</c:v>
                </c:pt>
                <c:pt idx="5">
                  <c:v>1.0443898495352228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results!$B$106:$G$106</c:f>
              <c:numCache>
                <c:formatCode>0.000</c:formatCode>
                <c:ptCount val="6"/>
                <c:pt idx="0">
                  <c:v>1.0044967594830938</c:v>
                </c:pt>
                <c:pt idx="1">
                  <c:v>1.0601086598011096</c:v>
                </c:pt>
                <c:pt idx="2">
                  <c:v>1.0781275111314885</c:v>
                </c:pt>
                <c:pt idx="3">
                  <c:v>1.1082380289611691</c:v>
                </c:pt>
                <c:pt idx="4">
                  <c:v>1.1522131020061483</c:v>
                </c:pt>
                <c:pt idx="5">
                  <c:v>1.2376342867074719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results!$B$108:$G$108</c:f>
              <c:numCache>
                <c:formatCode>0.000</c:formatCode>
                <c:ptCount val="6"/>
                <c:pt idx="0">
                  <c:v>1.0044967594830938</c:v>
                </c:pt>
                <c:pt idx="1">
                  <c:v>1.0940369992331</c:v>
                </c:pt>
                <c:pt idx="2">
                  <c:v>1.1223897713744477</c:v>
                </c:pt>
                <c:pt idx="3">
                  <c:v>1.1703397106123863</c:v>
                </c:pt>
                <c:pt idx="4">
                  <c:v>1.2405843006250796</c:v>
                </c:pt>
                <c:pt idx="5">
                  <c:v>1.376520869770222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43968"/>
        <c:axId val="259444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results!$A$100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results!$B$96:$G$96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results!$B$107:$G$107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1.0044967594830938</c:v>
                      </c:pt>
                      <c:pt idx="1">
                        <c:v>0.81930643888097932</c:v>
                      </c:pt>
                      <c:pt idx="2">
                        <c:v>0.75506783408864264</c:v>
                      </c:pt>
                      <c:pt idx="3">
                        <c:v>0.63443032897779128</c:v>
                      </c:pt>
                      <c:pt idx="4">
                        <c:v>0.43403258387691229</c:v>
                      </c:pt>
                      <c:pt idx="5">
                        <c:v>-3.6313095322331207E-2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94439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44528"/>
        <c:crosses val="autoZero"/>
        <c:crossBetween val="midCat"/>
        <c:majorUnit val="5"/>
      </c:valAx>
      <c:valAx>
        <c:axId val="25944452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439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results!$A$6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results!$B$6:$G$6</c:f>
              <c:numCache>
                <c:formatCode>0.00E+00</c:formatCode>
                <c:ptCount val="6"/>
                <c:pt idx="0">
                  <c:v>1.3258E-3</c:v>
                </c:pt>
                <c:pt idx="1">
                  <c:v>1.7581999999999999E-3</c:v>
                </c:pt>
                <c:pt idx="2">
                  <c:v>2.6624999999999999E-3</c:v>
                </c:pt>
                <c:pt idx="3">
                  <c:v>5.1996999999999998E-3</c:v>
                </c:pt>
                <c:pt idx="4">
                  <c:v>9.8773000000000003E-3</c:v>
                </c:pt>
                <c:pt idx="5">
                  <c:v>1.8253999999999999E-2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results!$A$7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results!$B$7:$G$7</c:f>
              <c:numCache>
                <c:formatCode>0.00E+00</c:formatCode>
                <c:ptCount val="6"/>
                <c:pt idx="0">
                  <c:v>1.2135E-3</c:v>
                </c:pt>
                <c:pt idx="1">
                  <c:v>1.6111000000000001E-3</c:v>
                </c:pt>
                <c:pt idx="2">
                  <c:v>2.4450000000000001E-3</c:v>
                </c:pt>
                <c:pt idx="3">
                  <c:v>4.7921999999999999E-3</c:v>
                </c:pt>
                <c:pt idx="4">
                  <c:v>9.1354999999999995E-3</c:v>
                </c:pt>
                <c:pt idx="5">
                  <c:v>1.6944000000000001E-2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results!$A$8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results!$B$8:$G$8</c:f>
              <c:numCache>
                <c:formatCode>0.00E+00</c:formatCode>
                <c:ptCount val="6"/>
                <c:pt idx="0">
                  <c:v>7.8846999999999999E-4</c:v>
                </c:pt>
                <c:pt idx="1">
                  <c:v>1.0568999999999999E-3</c:v>
                </c:pt>
                <c:pt idx="2">
                  <c:v>1.6268000000000001E-3</c:v>
                </c:pt>
                <c:pt idx="3">
                  <c:v>3.264E-3</c:v>
                </c:pt>
                <c:pt idx="4">
                  <c:v>6.3645000000000004E-3</c:v>
                </c:pt>
                <c:pt idx="5">
                  <c:v>1.2066E-2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results!$A$9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results!$B$9:$G$9</c:f>
              <c:numCache>
                <c:formatCode>0.00E+00</c:formatCode>
                <c:ptCount val="6"/>
                <c:pt idx="0">
                  <c:v>5.3711000000000002E-3</c:v>
                </c:pt>
                <c:pt idx="1">
                  <c:v>7.0555000000000001E-3</c:v>
                </c:pt>
                <c:pt idx="2">
                  <c:v>1.0533000000000001E-2</c:v>
                </c:pt>
                <c:pt idx="3">
                  <c:v>2.0038E-2</c:v>
                </c:pt>
                <c:pt idx="4">
                  <c:v>3.6981E-2</c:v>
                </c:pt>
                <c:pt idx="5">
                  <c:v>6.6230999999999998E-2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results!$B$10:$G$10</c:f>
              <c:numCache>
                <c:formatCode>0.00E+00</c:formatCode>
                <c:ptCount val="6"/>
                <c:pt idx="0">
                  <c:v>5.8257000000000003E-4</c:v>
                </c:pt>
                <c:pt idx="1">
                  <c:v>7.8291999999999999E-4</c:v>
                </c:pt>
                <c:pt idx="2">
                  <c:v>1.2095000000000001E-3</c:v>
                </c:pt>
                <c:pt idx="3">
                  <c:v>2.4405999999999998E-3</c:v>
                </c:pt>
                <c:pt idx="4">
                  <c:v>4.7889999999999999E-3</c:v>
                </c:pt>
                <c:pt idx="5">
                  <c:v>9.1409000000000004E-3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3680"/>
        <c:axId val="172184240"/>
      </c:scatterChart>
      <c:valAx>
        <c:axId val="1721836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184240"/>
        <c:crosses val="autoZero"/>
        <c:crossBetween val="midCat"/>
        <c:majorUnit val="5"/>
      </c:valAx>
      <c:valAx>
        <c:axId val="1721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nu+(t)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18368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results!$A$97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results!$B$97:$G$97</c:f>
              <c:numCache>
                <c:formatCode>General</c:formatCode>
                <c:ptCount val="6"/>
                <c:pt idx="0">
                  <c:v>4.5363800999424484</c:v>
                </c:pt>
                <c:pt idx="1">
                  <c:v>2.738409082443646</c:v>
                </c:pt>
                <c:pt idx="2">
                  <c:v>2.3370646490690934</c:v>
                </c:pt>
                <c:pt idx="3">
                  <c:v>1.8900832808113062</c:v>
                </c:pt>
                <c:pt idx="4">
                  <c:v>1.4980054949662538</c:v>
                </c:pt>
                <c:pt idx="5">
                  <c:v>1.0921018808920624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results!$A$98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results!$B$98:$G$98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2.7671775891865624</c:v>
                </c:pt>
                <c:pt idx="2">
                  <c:v>2.3692812544548971</c:v>
                </c:pt>
                <c:pt idx="3">
                  <c:v>1.9267668347385909</c:v>
                </c:pt>
                <c:pt idx="4">
                  <c:v>1.539643834431744</c:v>
                </c:pt>
                <c:pt idx="5">
                  <c:v>1.1405801190619949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results!$B$99:$G$99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2.9030111823765195</c:v>
                </c:pt>
                <c:pt idx="2">
                  <c:v>2.5196536934542473</c:v>
                </c:pt>
                <c:pt idx="3">
                  <c:v>2.0946621696987817</c:v>
                </c:pt>
                <c:pt idx="4">
                  <c:v>1.7260215581773231</c:v>
                </c:pt>
                <c:pt idx="5">
                  <c:v>1.3516227323697361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results!$A$100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results!$B$100:$G$100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2.2435961935362339</c:v>
                </c:pt>
                <c:pt idx="2">
                  <c:v>1.764642342697734</c:v>
                </c:pt>
                <c:pt idx="3">
                  <c:v>1.1991261576405401</c:v>
                </c:pt>
                <c:pt idx="4">
                  <c:v>0.6501831956420161</c:v>
                </c:pt>
                <c:pt idx="5">
                  <c:v>-3.9657599702530667E-2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results!$B$101:$G$101</c:f>
              <c:numCache>
                <c:formatCode>General</c:formatCode>
                <c:ptCount val="6"/>
                <c:pt idx="0">
                  <c:v>4.5567791101757829</c:v>
                </c:pt>
                <c:pt idx="1">
                  <c:v>2.9959208552293131</c:v>
                </c:pt>
                <c:pt idx="2">
                  <c:v>2.6230974571559638</c:v>
                </c:pt>
                <c:pt idx="3">
                  <c:v>2.2120395198980138</c:v>
                </c:pt>
                <c:pt idx="4">
                  <c:v>1.8584020993052361</c:v>
                </c:pt>
                <c:pt idx="5">
                  <c:v>1.5033010309632371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54448"/>
        <c:axId val="256955008"/>
      </c:scatterChart>
      <c:valAx>
        <c:axId val="2569544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955008"/>
        <c:crosses val="autoZero"/>
        <c:crossBetween val="midCat"/>
        <c:majorUnit val="5"/>
      </c:valAx>
      <c:valAx>
        <c:axId val="25695500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9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results!$A$6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results!$B$6:$G$6</c:f>
              <c:numCache>
                <c:formatCode>0.00E+00</c:formatCode>
                <c:ptCount val="6"/>
                <c:pt idx="0">
                  <c:v>1.3258E-3</c:v>
                </c:pt>
                <c:pt idx="1">
                  <c:v>1.7581999999999999E-3</c:v>
                </c:pt>
                <c:pt idx="2">
                  <c:v>2.6624999999999999E-3</c:v>
                </c:pt>
                <c:pt idx="3">
                  <c:v>5.1996999999999998E-3</c:v>
                </c:pt>
                <c:pt idx="4">
                  <c:v>9.8773000000000003E-3</c:v>
                </c:pt>
                <c:pt idx="5">
                  <c:v>1.8253999999999999E-2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results!$A$7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results!$B$7:$G$7</c:f>
              <c:numCache>
                <c:formatCode>0.00E+00</c:formatCode>
                <c:ptCount val="6"/>
                <c:pt idx="0">
                  <c:v>1.2135E-3</c:v>
                </c:pt>
                <c:pt idx="1">
                  <c:v>1.6111000000000001E-3</c:v>
                </c:pt>
                <c:pt idx="2">
                  <c:v>2.4450000000000001E-3</c:v>
                </c:pt>
                <c:pt idx="3">
                  <c:v>4.7921999999999999E-3</c:v>
                </c:pt>
                <c:pt idx="4">
                  <c:v>9.1354999999999995E-3</c:v>
                </c:pt>
                <c:pt idx="5">
                  <c:v>1.6944000000000001E-2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results!$A$8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results!$B$8:$G$8</c:f>
              <c:numCache>
                <c:formatCode>0.00E+00</c:formatCode>
                <c:ptCount val="6"/>
                <c:pt idx="0">
                  <c:v>7.8846999999999999E-4</c:v>
                </c:pt>
                <c:pt idx="1">
                  <c:v>1.0568999999999999E-3</c:v>
                </c:pt>
                <c:pt idx="2">
                  <c:v>1.6268000000000001E-3</c:v>
                </c:pt>
                <c:pt idx="3">
                  <c:v>3.264E-3</c:v>
                </c:pt>
                <c:pt idx="4">
                  <c:v>6.3645000000000004E-3</c:v>
                </c:pt>
                <c:pt idx="5">
                  <c:v>1.2066E-2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results!$A$9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results!$B$9:$G$9</c:f>
              <c:numCache>
                <c:formatCode>0.00E+00</c:formatCode>
                <c:ptCount val="6"/>
                <c:pt idx="0">
                  <c:v>5.3711000000000002E-3</c:v>
                </c:pt>
                <c:pt idx="1">
                  <c:v>7.0555000000000001E-3</c:v>
                </c:pt>
                <c:pt idx="2">
                  <c:v>1.0533000000000001E-2</c:v>
                </c:pt>
                <c:pt idx="3">
                  <c:v>2.0038E-2</c:v>
                </c:pt>
                <c:pt idx="4">
                  <c:v>3.6981E-2</c:v>
                </c:pt>
                <c:pt idx="5">
                  <c:v>6.6230999999999998E-2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results!$B$10:$G$10</c:f>
              <c:numCache>
                <c:formatCode>0.00E+00</c:formatCode>
                <c:ptCount val="6"/>
                <c:pt idx="0">
                  <c:v>5.8257000000000003E-4</c:v>
                </c:pt>
                <c:pt idx="1">
                  <c:v>7.8291999999999999E-4</c:v>
                </c:pt>
                <c:pt idx="2">
                  <c:v>1.2095000000000001E-3</c:v>
                </c:pt>
                <c:pt idx="3">
                  <c:v>2.4405999999999998E-3</c:v>
                </c:pt>
                <c:pt idx="4">
                  <c:v>4.7889999999999999E-3</c:v>
                </c:pt>
                <c:pt idx="5">
                  <c:v>9.1409000000000004E-3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60048"/>
        <c:axId val="256960608"/>
      </c:scatterChart>
      <c:valAx>
        <c:axId val="2569600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960608"/>
        <c:crosses val="autoZero"/>
        <c:crossBetween val="midCat"/>
      </c:valAx>
      <c:valAx>
        <c:axId val="256960608"/>
        <c:scaling>
          <c:logBase val="10"/>
          <c:orientation val="minMax"/>
          <c:max val="0.1"/>
          <c:min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log10(nu+(t))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96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results!$A$48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results!$B$48:$G$48</c:f>
              <c:numCache>
                <c:formatCode>General</c:formatCode>
                <c:ptCount val="6"/>
                <c:pt idx="0" formatCode="0.00E+00">
                  <c:v>2.8613999999999998E-6</c:v>
                </c:pt>
                <c:pt idx="1">
                  <c:v>3.0868613999999999E-3</c:v>
                </c:pt>
                <c:pt idx="2">
                  <c:v>9.7179113999999994E-3</c:v>
                </c:pt>
                <c:pt idx="3">
                  <c:v>2.93734114E-2</c:v>
                </c:pt>
                <c:pt idx="4">
                  <c:v>6.7065911400000011E-2</c:v>
                </c:pt>
                <c:pt idx="5">
                  <c:v>0.13739416139999999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results!$A$49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results!$B$49:$G$49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2.8271972000000001E-3</c:v>
                </c:pt>
                <c:pt idx="2">
                  <c:v>8.9113471999999992E-3</c:v>
                </c:pt>
                <c:pt idx="3">
                  <c:v>2.7004347200000001E-2</c:v>
                </c:pt>
                <c:pt idx="4">
                  <c:v>6.1823597199999997E-2</c:v>
                </c:pt>
                <c:pt idx="5">
                  <c:v>0.1270223472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results!$A$50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results!$B$50:$G$50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1.8479671999999999E-3</c:v>
                </c:pt>
                <c:pt idx="2">
                  <c:v>5.8735171999999992E-3</c:v>
                </c:pt>
                <c:pt idx="3">
                  <c:v>1.8100517199999999E-2</c:v>
                </c:pt>
                <c:pt idx="4">
                  <c:v>4.2171767200000002E-2</c:v>
                </c:pt>
                <c:pt idx="5">
                  <c:v>8.8248017200000001E-2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results!$A$51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results!$B$51:$G$51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1.2429197199999999E-2</c:v>
                </c:pt>
                <c:pt idx="2">
                  <c:v>3.8811947200000002E-2</c:v>
                </c:pt>
                <c:pt idx="3">
                  <c:v>0.11523944720000001</c:v>
                </c:pt>
                <c:pt idx="4">
                  <c:v>0.25778694720000001</c:v>
                </c:pt>
                <c:pt idx="5">
                  <c:v>0.51581694720000004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results!$A$52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results!$B$52:$G$52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1.3680872000000001E-3</c:v>
                </c:pt>
                <c:pt idx="2">
                  <c:v>4.3567172000000005E-3</c:v>
                </c:pt>
                <c:pt idx="3">
                  <c:v>1.34819672E-2</c:v>
                </c:pt>
                <c:pt idx="4">
                  <c:v>3.15559672E-2</c:v>
                </c:pt>
                <c:pt idx="5">
                  <c:v>6.6380717199999995E-2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75600"/>
        <c:axId val="257976160"/>
      </c:scatterChart>
      <c:valAx>
        <c:axId val="2579756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976160"/>
        <c:crosses val="autoZero"/>
        <c:crossBetween val="midCat"/>
        <c:majorUnit val="5"/>
      </c:valAx>
      <c:valAx>
        <c:axId val="257976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log10(Pf(t))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97560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results!$A$6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results!$B$13:$G$13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results!$A$7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results!$B$14:$G$14</c:f>
              <c:numCache>
                <c:formatCode>0.000</c:formatCode>
                <c:ptCount val="6"/>
                <c:pt idx="0">
                  <c:v>0.91529642480012063</c:v>
                </c:pt>
                <c:pt idx="1">
                  <c:v>0.91633488795358897</c:v>
                </c:pt>
                <c:pt idx="2">
                  <c:v>0.91830985915492969</c:v>
                </c:pt>
                <c:pt idx="3">
                  <c:v>0.92163009404388718</c:v>
                </c:pt>
                <c:pt idx="4">
                  <c:v>0.92489850465208101</c:v>
                </c:pt>
                <c:pt idx="5">
                  <c:v>0.92823490741755244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results!$A$8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results!$B$15:$G$15</c:f>
              <c:numCache>
                <c:formatCode>0.000</c:formatCode>
                <c:ptCount val="6"/>
                <c:pt idx="0">
                  <c:v>0.59471262633881428</c:v>
                </c:pt>
                <c:pt idx="1">
                  <c:v>0.60112615174610395</c:v>
                </c:pt>
                <c:pt idx="2">
                  <c:v>0.61100469483568076</c:v>
                </c:pt>
                <c:pt idx="3">
                  <c:v>0.62772852279939229</c:v>
                </c:pt>
                <c:pt idx="4">
                  <c:v>0.6443562512022516</c:v>
                </c:pt>
                <c:pt idx="5">
                  <c:v>0.66100580694642275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results!$A$9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results!$B$16:$G$16</c:f>
              <c:numCache>
                <c:formatCode>0.000</c:formatCode>
                <c:ptCount val="6"/>
                <c:pt idx="0">
                  <c:v>4.0512143611404436</c:v>
                </c:pt>
                <c:pt idx="1">
                  <c:v>4.012910931634627</c:v>
                </c:pt>
                <c:pt idx="2">
                  <c:v>3.9560563380281693</c:v>
                </c:pt>
                <c:pt idx="3">
                  <c:v>3.8536838663769064</c:v>
                </c:pt>
                <c:pt idx="4">
                  <c:v>3.7440393629838113</c:v>
                </c:pt>
                <c:pt idx="5">
                  <c:v>3.6283006464336585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results!$B$5:$G$5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results!$B$17:$G$17</c:f>
              <c:numCache>
                <c:formatCode>0.000</c:formatCode>
                <c:ptCount val="6"/>
                <c:pt idx="0">
                  <c:v>0.43941016744607031</c:v>
                </c:pt>
                <c:pt idx="1">
                  <c:v>0.44529632578773748</c:v>
                </c:pt>
                <c:pt idx="2">
                  <c:v>0.45427230046948358</c:v>
                </c:pt>
                <c:pt idx="3">
                  <c:v>0.46937323307113871</c:v>
                </c:pt>
                <c:pt idx="4">
                  <c:v>0.48484909843783219</c:v>
                </c:pt>
                <c:pt idx="5">
                  <c:v>0.50076147693656192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81200"/>
        <c:axId val="257981760"/>
      </c:scatterChart>
      <c:valAx>
        <c:axId val="2579812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981760"/>
        <c:crosses val="autoZero"/>
        <c:crossBetween val="midCat"/>
        <c:majorUnit val="5"/>
      </c:valAx>
      <c:valAx>
        <c:axId val="2579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nu+(t)/nu+Gauss(t)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9812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results!$A$48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results!$B$55:$G$55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results!$A$49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results!$B$56:$G$56</c:f>
              <c:numCache>
                <c:formatCode>0.000</c:formatCode>
                <c:ptCount val="6"/>
                <c:pt idx="0">
                  <c:v>0.90766757531278397</c:v>
                </c:pt>
                <c:pt idx="1">
                  <c:v>0.91588083611398952</c:v>
                </c:pt>
                <c:pt idx="2">
                  <c:v>0.91700230977615205</c:v>
                </c:pt>
                <c:pt idx="3">
                  <c:v>0.9193466442239665</c:v>
                </c:pt>
                <c:pt idx="4">
                  <c:v>0.9218334010443342</c:v>
                </c:pt>
                <c:pt idx="5">
                  <c:v>0.92451051708227827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results!$A$57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results!$B$57:$G$57</c:f>
              <c:numCache>
                <c:formatCode>0.000</c:formatCode>
                <c:ptCount val="6"/>
                <c:pt idx="0">
                  <c:v>0.90766757531278397</c:v>
                </c:pt>
                <c:pt idx="1">
                  <c:v>0.59865570899943865</c:v>
                </c:pt>
                <c:pt idx="2">
                  <c:v>0.60440118851052704</c:v>
                </c:pt>
                <c:pt idx="3">
                  <c:v>0.6162211448139796</c:v>
                </c:pt>
                <c:pt idx="4">
                  <c:v>0.62881076719401741</c:v>
                </c:pt>
                <c:pt idx="5">
                  <c:v>0.64229816100467862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results!$A$51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results!$B$58:$G$58</c:f>
              <c:numCache>
                <c:formatCode>0.000</c:formatCode>
                <c:ptCount val="6"/>
                <c:pt idx="0">
                  <c:v>0.90766757531278397</c:v>
                </c:pt>
                <c:pt idx="1">
                  <c:v>4.0264837287479116</c:v>
                </c:pt>
                <c:pt idx="2">
                  <c:v>3.9938568692857195</c:v>
                </c:pt>
                <c:pt idx="3">
                  <c:v>3.9232571808121683</c:v>
                </c:pt>
                <c:pt idx="4">
                  <c:v>3.8437850439769012</c:v>
                </c:pt>
                <c:pt idx="5">
                  <c:v>3.7542857858296159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results!$A$52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results!$B$59:$G$59</c:f>
              <c:numCache>
                <c:formatCode>0.000</c:formatCode>
                <c:ptCount val="6"/>
                <c:pt idx="0">
                  <c:v>0.90766757531278397</c:v>
                </c:pt>
                <c:pt idx="1">
                  <c:v>0.44319683416949013</c:v>
                </c:pt>
                <c:pt idx="2">
                  <c:v>0.44831826723590018</c:v>
                </c:pt>
                <c:pt idx="3">
                  <c:v>0.45898540746275046</c:v>
                </c:pt>
                <c:pt idx="4">
                  <c:v>0.47052170829068901</c:v>
                </c:pt>
                <c:pt idx="5">
                  <c:v>0.48314074283508818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85120"/>
        <c:axId val="257985680"/>
      </c:scatterChart>
      <c:valAx>
        <c:axId val="2579851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985680"/>
        <c:crosses val="autoZero"/>
        <c:crossBetween val="midCat"/>
        <c:majorUnit val="5"/>
      </c:valAx>
      <c:valAx>
        <c:axId val="2579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Pf(t)/Pf,Gauss(t)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985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results!$A$97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results!$B$104:$G$104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results!$A$98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results!$B$105:$G$105</c:f>
              <c:numCache>
                <c:formatCode>0.000</c:formatCode>
                <c:ptCount val="6"/>
                <c:pt idx="0">
                  <c:v>1.0044967594830938</c:v>
                </c:pt>
                <c:pt idx="1">
                  <c:v>1.0105055548228188</c:v>
                </c:pt>
                <c:pt idx="2">
                  <c:v>1.0137850723978201</c:v>
                </c:pt>
                <c:pt idx="3">
                  <c:v>1.0194084325805679</c:v>
                </c:pt>
                <c:pt idx="4">
                  <c:v>1.0277958522885313</c:v>
                </c:pt>
                <c:pt idx="5">
                  <c:v>1.0443898495352228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results!$A$99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results!$B$106:$G$106</c:f>
              <c:numCache>
                <c:formatCode>0.000</c:formatCode>
                <c:ptCount val="6"/>
                <c:pt idx="0">
                  <c:v>1.0044967594830938</c:v>
                </c:pt>
                <c:pt idx="1">
                  <c:v>1.0601086598011096</c:v>
                </c:pt>
                <c:pt idx="2">
                  <c:v>1.0781275111314885</c:v>
                </c:pt>
                <c:pt idx="3">
                  <c:v>1.1082380289611691</c:v>
                </c:pt>
                <c:pt idx="4">
                  <c:v>1.1522131020061483</c:v>
                </c:pt>
                <c:pt idx="5">
                  <c:v>1.2376342867074719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results!$A$100</c:f>
              <c:strCache>
                <c:ptCount val="1"/>
                <c:pt idx="0">
                  <c:v>Clayton-DI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results!$B$107:$G$107</c:f>
              <c:numCache>
                <c:formatCode>0.000</c:formatCode>
                <c:ptCount val="6"/>
                <c:pt idx="0">
                  <c:v>1.0044967594830938</c:v>
                </c:pt>
                <c:pt idx="1">
                  <c:v>0.81930643888097932</c:v>
                </c:pt>
                <c:pt idx="2">
                  <c:v>0.75506783408864264</c:v>
                </c:pt>
                <c:pt idx="3">
                  <c:v>0.63443032897779128</c:v>
                </c:pt>
                <c:pt idx="4">
                  <c:v>0.43403258387691229</c:v>
                </c:pt>
                <c:pt idx="5">
                  <c:v>-3.6313095322331207E-2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results!$A$101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results!$B$96:$G$96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results!$B$108:$G$108</c:f>
              <c:numCache>
                <c:formatCode>0.000</c:formatCode>
                <c:ptCount val="6"/>
                <c:pt idx="0">
                  <c:v>1.0044967594830938</c:v>
                </c:pt>
                <c:pt idx="1">
                  <c:v>1.0940369992331</c:v>
                </c:pt>
                <c:pt idx="2">
                  <c:v>1.1223897713744477</c:v>
                </c:pt>
                <c:pt idx="3">
                  <c:v>1.1703397106123863</c:v>
                </c:pt>
                <c:pt idx="4">
                  <c:v>1.2405843006250796</c:v>
                </c:pt>
                <c:pt idx="5">
                  <c:v>1.376520869770222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38000"/>
        <c:axId val="258638560"/>
      </c:scatterChart>
      <c:valAx>
        <c:axId val="2586380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38560"/>
        <c:crosses val="autoZero"/>
        <c:crossBetween val="midCat"/>
        <c:majorUnit val="5"/>
      </c:valAx>
      <c:valAx>
        <c:axId val="2586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3800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results!$A$48</c:f>
              <c:strCache>
                <c:ptCount val="1"/>
                <c:pt idx="0">
                  <c:v>Gauss-FORM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results!$B$48:$G$48</c:f>
              <c:numCache>
                <c:formatCode>General</c:formatCode>
                <c:ptCount val="6"/>
                <c:pt idx="0" formatCode="0.00E+00">
                  <c:v>2.8613999999999998E-6</c:v>
                </c:pt>
                <c:pt idx="1">
                  <c:v>3.0868613999999999E-3</c:v>
                </c:pt>
                <c:pt idx="2">
                  <c:v>9.7179113999999994E-3</c:v>
                </c:pt>
                <c:pt idx="3">
                  <c:v>2.93734114E-2</c:v>
                </c:pt>
                <c:pt idx="4">
                  <c:v>6.7065911400000011E-2</c:v>
                </c:pt>
                <c:pt idx="5">
                  <c:v>0.13739416139999999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results!$A$49</c:f>
              <c:strCache>
                <c:ptCount val="1"/>
                <c:pt idx="0">
                  <c:v>Gauss-DI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results!$B$49:$G$49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2.8271972000000001E-3</c:v>
                </c:pt>
                <c:pt idx="2">
                  <c:v>8.9113471999999992E-3</c:v>
                </c:pt>
                <c:pt idx="3">
                  <c:v>2.7004347200000001E-2</c:v>
                </c:pt>
                <c:pt idx="4">
                  <c:v>6.1823597199999997E-2</c:v>
                </c:pt>
                <c:pt idx="5">
                  <c:v>0.1270223472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results!$A$50</c:f>
              <c:strCache>
                <c:ptCount val="1"/>
                <c:pt idx="0">
                  <c:v>t-DI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results!$B$50:$G$50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1.8479671999999999E-3</c:v>
                </c:pt>
                <c:pt idx="2">
                  <c:v>5.8735171999999992E-3</c:v>
                </c:pt>
                <c:pt idx="3">
                  <c:v>1.8100517199999999E-2</c:v>
                </c:pt>
                <c:pt idx="4">
                  <c:v>4.2171767200000002E-2</c:v>
                </c:pt>
                <c:pt idx="5">
                  <c:v>8.8248017200000001E-2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results!$A$52</c:f>
              <c:strCache>
                <c:ptCount val="1"/>
                <c:pt idx="0">
                  <c:v>Gumbel-DI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results!$B$47:$G$47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results!$B$52:$G$52</c:f>
              <c:numCache>
                <c:formatCode>General</c:formatCode>
                <c:ptCount val="6"/>
                <c:pt idx="0" formatCode="0.00E+00">
                  <c:v>2.5971999999999999E-6</c:v>
                </c:pt>
                <c:pt idx="1">
                  <c:v>1.3680872000000001E-3</c:v>
                </c:pt>
                <c:pt idx="2">
                  <c:v>4.3567172000000005E-3</c:v>
                </c:pt>
                <c:pt idx="3">
                  <c:v>1.34819672E-2</c:v>
                </c:pt>
                <c:pt idx="4">
                  <c:v>3.15559672E-2</c:v>
                </c:pt>
                <c:pt idx="5">
                  <c:v>6.6380717199999995E-2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43600"/>
        <c:axId val="2586441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results!$A$51</c15:sqref>
                        </c15:formulaRef>
                      </c:ext>
                    </c:extLst>
                    <c:strCache>
                      <c:ptCount val="1"/>
                      <c:pt idx="0">
                        <c:v>Clayton-DI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results!$B$47:$G$47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results!$B$51:$G$51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2.5971999999999999E-6</c:v>
                      </c:pt>
                      <c:pt idx="1">
                        <c:v>1.2429197199999999E-2</c:v>
                      </c:pt>
                      <c:pt idx="2">
                        <c:v>3.8811947200000002E-2</c:v>
                      </c:pt>
                      <c:pt idx="3">
                        <c:v>0.11523944720000001</c:v>
                      </c:pt>
                      <c:pt idx="4">
                        <c:v>0.25778694720000001</c:v>
                      </c:pt>
                      <c:pt idx="5">
                        <c:v>0.51581694720000004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86436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t [year]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44160"/>
        <c:crosses val="autoZero"/>
        <c:crossBetween val="midCat"/>
        <c:majorUnit val="5"/>
      </c:valAx>
      <c:valAx>
        <c:axId val="2586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864360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</xdr:colOff>
      <xdr:row>48</xdr:row>
      <xdr:rowOff>66114</xdr:rowOff>
    </xdr:from>
    <xdr:to>
      <xdr:col>17</xdr:col>
      <xdr:colOff>581470</xdr:colOff>
      <xdr:row>65</xdr:row>
      <xdr:rowOff>67614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603437</xdr:colOff>
      <xdr:row>2</xdr:row>
      <xdr:rowOff>177613</xdr:rowOff>
    </xdr:from>
    <xdr:to>
      <xdr:col>17</xdr:col>
      <xdr:colOff>557378</xdr:colOff>
      <xdr:row>19</xdr:row>
      <xdr:rowOff>179113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26894</xdr:colOff>
      <xdr:row>96</xdr:row>
      <xdr:rowOff>72838</xdr:rowOff>
    </xdr:from>
    <xdr:to>
      <xdr:col>17</xdr:col>
      <xdr:colOff>585953</xdr:colOff>
      <xdr:row>113</xdr:row>
      <xdr:rowOff>74338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534521</xdr:colOff>
      <xdr:row>2</xdr:row>
      <xdr:rowOff>190499</xdr:rowOff>
    </xdr:from>
    <xdr:to>
      <xdr:col>27</xdr:col>
      <xdr:colOff>488462</xdr:colOff>
      <xdr:row>20</xdr:row>
      <xdr:rowOff>1499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273984</xdr:colOff>
      <xdr:row>48</xdr:row>
      <xdr:rowOff>72278</xdr:rowOff>
    </xdr:from>
    <xdr:to>
      <xdr:col>27</xdr:col>
      <xdr:colOff>227925</xdr:colOff>
      <xdr:row>65</xdr:row>
      <xdr:rowOff>73778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593912</xdr:colOff>
      <xdr:row>22</xdr:row>
      <xdr:rowOff>179294</xdr:rowOff>
    </xdr:from>
    <xdr:to>
      <xdr:col>17</xdr:col>
      <xdr:colOff>547853</xdr:colOff>
      <xdr:row>39</xdr:row>
      <xdr:rowOff>180794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11207</xdr:colOff>
      <xdr:row>69</xdr:row>
      <xdr:rowOff>156884</xdr:rowOff>
    </xdr:from>
    <xdr:to>
      <xdr:col>17</xdr:col>
      <xdr:colOff>570266</xdr:colOff>
      <xdr:row>86</xdr:row>
      <xdr:rowOff>158384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571500</xdr:colOff>
      <xdr:row>114</xdr:row>
      <xdr:rowOff>67235</xdr:rowOff>
    </xdr:from>
    <xdr:to>
      <xdr:col>17</xdr:col>
      <xdr:colOff>525441</xdr:colOff>
      <xdr:row>131</xdr:row>
      <xdr:rowOff>68735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63232</xdr:colOff>
      <xdr:row>46</xdr:row>
      <xdr:rowOff>79001</xdr:rowOff>
    </xdr:from>
    <xdr:to>
      <xdr:col>14</xdr:col>
      <xdr:colOff>74803</xdr:colOff>
      <xdr:row>63</xdr:row>
      <xdr:rowOff>80501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31937</xdr:colOff>
      <xdr:row>1</xdr:row>
      <xdr:rowOff>0</xdr:rowOff>
    </xdr:from>
    <xdr:to>
      <xdr:col>14</xdr:col>
      <xdr:colOff>50711</xdr:colOff>
      <xdr:row>18</xdr:row>
      <xdr:rowOff>1500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67715</xdr:colOff>
      <xdr:row>94</xdr:row>
      <xdr:rowOff>99332</xdr:rowOff>
    </xdr:from>
    <xdr:to>
      <xdr:col>14</xdr:col>
      <xdr:colOff>79286</xdr:colOff>
      <xdr:row>111</xdr:row>
      <xdr:rowOff>100832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35058</xdr:colOff>
      <xdr:row>1</xdr:row>
      <xdr:rowOff>12886</xdr:rowOff>
    </xdr:from>
    <xdr:to>
      <xdr:col>24</xdr:col>
      <xdr:colOff>53833</xdr:colOff>
      <xdr:row>18</xdr:row>
      <xdr:rowOff>14386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379639</xdr:colOff>
      <xdr:row>46</xdr:row>
      <xdr:rowOff>85165</xdr:rowOff>
    </xdr:from>
    <xdr:to>
      <xdr:col>23</xdr:col>
      <xdr:colOff>398414</xdr:colOff>
      <xdr:row>63</xdr:row>
      <xdr:rowOff>86665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22412</xdr:colOff>
      <xdr:row>21</xdr:row>
      <xdr:rowOff>1681</xdr:rowOff>
    </xdr:from>
    <xdr:to>
      <xdr:col>14</xdr:col>
      <xdr:colOff>41186</xdr:colOff>
      <xdr:row>38</xdr:row>
      <xdr:rowOff>3181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52028</xdr:colOff>
      <xdr:row>67</xdr:row>
      <xdr:rowOff>169771</xdr:rowOff>
    </xdr:from>
    <xdr:to>
      <xdr:col>14</xdr:col>
      <xdr:colOff>63599</xdr:colOff>
      <xdr:row>84</xdr:row>
      <xdr:rowOff>171271</xdr:rowOff>
    </xdr:to>
    <xdr:graphicFrame macro="">
      <xdr:nvGraphicFramePr>
        <xdr:cNvPr id="24" name="Diagra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112</xdr:row>
      <xdr:rowOff>93729</xdr:rowOff>
    </xdr:from>
    <xdr:to>
      <xdr:col>14</xdr:col>
      <xdr:colOff>18774</xdr:colOff>
      <xdr:row>129</xdr:row>
      <xdr:rowOff>95229</xdr:rowOff>
    </xdr:to>
    <xdr:graphicFrame macro="">
      <xdr:nvGraphicFramePr>
        <xdr:cNvPr id="25" name="Diagra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9" sqref="I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27</v>
      </c>
      <c r="H5" t="s">
        <v>32</v>
      </c>
    </row>
    <row r="6" spans="1:8" x14ac:dyDescent="0.25">
      <c r="B6" t="s">
        <v>5</v>
      </c>
      <c r="D6" t="s">
        <v>29</v>
      </c>
      <c r="F6" t="s">
        <v>28</v>
      </c>
      <c r="H6" t="s">
        <v>31</v>
      </c>
    </row>
    <row r="7" spans="1:8" x14ac:dyDescent="0.25">
      <c r="A7" t="s">
        <v>3</v>
      </c>
      <c r="B7" s="1">
        <v>2.8613999999999998E-6</v>
      </c>
      <c r="D7" s="1">
        <v>2.5958000000000002E-6</v>
      </c>
      <c r="F7" s="1">
        <v>2.5932E-6</v>
      </c>
      <c r="H7" s="1">
        <v>2.5971999999999999E-6</v>
      </c>
    </row>
    <row r="8" spans="1:8" x14ac:dyDescent="0.25">
      <c r="A8" t="s">
        <v>4</v>
      </c>
      <c r="B8">
        <f>-_xlfn.NORM.S.INV(B7)</f>
        <v>4.5363800999424484</v>
      </c>
      <c r="D8">
        <f>-_xlfn.NORM.S.INV(D7)</f>
        <v>4.5568924093127663</v>
      </c>
      <c r="F8">
        <f>-_xlfn.NORM.S.INV(F7)</f>
        <v>4.5571029773148366</v>
      </c>
      <c r="H8">
        <f>-_xlfn.NORM.S.INV(H7)</f>
        <v>4.5567791101757829</v>
      </c>
    </row>
    <row r="10" spans="1:8" x14ac:dyDescent="0.25">
      <c r="F10" t="s">
        <v>30</v>
      </c>
    </row>
    <row r="12" spans="1:8" x14ac:dyDescent="0.25">
      <c r="H12" s="1">
        <f>(F7-H7)/H7</f>
        <v>-1.5401201293700436E-3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zoomScale="70" zoomScaleNormal="70" workbookViewId="0">
      <selection activeCell="D71" sqref="D71"/>
    </sheetView>
  </sheetViews>
  <sheetFormatPr defaultRowHeight="15" x14ac:dyDescent="0.25"/>
  <cols>
    <col min="1" max="1" width="19.42578125" customWidth="1"/>
  </cols>
  <sheetData>
    <row r="1" spans="1:9" x14ac:dyDescent="0.25">
      <c r="B1" s="23" t="s">
        <v>33</v>
      </c>
      <c r="C1" s="23"/>
      <c r="D1" s="23"/>
      <c r="E1" s="23"/>
      <c r="F1" s="23"/>
      <c r="G1" s="23"/>
      <c r="H1" s="23"/>
      <c r="I1" s="23"/>
    </row>
    <row r="4" spans="1:9" s="19" customFormat="1" x14ac:dyDescent="0.25">
      <c r="A4" s="26" t="s">
        <v>8</v>
      </c>
      <c r="B4" s="13"/>
      <c r="C4" s="14"/>
      <c r="D4" s="14"/>
      <c r="E4" s="14"/>
      <c r="F4" s="14"/>
      <c r="G4" s="14"/>
    </row>
    <row r="5" spans="1:9" s="19" customFormat="1" x14ac:dyDescent="0.25">
      <c r="A5" s="27"/>
      <c r="B5" s="15">
        <v>0</v>
      </c>
      <c r="C5" s="16">
        <v>2</v>
      </c>
      <c r="D5" s="16">
        <v>5</v>
      </c>
      <c r="E5" s="16">
        <v>10</v>
      </c>
      <c r="F5" s="16">
        <v>15</v>
      </c>
      <c r="G5" s="16">
        <v>20</v>
      </c>
    </row>
    <row r="6" spans="1:9" x14ac:dyDescent="0.25">
      <c r="A6" t="s">
        <v>9</v>
      </c>
      <c r="B6" s="24">
        <v>1.3258E-3</v>
      </c>
      <c r="C6" s="25">
        <v>1.7581999999999999E-3</v>
      </c>
      <c r="D6" s="25">
        <v>2.6624999999999999E-3</v>
      </c>
      <c r="E6" s="25">
        <v>5.1996999999999998E-3</v>
      </c>
      <c r="F6" s="25">
        <v>9.8773000000000003E-3</v>
      </c>
      <c r="G6" s="25">
        <v>1.8253999999999999E-2</v>
      </c>
    </row>
    <row r="7" spans="1:9" x14ac:dyDescent="0.25">
      <c r="A7" t="s">
        <v>10</v>
      </c>
      <c r="B7" s="24">
        <v>1.2135E-3</v>
      </c>
      <c r="C7" s="25">
        <v>1.6111000000000001E-3</v>
      </c>
      <c r="D7" s="25">
        <v>2.4450000000000001E-3</v>
      </c>
      <c r="E7" s="25">
        <v>4.7921999999999999E-3</v>
      </c>
      <c r="F7" s="25">
        <v>9.1354999999999995E-3</v>
      </c>
      <c r="G7" s="25">
        <v>1.6944000000000001E-2</v>
      </c>
    </row>
    <row r="8" spans="1:9" x14ac:dyDescent="0.25">
      <c r="A8" t="s">
        <v>12</v>
      </c>
      <c r="B8" s="24">
        <v>7.8846999999999999E-4</v>
      </c>
      <c r="C8" s="25">
        <v>1.0568999999999999E-3</v>
      </c>
      <c r="D8" s="25">
        <v>1.6268000000000001E-3</v>
      </c>
      <c r="E8" s="25">
        <v>3.264E-3</v>
      </c>
      <c r="F8" s="25">
        <v>6.3645000000000004E-3</v>
      </c>
      <c r="G8" s="25">
        <v>1.2066E-2</v>
      </c>
    </row>
    <row r="9" spans="1:9" x14ac:dyDescent="0.25">
      <c r="A9" t="s">
        <v>11</v>
      </c>
      <c r="B9" s="24">
        <v>5.3711000000000002E-3</v>
      </c>
      <c r="C9" s="25">
        <v>7.0555000000000001E-3</v>
      </c>
      <c r="D9" s="25">
        <v>1.0533000000000001E-2</v>
      </c>
      <c r="E9" s="25">
        <v>2.0038E-2</v>
      </c>
      <c r="F9" s="25">
        <v>3.6981E-2</v>
      </c>
      <c r="G9" s="25">
        <v>6.6230999999999998E-2</v>
      </c>
    </row>
    <row r="10" spans="1:9" x14ac:dyDescent="0.25">
      <c r="A10" t="s">
        <v>13</v>
      </c>
      <c r="B10" s="24">
        <v>5.8257000000000003E-4</v>
      </c>
      <c r="C10" s="25">
        <v>7.8291999999999999E-4</v>
      </c>
      <c r="D10" s="25">
        <v>1.2095000000000001E-3</v>
      </c>
      <c r="E10" s="25">
        <v>2.4405999999999998E-3</v>
      </c>
      <c r="F10" s="25">
        <v>4.7889999999999999E-3</v>
      </c>
      <c r="G10" s="25">
        <v>9.1409000000000004E-3</v>
      </c>
    </row>
    <row r="11" spans="1:9" x14ac:dyDescent="0.25">
      <c r="B11" s="9"/>
      <c r="C11" s="10"/>
      <c r="D11" s="10"/>
      <c r="E11" s="10"/>
      <c r="F11" s="10"/>
      <c r="G11" s="10"/>
    </row>
    <row r="12" spans="1:9" x14ac:dyDescent="0.25">
      <c r="A12" s="2" t="s">
        <v>14</v>
      </c>
      <c r="B12" s="5"/>
      <c r="C12" s="6"/>
      <c r="D12" s="6"/>
      <c r="E12" s="6"/>
      <c r="F12" s="6"/>
      <c r="G12" s="6"/>
    </row>
    <row r="13" spans="1:9" x14ac:dyDescent="0.25">
      <c r="A13" t="str">
        <f>A6</f>
        <v>Gauss-FORM</v>
      </c>
      <c r="B13" s="11">
        <f>B6/B$6</f>
        <v>1</v>
      </c>
      <c r="C13" s="12">
        <f t="shared" ref="C13:G13" si="0">C6/C$6</f>
        <v>1</v>
      </c>
      <c r="D13" s="12">
        <f t="shared" si="0"/>
        <v>1</v>
      </c>
      <c r="E13" s="12">
        <f t="shared" si="0"/>
        <v>1</v>
      </c>
      <c r="F13" s="12">
        <f t="shared" si="0"/>
        <v>1</v>
      </c>
      <c r="G13" s="12">
        <f t="shared" si="0"/>
        <v>1</v>
      </c>
    </row>
    <row r="14" spans="1:9" x14ac:dyDescent="0.25">
      <c r="A14" t="str">
        <f t="shared" ref="A14:A17" si="1">A7</f>
        <v>Gauss-DI</v>
      </c>
      <c r="B14" s="11">
        <f t="shared" ref="B14:G14" si="2">B7/B$6</f>
        <v>0.91529642480012063</v>
      </c>
      <c r="C14" s="12">
        <f t="shared" si="2"/>
        <v>0.91633488795358897</v>
      </c>
      <c r="D14" s="12">
        <f t="shared" si="2"/>
        <v>0.91830985915492969</v>
      </c>
      <c r="E14" s="12">
        <f t="shared" si="2"/>
        <v>0.92163009404388718</v>
      </c>
      <c r="F14" s="12">
        <f t="shared" si="2"/>
        <v>0.92489850465208101</v>
      </c>
      <c r="G14" s="12">
        <f t="shared" si="2"/>
        <v>0.92823490741755244</v>
      </c>
    </row>
    <row r="15" spans="1:9" x14ac:dyDescent="0.25">
      <c r="A15" t="str">
        <f t="shared" si="1"/>
        <v>t-DI</v>
      </c>
      <c r="B15" s="11">
        <f t="shared" ref="B15:G15" si="3">B8/B$6</f>
        <v>0.59471262633881428</v>
      </c>
      <c r="C15" s="12">
        <f t="shared" si="3"/>
        <v>0.60112615174610395</v>
      </c>
      <c r="D15" s="12">
        <f t="shared" si="3"/>
        <v>0.61100469483568076</v>
      </c>
      <c r="E15" s="12">
        <f t="shared" si="3"/>
        <v>0.62772852279939229</v>
      </c>
      <c r="F15" s="12">
        <f t="shared" si="3"/>
        <v>0.6443562512022516</v>
      </c>
      <c r="G15" s="12">
        <f t="shared" si="3"/>
        <v>0.66100580694642275</v>
      </c>
    </row>
    <row r="16" spans="1:9" x14ac:dyDescent="0.25">
      <c r="A16" t="str">
        <f t="shared" si="1"/>
        <v>Clayton-DI</v>
      </c>
      <c r="B16" s="11">
        <f t="shared" ref="B16:G16" si="4">B9/B$6</f>
        <v>4.0512143611404436</v>
      </c>
      <c r="C16" s="12">
        <f t="shared" si="4"/>
        <v>4.012910931634627</v>
      </c>
      <c r="D16" s="12">
        <f t="shared" si="4"/>
        <v>3.9560563380281693</v>
      </c>
      <c r="E16" s="12">
        <f t="shared" si="4"/>
        <v>3.8536838663769064</v>
      </c>
      <c r="F16" s="12">
        <f t="shared" si="4"/>
        <v>3.7440393629838113</v>
      </c>
      <c r="G16" s="12">
        <f t="shared" si="4"/>
        <v>3.6283006464336585</v>
      </c>
    </row>
    <row r="17" spans="1:7" x14ac:dyDescent="0.25">
      <c r="A17" t="str">
        <f t="shared" si="1"/>
        <v>Gumbel-DI</v>
      </c>
      <c r="B17" s="11">
        <f t="shared" ref="B17:G17" si="5">B10/B$6</f>
        <v>0.43941016744607031</v>
      </c>
      <c r="C17" s="12">
        <f t="shared" si="5"/>
        <v>0.44529632578773748</v>
      </c>
      <c r="D17" s="12">
        <f t="shared" si="5"/>
        <v>0.45427230046948358</v>
      </c>
      <c r="E17" s="12">
        <f t="shared" si="5"/>
        <v>0.46937323307113871</v>
      </c>
      <c r="F17" s="12">
        <f t="shared" si="5"/>
        <v>0.48484909843783219</v>
      </c>
      <c r="G17" s="12">
        <f t="shared" si="5"/>
        <v>0.50076147693656192</v>
      </c>
    </row>
    <row r="18" spans="1:7" x14ac:dyDescent="0.25">
      <c r="B18" s="10"/>
      <c r="C18" s="10"/>
      <c r="D18" s="10"/>
      <c r="E18" s="10"/>
      <c r="F18" s="10"/>
      <c r="G18" s="10"/>
    </row>
    <row r="19" spans="1:7" x14ac:dyDescent="0.25">
      <c r="B19" s="10"/>
      <c r="C19" s="10"/>
      <c r="D19" s="10"/>
      <c r="E19" s="10"/>
      <c r="F19" s="10"/>
      <c r="G19" s="10"/>
    </row>
    <row r="20" spans="1:7" x14ac:dyDescent="0.25">
      <c r="B20" s="10"/>
      <c r="C20" s="10"/>
      <c r="D20" s="10"/>
      <c r="E20" s="10"/>
      <c r="F20" s="10"/>
      <c r="G20" s="10"/>
    </row>
    <row r="21" spans="1:7" x14ac:dyDescent="0.25">
      <c r="B21" s="10"/>
      <c r="C21" s="10"/>
      <c r="D21" s="10"/>
      <c r="E21" s="10"/>
      <c r="F21" s="10"/>
      <c r="G21" s="10"/>
    </row>
    <row r="22" spans="1:7" x14ac:dyDescent="0.25">
      <c r="B22" s="10"/>
      <c r="C22" s="10"/>
      <c r="D22" s="10"/>
      <c r="E22" s="10"/>
      <c r="F22" s="10"/>
      <c r="G22" s="10"/>
    </row>
    <row r="23" spans="1:7" x14ac:dyDescent="0.25">
      <c r="B23" s="10"/>
      <c r="C23" s="10"/>
      <c r="D23" s="10"/>
      <c r="E23" s="10"/>
      <c r="F23" s="10"/>
      <c r="G23" s="10"/>
    </row>
    <row r="24" spans="1:7" x14ac:dyDescent="0.25">
      <c r="B24" s="10"/>
      <c r="C24" s="10"/>
      <c r="D24" s="10"/>
      <c r="E24" s="10"/>
      <c r="F24" s="10"/>
      <c r="G24" s="10"/>
    </row>
    <row r="25" spans="1:7" x14ac:dyDescent="0.25">
      <c r="B25" s="10"/>
      <c r="C25" s="10"/>
      <c r="D25" s="10"/>
      <c r="E25" s="10"/>
      <c r="F25" s="10"/>
      <c r="G25" s="10"/>
    </row>
    <row r="26" spans="1:7" x14ac:dyDescent="0.25">
      <c r="B26" s="10"/>
      <c r="C26" s="10"/>
      <c r="D26" s="10"/>
      <c r="E26" s="10"/>
      <c r="F26" s="10"/>
      <c r="G26" s="10"/>
    </row>
    <row r="27" spans="1:7" x14ac:dyDescent="0.25">
      <c r="B27" s="10"/>
      <c r="C27" s="10"/>
      <c r="D27" s="10"/>
      <c r="E27" s="10"/>
      <c r="F27" s="10"/>
      <c r="G27" s="10"/>
    </row>
    <row r="28" spans="1:7" x14ac:dyDescent="0.25">
      <c r="B28" s="10"/>
      <c r="C28" s="10"/>
      <c r="D28" s="10"/>
      <c r="E28" s="10"/>
      <c r="F28" s="10"/>
      <c r="G28" s="10"/>
    </row>
    <row r="29" spans="1:7" x14ac:dyDescent="0.25">
      <c r="B29" s="10"/>
      <c r="C29" s="10"/>
      <c r="D29" s="10"/>
      <c r="E29" s="10"/>
      <c r="F29" s="10"/>
      <c r="G29" s="10"/>
    </row>
    <row r="30" spans="1:7" x14ac:dyDescent="0.25">
      <c r="B30" s="10"/>
      <c r="C30" s="10"/>
      <c r="D30" s="10"/>
      <c r="E30" s="10"/>
      <c r="F30" s="10"/>
      <c r="G30" s="10"/>
    </row>
    <row r="31" spans="1:7" x14ac:dyDescent="0.25">
      <c r="B31" s="10"/>
      <c r="C31" s="10"/>
      <c r="D31" s="10"/>
      <c r="E31" s="10"/>
      <c r="F31" s="10"/>
      <c r="G31" s="10"/>
    </row>
    <row r="32" spans="1:7" x14ac:dyDescent="0.25">
      <c r="B32" s="10"/>
      <c r="C32" s="10"/>
      <c r="D32" s="10"/>
      <c r="E32" s="10"/>
      <c r="F32" s="10"/>
      <c r="G32" s="10"/>
    </row>
    <row r="33" spans="1:7" x14ac:dyDescent="0.25">
      <c r="B33" s="10"/>
      <c r="C33" s="10"/>
      <c r="D33" s="10"/>
      <c r="E33" s="10"/>
      <c r="F33" s="10"/>
      <c r="G33" s="10"/>
    </row>
    <row r="34" spans="1:7" x14ac:dyDescent="0.25">
      <c r="B34" s="10"/>
      <c r="C34" s="10"/>
      <c r="D34" s="10"/>
      <c r="E34" s="10"/>
      <c r="F34" s="10"/>
      <c r="G34" s="10"/>
    </row>
    <row r="35" spans="1:7" x14ac:dyDescent="0.25">
      <c r="B35" s="10"/>
      <c r="C35" s="10"/>
      <c r="D35" s="10"/>
      <c r="E35" s="10"/>
      <c r="F35" s="10"/>
      <c r="G35" s="10"/>
    </row>
    <row r="36" spans="1:7" x14ac:dyDescent="0.25">
      <c r="B36" s="10"/>
      <c r="C36" s="10"/>
      <c r="D36" s="10"/>
      <c r="E36" s="10"/>
      <c r="F36" s="10"/>
      <c r="G36" s="10"/>
    </row>
    <row r="37" spans="1:7" x14ac:dyDescent="0.25">
      <c r="B37" s="10"/>
      <c r="C37" s="10"/>
      <c r="D37" s="10"/>
      <c r="E37" s="10"/>
      <c r="F37" s="10"/>
      <c r="G37" s="10"/>
    </row>
    <row r="38" spans="1:7" x14ac:dyDescent="0.25">
      <c r="B38" s="10"/>
      <c r="C38" s="10"/>
      <c r="D38" s="10"/>
      <c r="E38" s="10"/>
      <c r="F38" s="10"/>
      <c r="G38" s="10"/>
    </row>
    <row r="39" spans="1:7" x14ac:dyDescent="0.25">
      <c r="B39" s="10"/>
      <c r="C39" s="10"/>
      <c r="D39" s="10"/>
      <c r="E39" s="10"/>
      <c r="F39" s="10"/>
      <c r="G39" s="10"/>
    </row>
    <row r="40" spans="1:7" x14ac:dyDescent="0.25">
      <c r="B40" s="10"/>
      <c r="C40" s="10"/>
      <c r="D40" s="10"/>
      <c r="E40" s="10"/>
      <c r="F40" s="10"/>
      <c r="G40" s="10"/>
    </row>
    <row r="41" spans="1:7" x14ac:dyDescent="0.25">
      <c r="B41" s="10"/>
      <c r="C41" s="10"/>
      <c r="D41" s="10"/>
      <c r="E41" s="10"/>
      <c r="F41" s="10"/>
      <c r="G41" s="10"/>
    </row>
    <row r="42" spans="1:7" x14ac:dyDescent="0.25">
      <c r="B42" s="10"/>
      <c r="C42" s="10"/>
      <c r="D42" s="10"/>
      <c r="E42" s="10"/>
      <c r="F42" s="10"/>
      <c r="G42" s="10"/>
    </row>
    <row r="43" spans="1:7" x14ac:dyDescent="0.25">
      <c r="B43" s="10"/>
      <c r="C43" s="10"/>
      <c r="D43" s="10"/>
      <c r="E43" s="10"/>
      <c r="F43" s="10"/>
      <c r="G43" s="10"/>
    </row>
    <row r="44" spans="1:7" x14ac:dyDescent="0.25">
      <c r="B44" s="10"/>
      <c r="C44" s="10"/>
      <c r="D44" s="10"/>
      <c r="E44" s="10"/>
      <c r="F44" s="10"/>
      <c r="G44" s="10"/>
    </row>
    <row r="45" spans="1:7" x14ac:dyDescent="0.25">
      <c r="B45" s="10"/>
      <c r="C45" s="10"/>
      <c r="D45" s="10"/>
      <c r="E45" s="10"/>
      <c r="F45" s="10"/>
      <c r="G45" s="10"/>
    </row>
    <row r="46" spans="1:7" s="19" customFormat="1" x14ac:dyDescent="0.25">
      <c r="A46" s="26" t="s">
        <v>7</v>
      </c>
      <c r="B46" s="17"/>
      <c r="C46" s="17"/>
      <c r="D46" s="17"/>
      <c r="E46" s="17"/>
      <c r="F46" s="17"/>
      <c r="G46" s="17"/>
    </row>
    <row r="47" spans="1:7" s="19" customFormat="1" x14ac:dyDescent="0.25">
      <c r="A47" s="27"/>
      <c r="B47" s="16">
        <f t="shared" ref="B47:G47" si="6">B5</f>
        <v>0</v>
      </c>
      <c r="C47" s="16">
        <f t="shared" si="6"/>
        <v>2</v>
      </c>
      <c r="D47" s="16">
        <f t="shared" si="6"/>
        <v>5</v>
      </c>
      <c r="E47" s="16">
        <f t="shared" si="6"/>
        <v>10</v>
      </c>
      <c r="F47" s="16">
        <f t="shared" si="6"/>
        <v>15</v>
      </c>
      <c r="G47" s="16">
        <f t="shared" si="6"/>
        <v>20</v>
      </c>
    </row>
    <row r="48" spans="1:7" x14ac:dyDescent="0.25">
      <c r="A48" t="str">
        <f>A6</f>
        <v>Gauss-FORM</v>
      </c>
      <c r="B48" s="8">
        <f>info!$B$7</f>
        <v>2.8613999999999998E-6</v>
      </c>
      <c r="C48" s="10">
        <f>B48+(B6+C6)/2*(C$5-B$5)</f>
        <v>3.0868613999999999E-3</v>
      </c>
      <c r="D48" s="10">
        <f t="shared" ref="D48:G48" si="7">C48+(C6+D6)/2*(D$5-C$5)</f>
        <v>9.7179113999999994E-3</v>
      </c>
      <c r="E48" s="10">
        <f t="shared" si="7"/>
        <v>2.93734114E-2</v>
      </c>
      <c r="F48" s="10">
        <f t="shared" si="7"/>
        <v>6.7065911400000011E-2</v>
      </c>
      <c r="G48" s="10">
        <f t="shared" si="7"/>
        <v>0.13739416139999999</v>
      </c>
    </row>
    <row r="49" spans="1:7" x14ac:dyDescent="0.25">
      <c r="A49" t="str">
        <f>A7</f>
        <v>Gauss-DI</v>
      </c>
      <c r="B49" s="8">
        <f>info!$H$7</f>
        <v>2.5971999999999999E-6</v>
      </c>
      <c r="C49" s="10">
        <f>B49+(B7+C7)/2*(C$5-B$5)</f>
        <v>2.8271972000000001E-3</v>
      </c>
      <c r="D49" s="10">
        <f t="shared" ref="D49:G49" si="8">C49+(C7+D7)/2*(D$5-C$5)</f>
        <v>8.9113471999999992E-3</v>
      </c>
      <c r="E49" s="10">
        <f t="shared" si="8"/>
        <v>2.7004347200000001E-2</v>
      </c>
      <c r="F49" s="10">
        <f t="shared" si="8"/>
        <v>6.1823597199999997E-2</v>
      </c>
      <c r="G49" s="10">
        <f t="shared" si="8"/>
        <v>0.1270223472</v>
      </c>
    </row>
    <row r="50" spans="1:7" x14ac:dyDescent="0.25">
      <c r="A50" t="str">
        <f>A8</f>
        <v>t-DI</v>
      </c>
      <c r="B50" s="8">
        <f>info!$H$7</f>
        <v>2.5971999999999999E-6</v>
      </c>
      <c r="C50" s="10">
        <f t="shared" ref="C50:G50" si="9">B50+(B8+C8)/2*(C$5-B$5)</f>
        <v>1.8479671999999999E-3</v>
      </c>
      <c r="D50" s="10">
        <f t="shared" si="9"/>
        <v>5.8735171999999992E-3</v>
      </c>
      <c r="E50" s="10">
        <f t="shared" si="9"/>
        <v>1.8100517199999999E-2</v>
      </c>
      <c r="F50" s="10">
        <f t="shared" si="9"/>
        <v>4.2171767200000002E-2</v>
      </c>
      <c r="G50" s="10">
        <f t="shared" si="9"/>
        <v>8.8248017200000001E-2</v>
      </c>
    </row>
    <row r="51" spans="1:7" x14ac:dyDescent="0.25">
      <c r="A51" t="str">
        <f>A9</f>
        <v>Clayton-DI</v>
      </c>
      <c r="B51" s="8">
        <f>info!$H$7</f>
        <v>2.5971999999999999E-6</v>
      </c>
      <c r="C51" s="10">
        <f t="shared" ref="C51:G51" si="10">B51+(B9+C9)/2*(C$5-B$5)</f>
        <v>1.2429197199999999E-2</v>
      </c>
      <c r="D51" s="10">
        <f t="shared" si="10"/>
        <v>3.8811947200000002E-2</v>
      </c>
      <c r="E51" s="10">
        <f t="shared" si="10"/>
        <v>0.11523944720000001</v>
      </c>
      <c r="F51" s="10">
        <f t="shared" si="10"/>
        <v>0.25778694720000001</v>
      </c>
      <c r="G51" s="10">
        <f t="shared" si="10"/>
        <v>0.51581694720000004</v>
      </c>
    </row>
    <row r="52" spans="1:7" x14ac:dyDescent="0.25">
      <c r="A52" t="str">
        <f>A10</f>
        <v>Gumbel-DI</v>
      </c>
      <c r="B52" s="8">
        <f>info!$H$7</f>
        <v>2.5971999999999999E-6</v>
      </c>
      <c r="C52" s="10">
        <f t="shared" ref="C52:G52" si="11">B52+(B10+C10)/2*(C$5-B$5)</f>
        <v>1.3680872000000001E-3</v>
      </c>
      <c r="D52" s="10">
        <f t="shared" si="11"/>
        <v>4.3567172000000005E-3</v>
      </c>
      <c r="E52" s="10">
        <f t="shared" si="11"/>
        <v>1.34819672E-2</v>
      </c>
      <c r="F52" s="10">
        <f t="shared" si="11"/>
        <v>3.15559672E-2</v>
      </c>
      <c r="G52" s="10">
        <f t="shared" si="11"/>
        <v>6.6380717199999995E-2</v>
      </c>
    </row>
    <row r="53" spans="1:7" x14ac:dyDescent="0.25">
      <c r="B53" s="10"/>
      <c r="C53" s="10"/>
      <c r="D53" s="10"/>
      <c r="E53" s="10"/>
      <c r="F53" s="10"/>
      <c r="G53" s="10"/>
    </row>
    <row r="54" spans="1:7" x14ac:dyDescent="0.25">
      <c r="A54" s="2" t="s">
        <v>14</v>
      </c>
      <c r="B54" s="5"/>
      <c r="C54" s="6"/>
      <c r="D54" s="6"/>
      <c r="E54" s="6"/>
      <c r="F54" s="6"/>
      <c r="G54" s="6"/>
    </row>
    <row r="55" spans="1:7" x14ac:dyDescent="0.25">
      <c r="A55" t="str">
        <f>A13</f>
        <v>Gauss-FORM</v>
      </c>
      <c r="B55" s="12">
        <f>B48/B$48</f>
        <v>1</v>
      </c>
      <c r="C55" s="12">
        <f t="shared" ref="C55:G55" si="12">C48/C$48</f>
        <v>1</v>
      </c>
      <c r="D55" s="12">
        <f t="shared" si="12"/>
        <v>1</v>
      </c>
      <c r="E55" s="12">
        <f t="shared" si="12"/>
        <v>1</v>
      </c>
      <c r="F55" s="12">
        <f t="shared" si="12"/>
        <v>1</v>
      </c>
      <c r="G55" s="12">
        <f t="shared" si="12"/>
        <v>1</v>
      </c>
    </row>
    <row r="56" spans="1:7" x14ac:dyDescent="0.25">
      <c r="A56" t="str">
        <f>A14</f>
        <v>Gauss-DI</v>
      </c>
      <c r="B56" s="12">
        <f t="shared" ref="B56:G56" si="13">B49/B$48</f>
        <v>0.90766757531278397</v>
      </c>
      <c r="C56" s="12">
        <f t="shared" si="13"/>
        <v>0.91588083611398952</v>
      </c>
      <c r="D56" s="12">
        <f t="shared" si="13"/>
        <v>0.91700230977615205</v>
      </c>
      <c r="E56" s="12">
        <f t="shared" si="13"/>
        <v>0.9193466442239665</v>
      </c>
      <c r="F56" s="12">
        <f t="shared" si="13"/>
        <v>0.9218334010443342</v>
      </c>
      <c r="G56" s="12">
        <f t="shared" si="13"/>
        <v>0.92451051708227827</v>
      </c>
    </row>
    <row r="57" spans="1:7" x14ac:dyDescent="0.25">
      <c r="A57" t="str">
        <f>A15</f>
        <v>t-DI</v>
      </c>
      <c r="B57" s="12">
        <f t="shared" ref="B57:G57" si="14">B50/B$48</f>
        <v>0.90766757531278397</v>
      </c>
      <c r="C57" s="12">
        <f t="shared" si="14"/>
        <v>0.59865570899943865</v>
      </c>
      <c r="D57" s="12">
        <f t="shared" si="14"/>
        <v>0.60440118851052704</v>
      </c>
      <c r="E57" s="12">
        <f t="shared" si="14"/>
        <v>0.6162211448139796</v>
      </c>
      <c r="F57" s="12">
        <f t="shared" si="14"/>
        <v>0.62881076719401741</v>
      </c>
      <c r="G57" s="12">
        <f t="shared" si="14"/>
        <v>0.64229816100467862</v>
      </c>
    </row>
    <row r="58" spans="1:7" x14ac:dyDescent="0.25">
      <c r="A58" t="str">
        <f>A16</f>
        <v>Clayton-DI</v>
      </c>
      <c r="B58" s="12">
        <f t="shared" ref="B58:G58" si="15">B51/B$48</f>
        <v>0.90766757531278397</v>
      </c>
      <c r="C58" s="12">
        <f t="shared" si="15"/>
        <v>4.0264837287479116</v>
      </c>
      <c r="D58" s="12">
        <f t="shared" si="15"/>
        <v>3.9938568692857195</v>
      </c>
      <c r="E58" s="12">
        <f t="shared" si="15"/>
        <v>3.9232571808121683</v>
      </c>
      <c r="F58" s="12">
        <f t="shared" si="15"/>
        <v>3.8437850439769012</v>
      </c>
      <c r="G58" s="12">
        <f t="shared" si="15"/>
        <v>3.7542857858296159</v>
      </c>
    </row>
    <row r="59" spans="1:7" x14ac:dyDescent="0.25">
      <c r="A59" t="str">
        <f>A17</f>
        <v>Gumbel-DI</v>
      </c>
      <c r="B59" s="12">
        <f t="shared" ref="B59:G59" si="16">B52/B$48</f>
        <v>0.90766757531278397</v>
      </c>
      <c r="C59" s="12">
        <f t="shared" si="16"/>
        <v>0.44319683416949013</v>
      </c>
      <c r="D59" s="12">
        <f t="shared" si="16"/>
        <v>0.44831826723590018</v>
      </c>
      <c r="E59" s="12">
        <f t="shared" si="16"/>
        <v>0.45898540746275046</v>
      </c>
      <c r="F59" s="12">
        <f t="shared" si="16"/>
        <v>0.47052170829068901</v>
      </c>
      <c r="G59" s="12">
        <f t="shared" si="16"/>
        <v>0.48314074283508818</v>
      </c>
    </row>
    <row r="60" spans="1:7" x14ac:dyDescent="0.25">
      <c r="B60" s="10"/>
      <c r="C60" s="10"/>
      <c r="D60" s="10"/>
      <c r="E60" s="10"/>
      <c r="F60" s="10"/>
      <c r="G60" s="10"/>
    </row>
    <row r="61" spans="1:7" x14ac:dyDescent="0.25">
      <c r="B61" s="10"/>
      <c r="C61" s="10"/>
      <c r="D61" s="10"/>
      <c r="E61" s="10"/>
      <c r="F61" s="10"/>
      <c r="G61" s="10"/>
    </row>
    <row r="62" spans="1:7" x14ac:dyDescent="0.25">
      <c r="B62" s="10"/>
      <c r="C62" s="10"/>
      <c r="D62" s="10"/>
      <c r="E62" s="10"/>
      <c r="F62" s="10"/>
      <c r="G62" s="10"/>
    </row>
    <row r="63" spans="1:7" x14ac:dyDescent="0.25">
      <c r="B63" s="10"/>
      <c r="C63" s="10"/>
      <c r="D63" s="10"/>
      <c r="E63" s="10"/>
      <c r="F63" s="10"/>
      <c r="G63" s="10"/>
    </row>
    <row r="64" spans="1:7" x14ac:dyDescent="0.25">
      <c r="B64" s="10"/>
      <c r="C64" s="10"/>
      <c r="D64" s="10"/>
      <c r="E64" s="10"/>
      <c r="F64" s="10"/>
      <c r="G64" s="10"/>
    </row>
    <row r="65" spans="2:7" x14ac:dyDescent="0.25">
      <c r="B65" s="10"/>
      <c r="C65" s="10"/>
      <c r="D65" s="10"/>
      <c r="E65" s="10"/>
      <c r="F65" s="10"/>
      <c r="G65" s="10"/>
    </row>
    <row r="66" spans="2:7" x14ac:dyDescent="0.25">
      <c r="B66" s="10"/>
      <c r="C66" s="10"/>
      <c r="D66" s="10"/>
      <c r="E66" s="10"/>
      <c r="F66" s="10"/>
      <c r="G66" s="10"/>
    </row>
    <row r="67" spans="2:7" x14ac:dyDescent="0.25">
      <c r="B67" s="10"/>
      <c r="C67" s="10"/>
      <c r="D67" s="10"/>
      <c r="E67" s="10"/>
      <c r="F67" s="10"/>
      <c r="G67" s="10"/>
    </row>
    <row r="68" spans="2:7" x14ac:dyDescent="0.25">
      <c r="B68" s="10"/>
      <c r="C68" s="10"/>
      <c r="D68" s="10"/>
      <c r="E68" s="10"/>
      <c r="F68" s="10"/>
      <c r="G68" s="10"/>
    </row>
    <row r="69" spans="2:7" x14ac:dyDescent="0.25">
      <c r="B69" s="10"/>
      <c r="C69" s="10"/>
      <c r="D69" s="10"/>
      <c r="E69" s="10"/>
      <c r="F69" s="10"/>
      <c r="G69" s="10"/>
    </row>
    <row r="70" spans="2:7" x14ac:dyDescent="0.25">
      <c r="B70" s="10"/>
      <c r="C70" s="10"/>
      <c r="D70" s="10"/>
      <c r="E70" s="10"/>
      <c r="F70" s="10"/>
      <c r="G70" s="10"/>
    </row>
    <row r="71" spans="2:7" x14ac:dyDescent="0.25">
      <c r="B71" s="10"/>
      <c r="C71" s="10"/>
      <c r="D71" s="10"/>
      <c r="E71" s="10"/>
      <c r="F71" s="10"/>
      <c r="G71" s="10"/>
    </row>
    <row r="72" spans="2:7" x14ac:dyDescent="0.25">
      <c r="B72" s="10"/>
      <c r="C72" s="10"/>
      <c r="D72" s="10"/>
      <c r="E72" s="10"/>
      <c r="F72" s="10"/>
      <c r="G72" s="10"/>
    </row>
    <row r="73" spans="2:7" x14ac:dyDescent="0.25">
      <c r="B73" s="10"/>
      <c r="C73" s="10"/>
      <c r="D73" s="10"/>
      <c r="E73" s="10"/>
      <c r="F73" s="10"/>
      <c r="G73" s="10"/>
    </row>
    <row r="74" spans="2:7" x14ac:dyDescent="0.25">
      <c r="B74" s="10"/>
      <c r="C74" s="10"/>
      <c r="D74" s="10"/>
      <c r="E74" s="10"/>
      <c r="F74" s="10"/>
      <c r="G74" s="10"/>
    </row>
    <row r="75" spans="2:7" x14ac:dyDescent="0.25">
      <c r="B75" s="10"/>
      <c r="C75" s="10"/>
      <c r="D75" s="10"/>
      <c r="E75" s="10"/>
      <c r="F75" s="10"/>
      <c r="G75" s="10"/>
    </row>
    <row r="76" spans="2:7" x14ac:dyDescent="0.25">
      <c r="B76" s="10"/>
      <c r="C76" s="10"/>
      <c r="D76" s="10"/>
      <c r="E76" s="10"/>
      <c r="F76" s="10"/>
      <c r="G76" s="10"/>
    </row>
    <row r="77" spans="2:7" x14ac:dyDescent="0.25">
      <c r="B77" s="10"/>
      <c r="C77" s="10"/>
      <c r="D77" s="10"/>
      <c r="E77" s="10"/>
      <c r="F77" s="10"/>
      <c r="G77" s="10"/>
    </row>
    <row r="78" spans="2:7" x14ac:dyDescent="0.25">
      <c r="B78" s="10"/>
      <c r="C78" s="10"/>
      <c r="D78" s="10"/>
      <c r="E78" s="10"/>
      <c r="F78" s="10"/>
      <c r="G78" s="10"/>
    </row>
    <row r="79" spans="2:7" x14ac:dyDescent="0.25">
      <c r="B79" s="10"/>
      <c r="C79" s="10"/>
      <c r="D79" s="10"/>
      <c r="E79" s="10"/>
      <c r="F79" s="10"/>
      <c r="G79" s="10"/>
    </row>
    <row r="80" spans="2:7" x14ac:dyDescent="0.25">
      <c r="B80" s="10"/>
      <c r="C80" s="10"/>
      <c r="D80" s="10"/>
      <c r="E80" s="10"/>
      <c r="F80" s="10"/>
      <c r="G80" s="10"/>
    </row>
    <row r="81" spans="1:7" x14ac:dyDescent="0.25">
      <c r="B81" s="10"/>
      <c r="C81" s="10"/>
      <c r="D81" s="10"/>
      <c r="E81" s="10"/>
      <c r="F81" s="10"/>
      <c r="G81" s="10"/>
    </row>
    <row r="82" spans="1:7" x14ac:dyDescent="0.25">
      <c r="B82" s="10"/>
      <c r="C82" s="10"/>
      <c r="D82" s="10"/>
      <c r="E82" s="10"/>
      <c r="F82" s="10"/>
      <c r="G82" s="10"/>
    </row>
    <row r="83" spans="1:7" x14ac:dyDescent="0.25">
      <c r="B83" s="10"/>
      <c r="C83" s="10"/>
      <c r="D83" s="10"/>
      <c r="E83" s="10"/>
      <c r="F83" s="10"/>
      <c r="G83" s="10"/>
    </row>
    <row r="84" spans="1:7" x14ac:dyDescent="0.25">
      <c r="B84" s="10"/>
      <c r="C84" s="10"/>
      <c r="D84" s="10"/>
      <c r="E84" s="10"/>
      <c r="F84" s="10"/>
      <c r="G84" s="10"/>
    </row>
    <row r="85" spans="1:7" x14ac:dyDescent="0.25">
      <c r="B85" s="10"/>
      <c r="C85" s="10"/>
      <c r="D85" s="10"/>
      <c r="E85" s="10"/>
      <c r="F85" s="10"/>
      <c r="G85" s="10"/>
    </row>
    <row r="86" spans="1:7" x14ac:dyDescent="0.25">
      <c r="B86" s="10"/>
      <c r="C86" s="10"/>
      <c r="D86" s="10"/>
      <c r="E86" s="10"/>
      <c r="F86" s="10"/>
      <c r="G86" s="10"/>
    </row>
    <row r="87" spans="1:7" x14ac:dyDescent="0.25">
      <c r="B87" s="10"/>
      <c r="C87" s="10"/>
      <c r="D87" s="10"/>
      <c r="E87" s="10"/>
      <c r="F87" s="10"/>
      <c r="G87" s="10"/>
    </row>
    <row r="88" spans="1:7" x14ac:dyDescent="0.25">
      <c r="B88" s="10"/>
      <c r="C88" s="10"/>
      <c r="D88" s="10"/>
      <c r="E88" s="10"/>
      <c r="F88" s="10"/>
      <c r="G88" s="10"/>
    </row>
    <row r="89" spans="1:7" x14ac:dyDescent="0.25">
      <c r="B89" s="10"/>
      <c r="C89" s="10"/>
      <c r="D89" s="10"/>
      <c r="E89" s="10"/>
      <c r="F89" s="10"/>
      <c r="G89" s="10"/>
    </row>
    <row r="90" spans="1:7" x14ac:dyDescent="0.25">
      <c r="B90" s="10"/>
      <c r="C90" s="10"/>
      <c r="D90" s="10"/>
      <c r="E90" s="10"/>
      <c r="F90" s="10"/>
      <c r="G90" s="10"/>
    </row>
    <row r="91" spans="1:7" x14ac:dyDescent="0.25">
      <c r="B91" s="10"/>
      <c r="C91" s="10"/>
      <c r="D91" s="10"/>
      <c r="E91" s="10"/>
      <c r="F91" s="10"/>
      <c r="G91" s="10"/>
    </row>
    <row r="92" spans="1:7" x14ac:dyDescent="0.25">
      <c r="B92" s="10"/>
      <c r="C92" s="10"/>
      <c r="D92" s="10"/>
      <c r="E92" s="10"/>
      <c r="F92" s="10"/>
      <c r="G92" s="10"/>
    </row>
    <row r="93" spans="1:7" x14ac:dyDescent="0.25">
      <c r="B93" s="10"/>
      <c r="C93" s="10"/>
      <c r="D93" s="10"/>
      <c r="E93" s="10"/>
      <c r="F93" s="10"/>
      <c r="G93" s="10"/>
    </row>
    <row r="94" spans="1:7" ht="15.75" customHeight="1" x14ac:dyDescent="0.25">
      <c r="B94" s="10"/>
      <c r="C94" s="10"/>
      <c r="D94" s="10"/>
      <c r="E94" s="10"/>
      <c r="F94" s="10"/>
      <c r="G94" s="10"/>
    </row>
    <row r="95" spans="1:7" s="19" customFormat="1" x14ac:dyDescent="0.25">
      <c r="A95" s="26" t="s">
        <v>6</v>
      </c>
      <c r="B95" s="18"/>
      <c r="C95" s="17"/>
      <c r="D95" s="17"/>
      <c r="E95" s="17"/>
      <c r="F95" s="17"/>
      <c r="G95" s="17"/>
    </row>
    <row r="96" spans="1:7" s="19" customFormat="1" x14ac:dyDescent="0.25">
      <c r="A96" s="27"/>
      <c r="B96" s="15">
        <f t="shared" ref="B96:G96" si="17">B5</f>
        <v>0</v>
      </c>
      <c r="C96" s="16">
        <f t="shared" si="17"/>
        <v>2</v>
      </c>
      <c r="D96" s="16">
        <f t="shared" si="17"/>
        <v>5</v>
      </c>
      <c r="E96" s="16">
        <f t="shared" si="17"/>
        <v>10</v>
      </c>
      <c r="F96" s="16">
        <f t="shared" si="17"/>
        <v>15</v>
      </c>
      <c r="G96" s="16">
        <f t="shared" si="17"/>
        <v>20</v>
      </c>
    </row>
    <row r="97" spans="1:7" x14ac:dyDescent="0.25">
      <c r="A97" t="str">
        <f>A6</f>
        <v>Gauss-FORM</v>
      </c>
      <c r="B97" s="9">
        <f t="shared" ref="B97:G98" si="18">-_xlfn.NORM.S.INV(B48)</f>
        <v>4.5363800999424484</v>
      </c>
      <c r="C97" s="10">
        <f t="shared" si="18"/>
        <v>2.738409082443646</v>
      </c>
      <c r="D97" s="10">
        <f t="shared" si="18"/>
        <v>2.3370646490690934</v>
      </c>
      <c r="E97" s="10">
        <f t="shared" si="18"/>
        <v>1.8900832808113062</v>
      </c>
      <c r="F97" s="10">
        <f t="shared" si="18"/>
        <v>1.4980054949662538</v>
      </c>
      <c r="G97" s="10">
        <f t="shared" si="18"/>
        <v>1.0921018808920624</v>
      </c>
    </row>
    <row r="98" spans="1:7" x14ac:dyDescent="0.25">
      <c r="A98" t="str">
        <f>A7</f>
        <v>Gauss-DI</v>
      </c>
      <c r="B98" s="9">
        <f t="shared" si="18"/>
        <v>4.5567791101757829</v>
      </c>
      <c r="C98" s="10">
        <f t="shared" si="18"/>
        <v>2.7671775891865624</v>
      </c>
      <c r="D98" s="10">
        <f t="shared" si="18"/>
        <v>2.3692812544548971</v>
      </c>
      <c r="E98" s="10">
        <f t="shared" si="18"/>
        <v>1.9267668347385909</v>
      </c>
      <c r="F98" s="10">
        <f t="shared" si="18"/>
        <v>1.539643834431744</v>
      </c>
      <c r="G98" s="10">
        <f t="shared" si="18"/>
        <v>1.1405801190619949</v>
      </c>
    </row>
    <row r="99" spans="1:7" x14ac:dyDescent="0.25">
      <c r="A99" t="str">
        <f>A8</f>
        <v>t-DI</v>
      </c>
      <c r="B99" s="9">
        <f t="shared" ref="B99:G99" si="19">-_xlfn.NORM.S.INV(B50)</f>
        <v>4.5567791101757829</v>
      </c>
      <c r="C99" s="10">
        <f t="shared" si="19"/>
        <v>2.9030111823765195</v>
      </c>
      <c r="D99" s="10">
        <f t="shared" si="19"/>
        <v>2.5196536934542473</v>
      </c>
      <c r="E99" s="10">
        <f t="shared" si="19"/>
        <v>2.0946621696987817</v>
      </c>
      <c r="F99" s="10">
        <f t="shared" si="19"/>
        <v>1.7260215581773231</v>
      </c>
      <c r="G99" s="10">
        <f t="shared" si="19"/>
        <v>1.3516227323697361</v>
      </c>
    </row>
    <row r="100" spans="1:7" x14ac:dyDescent="0.25">
      <c r="A100" t="str">
        <f>A9</f>
        <v>Clayton-DI</v>
      </c>
      <c r="B100" s="9">
        <f t="shared" ref="B100:G100" si="20">-_xlfn.NORM.S.INV(B51)</f>
        <v>4.5567791101757829</v>
      </c>
      <c r="C100" s="10">
        <f t="shared" si="20"/>
        <v>2.2435961935362339</v>
      </c>
      <c r="D100" s="10">
        <f t="shared" si="20"/>
        <v>1.764642342697734</v>
      </c>
      <c r="E100" s="10">
        <f t="shared" si="20"/>
        <v>1.1991261576405401</v>
      </c>
      <c r="F100" s="10">
        <f t="shared" si="20"/>
        <v>0.6501831956420161</v>
      </c>
      <c r="G100" s="10">
        <f t="shared" si="20"/>
        <v>-3.9657599702530667E-2</v>
      </c>
    </row>
    <row r="101" spans="1:7" x14ac:dyDescent="0.25">
      <c r="A101" t="str">
        <f>A10</f>
        <v>Gumbel-DI</v>
      </c>
      <c r="B101" s="9">
        <f t="shared" ref="B101:G101" si="21">-_xlfn.NORM.S.INV(B52)</f>
        <v>4.5567791101757829</v>
      </c>
      <c r="C101" s="10">
        <f t="shared" si="21"/>
        <v>2.9959208552293131</v>
      </c>
      <c r="D101" s="10">
        <f t="shared" si="21"/>
        <v>2.6230974571559638</v>
      </c>
      <c r="E101" s="10">
        <f t="shared" si="21"/>
        <v>2.2120395198980138</v>
      </c>
      <c r="F101" s="10">
        <f t="shared" si="21"/>
        <v>1.8584020993052361</v>
      </c>
      <c r="G101" s="10">
        <f t="shared" si="21"/>
        <v>1.5033010309632371</v>
      </c>
    </row>
    <row r="102" spans="1:7" x14ac:dyDescent="0.25">
      <c r="B102" s="9"/>
      <c r="C102" s="10"/>
      <c r="D102" s="10"/>
      <c r="E102" s="10"/>
      <c r="F102" s="10"/>
      <c r="G102" s="10"/>
    </row>
    <row r="103" spans="1:7" x14ac:dyDescent="0.25">
      <c r="A103" s="2" t="s">
        <v>14</v>
      </c>
      <c r="B103" s="5"/>
      <c r="C103" s="6"/>
      <c r="D103" s="6"/>
      <c r="E103" s="6"/>
      <c r="F103" s="6"/>
      <c r="G103" s="6"/>
    </row>
    <row r="104" spans="1:7" x14ac:dyDescent="0.25">
      <c r="A104" t="str">
        <f>A6</f>
        <v>Gauss-FORM</v>
      </c>
      <c r="B104" s="11">
        <f>B97/B$97</f>
        <v>1</v>
      </c>
      <c r="C104" s="12">
        <f t="shared" ref="C104:G104" si="22">C97/C$97</f>
        <v>1</v>
      </c>
      <c r="D104" s="12">
        <f t="shared" si="22"/>
        <v>1</v>
      </c>
      <c r="E104" s="12">
        <f t="shared" si="22"/>
        <v>1</v>
      </c>
      <c r="F104" s="12">
        <f t="shared" si="22"/>
        <v>1</v>
      </c>
      <c r="G104" s="12">
        <f t="shared" si="22"/>
        <v>1</v>
      </c>
    </row>
    <row r="105" spans="1:7" x14ac:dyDescent="0.25">
      <c r="A105" t="str">
        <f>A7</f>
        <v>Gauss-DI</v>
      </c>
      <c r="B105" s="11">
        <f t="shared" ref="B105:G105" si="23">B98/B$97</f>
        <v>1.0044967594830938</v>
      </c>
      <c r="C105" s="12">
        <f t="shared" si="23"/>
        <v>1.0105055548228188</v>
      </c>
      <c r="D105" s="12">
        <f t="shared" si="23"/>
        <v>1.0137850723978201</v>
      </c>
      <c r="E105" s="12">
        <f t="shared" si="23"/>
        <v>1.0194084325805679</v>
      </c>
      <c r="F105" s="12">
        <f t="shared" si="23"/>
        <v>1.0277958522885313</v>
      </c>
      <c r="G105" s="12">
        <f t="shared" si="23"/>
        <v>1.0443898495352228</v>
      </c>
    </row>
    <row r="106" spans="1:7" x14ac:dyDescent="0.25">
      <c r="A106" t="str">
        <f>A8</f>
        <v>t-DI</v>
      </c>
      <c r="B106" s="11">
        <f t="shared" ref="B106:G106" si="24">B99/B$97</f>
        <v>1.0044967594830938</v>
      </c>
      <c r="C106" s="12">
        <f t="shared" si="24"/>
        <v>1.0601086598011096</v>
      </c>
      <c r="D106" s="12">
        <f t="shared" si="24"/>
        <v>1.0781275111314885</v>
      </c>
      <c r="E106" s="12">
        <f t="shared" si="24"/>
        <v>1.1082380289611691</v>
      </c>
      <c r="F106" s="12">
        <f t="shared" si="24"/>
        <v>1.1522131020061483</v>
      </c>
      <c r="G106" s="12">
        <f t="shared" si="24"/>
        <v>1.2376342867074719</v>
      </c>
    </row>
    <row r="107" spans="1:7" x14ac:dyDescent="0.25">
      <c r="A107" t="str">
        <f>A9</f>
        <v>Clayton-DI</v>
      </c>
      <c r="B107" s="11">
        <f t="shared" ref="B107:G107" si="25">B100/B$97</f>
        <v>1.0044967594830938</v>
      </c>
      <c r="C107" s="12">
        <f t="shared" si="25"/>
        <v>0.81930643888097932</v>
      </c>
      <c r="D107" s="12">
        <f t="shared" si="25"/>
        <v>0.75506783408864264</v>
      </c>
      <c r="E107" s="12">
        <f t="shared" si="25"/>
        <v>0.63443032897779128</v>
      </c>
      <c r="F107" s="12">
        <f t="shared" si="25"/>
        <v>0.43403258387691229</v>
      </c>
      <c r="G107" s="12">
        <f t="shared" si="25"/>
        <v>-3.6313095322331207E-2</v>
      </c>
    </row>
    <row r="108" spans="1:7" x14ac:dyDescent="0.25">
      <c r="A108" t="str">
        <f>A10</f>
        <v>Gumbel-DI</v>
      </c>
      <c r="B108" s="11">
        <f t="shared" ref="B108:G108" si="26">B101/B$97</f>
        <v>1.0044967594830938</v>
      </c>
      <c r="C108" s="12">
        <f t="shared" si="26"/>
        <v>1.0940369992331</v>
      </c>
      <c r="D108" s="12">
        <f t="shared" si="26"/>
        <v>1.1223897713744477</v>
      </c>
      <c r="E108" s="12">
        <f t="shared" si="26"/>
        <v>1.1703397106123863</v>
      </c>
      <c r="F108" s="12">
        <f t="shared" si="26"/>
        <v>1.2405843006250796</v>
      </c>
      <c r="G108" s="12">
        <f t="shared" si="26"/>
        <v>1.376520869770222</v>
      </c>
    </row>
    <row r="109" spans="1:7" x14ac:dyDescent="0.25">
      <c r="B109" s="9"/>
      <c r="C109" s="10"/>
      <c r="D109" s="10"/>
      <c r="E109" s="10"/>
      <c r="F109" s="10"/>
      <c r="G109" s="10"/>
    </row>
    <row r="110" spans="1:7" x14ac:dyDescent="0.25">
      <c r="B110" s="9"/>
      <c r="C110" s="10"/>
      <c r="D110" s="10"/>
      <c r="E110" s="10"/>
      <c r="F110" s="10"/>
      <c r="G110" s="10"/>
    </row>
    <row r="111" spans="1:7" x14ac:dyDescent="0.25">
      <c r="B111" s="10"/>
      <c r="C111" s="10"/>
      <c r="D111" s="10"/>
      <c r="E111" s="10"/>
      <c r="F111" s="10"/>
      <c r="G111" s="10"/>
    </row>
    <row r="112" spans="1:7" x14ac:dyDescent="0.25">
      <c r="B112" s="10"/>
      <c r="C112" s="10"/>
      <c r="D112" s="10"/>
      <c r="E112" s="10"/>
      <c r="F112" s="10"/>
      <c r="G112" s="10"/>
    </row>
    <row r="113" spans="2:7" x14ac:dyDescent="0.25">
      <c r="B113" s="10"/>
      <c r="C113" s="10"/>
      <c r="D113" s="10"/>
      <c r="E113" s="10"/>
      <c r="F113" s="10"/>
      <c r="G113" s="10"/>
    </row>
    <row r="114" spans="2:7" x14ac:dyDescent="0.25">
      <c r="B114" s="10"/>
      <c r="C114" s="10"/>
      <c r="D114" s="10"/>
      <c r="E114" s="10"/>
      <c r="F114" s="10"/>
    </row>
    <row r="115" spans="2:7" x14ac:dyDescent="0.25">
      <c r="B115" s="10"/>
      <c r="C115" s="10"/>
      <c r="D115" s="10"/>
      <c r="E115" s="10"/>
      <c r="F115" s="10"/>
    </row>
    <row r="116" spans="2:7" x14ac:dyDescent="0.25">
      <c r="B116" s="10"/>
      <c r="C116" s="10"/>
      <c r="D116" s="10"/>
      <c r="E116" s="10"/>
      <c r="F116" s="10"/>
    </row>
    <row r="117" spans="2:7" x14ac:dyDescent="0.25">
      <c r="B117" s="10"/>
      <c r="C117" s="10"/>
      <c r="D117" s="10"/>
      <c r="E117" s="10"/>
      <c r="F117" s="10"/>
    </row>
    <row r="118" spans="2:7" x14ac:dyDescent="0.25">
      <c r="B118" s="10"/>
      <c r="C118" s="10"/>
      <c r="D118" s="10"/>
      <c r="E118" s="10"/>
      <c r="F118" s="10"/>
    </row>
    <row r="119" spans="2:7" x14ac:dyDescent="0.25">
      <c r="B119" s="10"/>
      <c r="C119" s="10"/>
      <c r="D119" s="10"/>
      <c r="E119" s="10"/>
      <c r="F119" s="10"/>
    </row>
    <row r="120" spans="2:7" x14ac:dyDescent="0.25">
      <c r="B120" s="10"/>
      <c r="C120" s="10"/>
      <c r="D120" s="10"/>
      <c r="E120" s="10"/>
      <c r="F120" s="10"/>
    </row>
    <row r="121" spans="2:7" x14ac:dyDescent="0.25">
      <c r="B121" s="10"/>
      <c r="C121" s="10"/>
      <c r="D121" s="10"/>
      <c r="E121" s="10"/>
      <c r="F121" s="10"/>
    </row>
    <row r="122" spans="2:7" x14ac:dyDescent="0.25">
      <c r="B122" s="10"/>
      <c r="C122" s="10"/>
      <c r="D122" s="10"/>
      <c r="E122" s="10"/>
      <c r="F122" s="10"/>
    </row>
    <row r="123" spans="2:7" x14ac:dyDescent="0.25">
      <c r="B123" s="10"/>
      <c r="C123" s="10"/>
      <c r="D123" s="10"/>
      <c r="E123" s="10"/>
      <c r="F123" s="10"/>
    </row>
    <row r="124" spans="2:7" x14ac:dyDescent="0.25">
      <c r="B124" s="10"/>
      <c r="C124" s="10"/>
      <c r="D124" s="10"/>
      <c r="E124" s="10"/>
      <c r="F124" s="10"/>
    </row>
    <row r="125" spans="2:7" x14ac:dyDescent="0.25">
      <c r="B125" s="10"/>
      <c r="C125" s="10"/>
      <c r="D125" s="10"/>
      <c r="E125" s="10"/>
      <c r="F125" s="10"/>
    </row>
    <row r="126" spans="2:7" x14ac:dyDescent="0.25">
      <c r="B126" s="10"/>
      <c r="C126" s="10"/>
      <c r="D126" s="10"/>
      <c r="E126" s="10"/>
      <c r="F126" s="10"/>
    </row>
    <row r="127" spans="2:7" x14ac:dyDescent="0.25">
      <c r="B127" s="10"/>
      <c r="C127" s="10"/>
      <c r="D127" s="10"/>
      <c r="E127" s="10"/>
      <c r="F127" s="10"/>
    </row>
  </sheetData>
  <mergeCells count="3">
    <mergeCell ref="A95:A96"/>
    <mergeCell ref="A4:A5"/>
    <mergeCell ref="A46:A4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Z19" sqref="Z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S30" sqref="S30"/>
    </sheetView>
  </sheetViews>
  <sheetFormatPr defaultRowHeight="15" x14ac:dyDescent="0.25"/>
  <cols>
    <col min="3" max="3" width="12" bestFit="1" customWidth="1"/>
    <col min="19" max="19" width="12.7109375" bestFit="1" customWidth="1"/>
  </cols>
  <sheetData>
    <row r="1" spans="1:23" x14ac:dyDescent="0.25">
      <c r="A1" s="28" t="s">
        <v>16</v>
      </c>
      <c r="B1" s="28"/>
      <c r="C1" t="s">
        <v>15</v>
      </c>
      <c r="J1" s="28" t="s">
        <v>16</v>
      </c>
      <c r="K1" s="28"/>
    </row>
    <row r="3" spans="1:23" x14ac:dyDescent="0.25">
      <c r="B3" s="26" t="s">
        <v>8</v>
      </c>
      <c r="C3" s="13"/>
      <c r="D3" s="14"/>
      <c r="E3" s="14"/>
      <c r="F3" s="14"/>
      <c r="G3" s="14"/>
      <c r="H3" s="14"/>
      <c r="K3" s="26" t="s">
        <v>8</v>
      </c>
      <c r="L3" s="13"/>
      <c r="M3" s="14"/>
      <c r="N3" s="14"/>
      <c r="O3" s="14"/>
      <c r="P3" s="14"/>
      <c r="Q3" s="14"/>
    </row>
    <row r="4" spans="1:23" x14ac:dyDescent="0.25">
      <c r="B4" s="27"/>
      <c r="C4" s="15">
        <v>0</v>
      </c>
      <c r="D4" s="16">
        <v>2</v>
      </c>
      <c r="E4" s="16">
        <v>5</v>
      </c>
      <c r="F4" s="16">
        <v>10</v>
      </c>
      <c r="G4" s="16">
        <v>15</v>
      </c>
      <c r="H4" s="16">
        <v>20</v>
      </c>
      <c r="K4" s="27"/>
      <c r="L4" s="15">
        <v>0</v>
      </c>
      <c r="M4" s="16">
        <v>2</v>
      </c>
      <c r="N4" s="16">
        <v>5</v>
      </c>
      <c r="O4" s="16">
        <v>10</v>
      </c>
      <c r="P4" s="16">
        <v>15</v>
      </c>
      <c r="Q4" s="16">
        <v>20</v>
      </c>
    </row>
    <row r="5" spans="1:23" x14ac:dyDescent="0.25">
      <c r="B5" s="20" t="s">
        <v>10</v>
      </c>
      <c r="C5" s="8">
        <v>1.3231E-3</v>
      </c>
      <c r="D5" s="8">
        <v>1.7036E-3</v>
      </c>
      <c r="E5" s="8">
        <v>2.5642E-3</v>
      </c>
      <c r="F5" s="8">
        <v>5.1127999999999998E-3</v>
      </c>
      <c r="G5" s="8">
        <v>9.7832000000000006E-3</v>
      </c>
      <c r="H5" s="8">
        <v>1.7752E-2</v>
      </c>
      <c r="J5" t="s">
        <v>10</v>
      </c>
      <c r="K5" t="s">
        <v>19</v>
      </c>
      <c r="L5" s="1">
        <v>1.2435E-3</v>
      </c>
      <c r="M5" s="1">
        <v>1.6590999999999999E-3</v>
      </c>
      <c r="N5" s="1">
        <v>2.5203999999999999E-3</v>
      </c>
      <c r="O5" s="1">
        <v>4.9116000000000003E-3</v>
      </c>
      <c r="P5" s="1">
        <v>9.3623999999999999E-3</v>
      </c>
      <c r="Q5" s="1">
        <v>1.7493999999999999E-2</v>
      </c>
    </row>
    <row r="6" spans="1:23" x14ac:dyDescent="0.25">
      <c r="C6" s="7">
        <v>1.2834999999999999E-3</v>
      </c>
      <c r="D6" s="8">
        <v>1.7734999999999999E-3</v>
      </c>
      <c r="E6" s="8">
        <v>2.6429000000000001E-3</v>
      </c>
      <c r="F6" s="8">
        <v>4.9280000000000001E-3</v>
      </c>
      <c r="G6" s="8">
        <v>9.3976000000000007E-3</v>
      </c>
      <c r="H6" s="8">
        <v>1.7493999999999999E-2</v>
      </c>
      <c r="J6" t="s">
        <v>10</v>
      </c>
      <c r="K6" t="s">
        <v>20</v>
      </c>
      <c r="L6" s="1">
        <v>1.2587E-3</v>
      </c>
      <c r="M6" s="1">
        <v>1.6750999999999999E-3</v>
      </c>
      <c r="N6" s="1">
        <v>2.4899000000000002E-3</v>
      </c>
      <c r="O6" s="1">
        <v>4.9744999999999998E-3</v>
      </c>
      <c r="P6" s="1">
        <v>9.4147999999999992E-3</v>
      </c>
      <c r="Q6" s="1">
        <v>1.7228E-2</v>
      </c>
    </row>
    <row r="7" spans="1:23" x14ac:dyDescent="0.25">
      <c r="C7" s="8">
        <v>1.2306999999999999E-3</v>
      </c>
      <c r="D7" s="8">
        <v>1.8083999999999999E-3</v>
      </c>
      <c r="E7" s="8">
        <v>2.5634999999999998E-3</v>
      </c>
      <c r="F7" s="8">
        <v>5.0051999999999996E-3</v>
      </c>
      <c r="G7" s="8">
        <v>9.4870000000000006E-3</v>
      </c>
      <c r="H7" s="8">
        <v>1.7527000000000001E-2</v>
      </c>
      <c r="J7" t="s">
        <v>12</v>
      </c>
      <c r="K7" t="s">
        <v>20</v>
      </c>
      <c r="L7" s="1">
        <v>8.2036999999999995E-4</v>
      </c>
      <c r="M7" s="1">
        <v>1.1065000000000001E-3</v>
      </c>
      <c r="N7" s="1">
        <v>1.6573E-3</v>
      </c>
      <c r="O7" s="1">
        <v>3.4083999999999998E-3</v>
      </c>
      <c r="P7" s="1">
        <v>6.5729999999999998E-3</v>
      </c>
      <c r="Q7" s="1">
        <v>1.2282E-2</v>
      </c>
    </row>
    <row r="8" spans="1:23" x14ac:dyDescent="0.25">
      <c r="C8" s="8">
        <v>1.2901E-3</v>
      </c>
      <c r="D8" s="8">
        <v>1.6904000000000001E-3</v>
      </c>
      <c r="E8" s="8">
        <v>2.5444999999999999E-3</v>
      </c>
      <c r="F8" s="8">
        <v>5.0794000000000004E-3</v>
      </c>
      <c r="G8" s="8">
        <v>9.4195000000000008E-3</v>
      </c>
      <c r="H8" s="8">
        <v>1.7819999999999999E-2</v>
      </c>
      <c r="J8" t="s">
        <v>11</v>
      </c>
      <c r="K8" t="s">
        <v>20</v>
      </c>
      <c r="L8" s="1">
        <v>5.5519000000000002E-3</v>
      </c>
      <c r="M8" s="1">
        <v>7.2582000000000002E-3</v>
      </c>
      <c r="N8" s="1">
        <v>1.0721E-2</v>
      </c>
      <c r="O8" s="1">
        <v>2.0591000000000002E-2</v>
      </c>
      <c r="P8" s="1">
        <v>3.8009000000000001E-2</v>
      </c>
      <c r="Q8" s="1">
        <v>6.7211000000000007E-2</v>
      </c>
    </row>
    <row r="9" spans="1:23" x14ac:dyDescent="0.25">
      <c r="C9" s="8">
        <v>1.3286999999999999E-3</v>
      </c>
      <c r="D9" s="8">
        <v>1.7765999999999999E-3</v>
      </c>
      <c r="E9" s="8">
        <v>2.5463999999999999E-3</v>
      </c>
      <c r="F9" s="8">
        <v>5.1338E-3</v>
      </c>
      <c r="G9" s="8">
        <v>9.5507000000000005E-3</v>
      </c>
      <c r="H9" s="8">
        <v>1.7534000000000001E-2</v>
      </c>
      <c r="J9" t="s">
        <v>13</v>
      </c>
      <c r="K9" t="s">
        <v>20</v>
      </c>
      <c r="L9" s="1">
        <v>6.0643999999999997E-4</v>
      </c>
      <c r="M9" s="1">
        <v>8.2220000000000004E-4</v>
      </c>
      <c r="N9" s="1">
        <v>1.2321999999999999E-3</v>
      </c>
      <c r="O9" s="1">
        <v>2.5535000000000002E-3</v>
      </c>
      <c r="P9" s="1">
        <v>4.9486E-3</v>
      </c>
      <c r="Q9" s="1">
        <v>9.3130999999999995E-3</v>
      </c>
    </row>
    <row r="10" spans="1:23" x14ac:dyDescent="0.25">
      <c r="C10" s="8">
        <v>1.3971000000000001E-3</v>
      </c>
      <c r="D10" s="8">
        <v>1.7110999999999999E-3</v>
      </c>
      <c r="E10" s="8">
        <v>2.5260999999999999E-3</v>
      </c>
      <c r="F10" s="8">
        <v>5.1441000000000004E-3</v>
      </c>
      <c r="G10" s="8">
        <v>9.7754000000000001E-3</v>
      </c>
      <c r="H10" s="8">
        <v>1.7434999999999999E-2</v>
      </c>
    </row>
    <row r="11" spans="1:23" x14ac:dyDescent="0.25">
      <c r="C11" s="8">
        <v>1.2982E-3</v>
      </c>
      <c r="D11" s="8">
        <v>1.7570000000000001E-3</v>
      </c>
      <c r="E11" s="8">
        <v>2.5845E-3</v>
      </c>
      <c r="F11" s="8">
        <v>5.0507E-3</v>
      </c>
      <c r="G11" s="8">
        <v>9.4783999999999997E-3</v>
      </c>
      <c r="H11" s="8">
        <v>1.7538999999999999E-2</v>
      </c>
    </row>
    <row r="12" spans="1:23" x14ac:dyDescent="0.25">
      <c r="C12" s="8">
        <v>1.3167999999999999E-3</v>
      </c>
      <c r="D12" s="8">
        <v>1.7288E-3</v>
      </c>
      <c r="E12" s="8">
        <v>2.5547999999999999E-3</v>
      </c>
      <c r="F12" s="8">
        <v>5.1489999999999999E-3</v>
      </c>
      <c r="G12" s="8">
        <v>9.4629999999999992E-3</v>
      </c>
      <c r="H12" s="8">
        <v>1.7704999999999999E-2</v>
      </c>
      <c r="K12" t="s">
        <v>21</v>
      </c>
    </row>
    <row r="13" spans="1:23" x14ac:dyDescent="0.25">
      <c r="C13" s="8">
        <v>1.3442E-3</v>
      </c>
      <c r="D13" s="8">
        <v>1.7436000000000001E-3</v>
      </c>
      <c r="E13" s="8">
        <v>2.7112999999999998E-3</v>
      </c>
      <c r="F13" s="8">
        <v>5.0597000000000003E-3</v>
      </c>
      <c r="G13" s="8">
        <v>9.4371000000000003E-3</v>
      </c>
      <c r="H13" s="8">
        <v>1.7527999999999998E-2</v>
      </c>
      <c r="J13" t="s">
        <v>10</v>
      </c>
      <c r="L13" s="12">
        <f>(results!B7-L6)/L6</f>
        <v>-3.5910065941050305E-2</v>
      </c>
      <c r="M13" s="12">
        <f>(results!C7-M6)/M6</f>
        <v>-3.8206674228404167E-2</v>
      </c>
      <c r="N13" s="12">
        <f>(results!D7-N6)/N6</f>
        <v>-1.8032852725009058E-2</v>
      </c>
      <c r="O13" s="12">
        <f>(results!E7-O6)/O6</f>
        <v>-3.6646899185847792E-2</v>
      </c>
      <c r="P13" s="12">
        <f>(results!F7-P6)/P6</f>
        <v>-2.9666057696392883E-2</v>
      </c>
      <c r="Q13" s="12">
        <f>(results!G7-Q6)/Q6</f>
        <v>-1.6484792198746198E-2</v>
      </c>
      <c r="S13" s="4">
        <f>(C19-L6)/L6</f>
        <v>4.2733684665836859E-2</v>
      </c>
      <c r="T13" s="4">
        <f t="shared" ref="T13:W13" si="0">(D19-M6)/M6</f>
        <v>4.0932879629077018E-2</v>
      </c>
      <c r="U13" s="4">
        <f t="shared" si="0"/>
        <v>3.6998362272469575E-2</v>
      </c>
      <c r="V13" s="4">
        <f t="shared" si="0"/>
        <v>1.9928301001775766E-2</v>
      </c>
      <c r="W13" s="4">
        <f t="shared" si="0"/>
        <v>1.2494512186486579E-2</v>
      </c>
    </row>
    <row r="14" spans="1:23" x14ac:dyDescent="0.25">
      <c r="C14" s="10"/>
      <c r="D14" s="10"/>
      <c r="E14" s="10"/>
      <c r="F14" s="10"/>
      <c r="G14" s="10"/>
      <c r="H14" s="10"/>
      <c r="J14" t="s">
        <v>12</v>
      </c>
      <c r="L14" s="12">
        <f>(results!B8-L7)/L7</f>
        <v>-3.88848934017577E-2</v>
      </c>
      <c r="M14" s="12">
        <f>(results!C8-M7)/M7</f>
        <v>-4.4826028016267616E-2</v>
      </c>
      <c r="N14" s="12">
        <f>(results!D8-N7)/N7</f>
        <v>-1.8403427261207944E-2</v>
      </c>
      <c r="O14" s="12">
        <f>(results!E8-O7)/O7</f>
        <v>-4.2365919493017205E-2</v>
      </c>
      <c r="P14" s="12">
        <f>(results!F8-P7)/P7</f>
        <v>-3.1720675490643467E-2</v>
      </c>
      <c r="Q14" s="12">
        <f>(results!G8-Q7)/Q7</f>
        <v>-1.7586712261846538E-2</v>
      </c>
    </row>
    <row r="15" spans="1:23" x14ac:dyDescent="0.25">
      <c r="C15" s="10"/>
      <c r="D15" s="10"/>
      <c r="E15" s="10"/>
      <c r="F15" s="10"/>
      <c r="G15" s="10"/>
      <c r="H15" s="10"/>
      <c r="J15" t="s">
        <v>11</v>
      </c>
      <c r="L15" s="12">
        <f>(results!B9-L8)/L8</f>
        <v>-3.2565428051657998E-2</v>
      </c>
      <c r="M15" s="12">
        <f>(results!C9-M8)/M8</f>
        <v>-2.7927034250916218E-2</v>
      </c>
      <c r="N15" s="12">
        <f>(results!D9-N8)/N8</f>
        <v>-1.7535677642010906E-2</v>
      </c>
      <c r="O15" s="12">
        <f>(results!E9-O8)/O8</f>
        <v>-2.6856393570006378E-2</v>
      </c>
      <c r="P15" s="12">
        <f>(results!F9-P8)/P8</f>
        <v>-2.7046225893867272E-2</v>
      </c>
      <c r="Q15" s="12">
        <f>(results!G9-Q8)/Q8</f>
        <v>-1.4580946571245906E-2</v>
      </c>
    </row>
    <row r="16" spans="1:23" x14ac:dyDescent="0.25">
      <c r="J16" t="s">
        <v>13</v>
      </c>
      <c r="L16" s="12">
        <f>(results!B10-L9)/L9</f>
        <v>-3.9360860101576328E-2</v>
      </c>
      <c r="M16" s="12">
        <f>(results!C10-M9)/M9</f>
        <v>-4.7774264169301923E-2</v>
      </c>
      <c r="N16" s="12">
        <f>(results!D10-N9)/N9</f>
        <v>-1.8422334036682232E-2</v>
      </c>
      <c r="O16" s="12">
        <f>(results!E10-O9)/O9</f>
        <v>-4.4213824162913806E-2</v>
      </c>
      <c r="P16" s="12">
        <f>(results!F10-P9)/P9</f>
        <v>-3.2251545891767409E-2</v>
      </c>
      <c r="Q16" s="12">
        <f>(results!G10-Q9)/Q9</f>
        <v>-1.8490083860368631E-2</v>
      </c>
    </row>
    <row r="17" spans="2:17" x14ac:dyDescent="0.25">
      <c r="B17" t="s">
        <v>17</v>
      </c>
      <c r="C17" s="12"/>
      <c r="D17" s="12">
        <f t="shared" ref="D17:H17" si="1">_xlfn.STDEV.S(D5:D15)/AVERAGE(D5:D15)</f>
        <v>2.2273732368814952E-2</v>
      </c>
      <c r="E17" s="12">
        <f t="shared" si="1"/>
        <v>2.2761061456356681E-2</v>
      </c>
      <c r="F17" s="12">
        <f t="shared" si="1"/>
        <v>1.4356564539283658E-2</v>
      </c>
      <c r="G17" s="12">
        <f t="shared" si="1"/>
        <v>1.5385562356450097E-2</v>
      </c>
      <c r="H17" s="12">
        <f t="shared" si="1"/>
        <v>7.495155595278513E-3</v>
      </c>
    </row>
    <row r="18" spans="2:17" x14ac:dyDescent="0.25">
      <c r="C18" s="10"/>
      <c r="D18" s="10"/>
      <c r="E18" s="10"/>
      <c r="F18" s="10"/>
      <c r="G18" s="10"/>
      <c r="H18" s="10"/>
      <c r="K18" t="s">
        <v>20</v>
      </c>
    </row>
    <row r="19" spans="2:17" x14ac:dyDescent="0.25">
      <c r="B19" t="s">
        <v>18</v>
      </c>
      <c r="C19" s="8">
        <f t="shared" ref="C19:H19" si="2">AVERAGE(C5:C15)</f>
        <v>1.3124888888888888E-3</v>
      </c>
      <c r="D19" s="8">
        <f t="shared" si="2"/>
        <v>1.7436666666666668E-3</v>
      </c>
      <c r="E19" s="8">
        <f t="shared" si="2"/>
        <v>2.5820222222222222E-3</v>
      </c>
      <c r="F19" s="8">
        <f t="shared" si="2"/>
        <v>5.0736333333333333E-3</v>
      </c>
      <c r="G19" s="8">
        <f t="shared" si="2"/>
        <v>9.532433333333333E-3</v>
      </c>
      <c r="H19" s="8">
        <f t="shared" si="2"/>
        <v>1.7592666666666666E-2</v>
      </c>
      <c r="L19" s="1">
        <v>1.2271999999999999E-3</v>
      </c>
      <c r="M19" s="1">
        <v>1.6536000000000001E-3</v>
      </c>
      <c r="N19" s="1">
        <v>2.5111999999999999E-3</v>
      </c>
      <c r="O19" s="1">
        <v>4.9234999999999999E-3</v>
      </c>
      <c r="P19" s="1">
        <v>9.3349999999999995E-3</v>
      </c>
      <c r="Q19" s="1">
        <v>1.7292999999999999E-2</v>
      </c>
    </row>
    <row r="20" spans="2:17" x14ac:dyDescent="0.25">
      <c r="B20" t="s">
        <v>5</v>
      </c>
      <c r="C20" s="8">
        <f>results!B6</f>
        <v>1.3258E-3</v>
      </c>
      <c r="D20" s="8">
        <f>results!C6</f>
        <v>1.7581999999999999E-3</v>
      </c>
      <c r="E20" s="8">
        <f>results!D6</f>
        <v>2.6624999999999999E-3</v>
      </c>
      <c r="F20" s="8">
        <f>results!E6</f>
        <v>5.1996999999999998E-3</v>
      </c>
      <c r="G20" s="8">
        <f>results!F6</f>
        <v>9.8773000000000003E-3</v>
      </c>
      <c r="H20" s="8">
        <f>results!G6</f>
        <v>1.8253999999999999E-2</v>
      </c>
      <c r="L20" s="1">
        <v>7.9186000000000002E-4</v>
      </c>
      <c r="M20" s="1">
        <v>1.0881E-3</v>
      </c>
      <c r="N20" s="1">
        <v>1.6762000000000001E-3</v>
      </c>
      <c r="O20" s="1">
        <v>3.3603999999999999E-3</v>
      </c>
      <c r="P20" s="1">
        <v>6.5246000000000002E-3</v>
      </c>
      <c r="Q20" s="1">
        <v>1.2337000000000001E-2</v>
      </c>
    </row>
    <row r="21" spans="2:17" x14ac:dyDescent="0.25">
      <c r="C21" s="10"/>
      <c r="D21" s="10"/>
      <c r="E21" s="10"/>
      <c r="F21" s="10"/>
      <c r="G21" s="10"/>
      <c r="H21" s="10"/>
      <c r="L21" s="1">
        <v>5.4977000000000003E-3</v>
      </c>
      <c r="M21" s="1">
        <v>7.2062999999999997E-3</v>
      </c>
      <c r="N21" s="1">
        <v>1.0775E-2</v>
      </c>
      <c r="O21" s="1">
        <v>2.0525999999999999E-2</v>
      </c>
      <c r="P21" s="1">
        <v>3.7574000000000003E-2</v>
      </c>
      <c r="Q21" s="1">
        <v>6.7365999999999995E-2</v>
      </c>
    </row>
    <row r="22" spans="2:17" x14ac:dyDescent="0.25">
      <c r="C22" s="10"/>
      <c r="D22" s="10"/>
      <c r="E22" s="10"/>
      <c r="F22" s="10"/>
      <c r="G22" s="10"/>
      <c r="H22" s="10"/>
      <c r="L22" s="1">
        <v>5.8319999999999997E-4</v>
      </c>
      <c r="M22" s="1">
        <v>8.0709E-4</v>
      </c>
      <c r="N22" s="1">
        <v>1.2470999999999999E-3</v>
      </c>
      <c r="O22" s="1">
        <v>2.5133E-3</v>
      </c>
      <c r="P22" s="1">
        <v>4.9156E-3</v>
      </c>
      <c r="Q22" s="1">
        <v>9.3507999999999994E-3</v>
      </c>
    </row>
    <row r="23" spans="2:17" x14ac:dyDescent="0.25">
      <c r="C23" s="10"/>
      <c r="D23" s="10"/>
      <c r="E23" s="10"/>
      <c r="F23" s="10"/>
      <c r="G23" s="10"/>
      <c r="H23" s="10"/>
    </row>
    <row r="24" spans="2:17" x14ac:dyDescent="0.25">
      <c r="K24" t="s">
        <v>20</v>
      </c>
    </row>
    <row r="25" spans="2:17" x14ac:dyDescent="0.25">
      <c r="L25" s="1">
        <v>1.2528999999999999E-3</v>
      </c>
      <c r="M25" s="1">
        <v>1.6766999999999999E-3</v>
      </c>
      <c r="N25" s="1">
        <v>2.4821999999999999E-3</v>
      </c>
      <c r="O25" s="1">
        <v>4.9413E-3</v>
      </c>
      <c r="P25" s="1">
        <v>9.4289000000000005E-3</v>
      </c>
      <c r="Q25" s="1">
        <v>1.7316999999999999E-2</v>
      </c>
    </row>
    <row r="26" spans="2:17" x14ac:dyDescent="0.25">
      <c r="L26" s="1">
        <v>8.185E-4</v>
      </c>
      <c r="M26" s="1">
        <v>1.1052E-3</v>
      </c>
      <c r="N26" s="1">
        <v>1.6463999999999999E-3</v>
      </c>
      <c r="O26" s="1">
        <v>3.3803000000000001E-3</v>
      </c>
      <c r="P26" s="1">
        <v>6.6035E-3</v>
      </c>
      <c r="Q26" s="1">
        <v>1.2356000000000001E-2</v>
      </c>
    </row>
    <row r="27" spans="2:17" x14ac:dyDescent="0.25">
      <c r="L27" s="1">
        <v>5.5003999999999999E-3</v>
      </c>
      <c r="M27" s="1">
        <v>7.2962000000000001E-3</v>
      </c>
      <c r="N27" s="1">
        <v>1.0756E-2</v>
      </c>
      <c r="O27" s="1">
        <v>2.0516E-2</v>
      </c>
      <c r="P27" s="1">
        <v>3.7814E-2</v>
      </c>
      <c r="Q27" s="1">
        <v>6.7460999999999993E-2</v>
      </c>
    </row>
    <row r="28" spans="2:17" x14ac:dyDescent="0.25">
      <c r="L28" s="1">
        <v>6.0608000000000005E-4</v>
      </c>
      <c r="M28" s="1">
        <v>8.1908000000000003E-4</v>
      </c>
      <c r="N28" s="1">
        <v>1.2214999999999999E-3</v>
      </c>
      <c r="O28" s="1">
        <v>2.5314999999999999E-3</v>
      </c>
      <c r="P28" s="1">
        <v>4.9801000000000003E-3</v>
      </c>
      <c r="Q28" s="1">
        <v>9.3696000000000005E-3</v>
      </c>
    </row>
    <row r="30" spans="2:17" x14ac:dyDescent="0.25">
      <c r="K30" t="s">
        <v>18</v>
      </c>
      <c r="L30" s="1">
        <f>AVERAGE(L6,L19,L25)</f>
        <v>1.2462666666666667E-3</v>
      </c>
      <c r="M30" s="1">
        <f t="shared" ref="M30:Q30" si="3">AVERAGE(M6,M19,M25)</f>
        <v>1.6684666666666667E-3</v>
      </c>
      <c r="N30" s="1">
        <f t="shared" si="3"/>
        <v>2.4944333333333335E-3</v>
      </c>
      <c r="O30" s="1">
        <f t="shared" si="3"/>
        <v>4.9464333333333332E-3</v>
      </c>
      <c r="P30" s="1">
        <f t="shared" si="3"/>
        <v>9.3928999999999992E-3</v>
      </c>
      <c r="Q30" s="1">
        <f t="shared" si="3"/>
        <v>1.7279333333333331E-2</v>
      </c>
    </row>
    <row r="31" spans="2:17" x14ac:dyDescent="0.25">
      <c r="L31" s="1">
        <f t="shared" ref="L31:Q31" si="4">AVERAGE(L7,L20,L26)</f>
        <v>8.1024333333333325E-4</v>
      </c>
      <c r="M31" s="1">
        <f t="shared" si="4"/>
        <v>1.0999333333333334E-3</v>
      </c>
      <c r="N31" s="1">
        <f t="shared" si="4"/>
        <v>1.6599666666666667E-3</v>
      </c>
      <c r="O31" s="1">
        <f t="shared" si="4"/>
        <v>3.3830333333333337E-3</v>
      </c>
      <c r="P31" s="1">
        <f t="shared" si="4"/>
        <v>6.5670333333333331E-3</v>
      </c>
      <c r="Q31" s="1">
        <f t="shared" si="4"/>
        <v>1.2325000000000001E-2</v>
      </c>
    </row>
    <row r="32" spans="2:17" x14ac:dyDescent="0.25">
      <c r="L32" s="1">
        <f t="shared" ref="L32:Q32" si="5">AVERAGE(L8,L21,L27)</f>
        <v>5.5166666666666662E-3</v>
      </c>
      <c r="M32" s="1">
        <f t="shared" si="5"/>
        <v>7.2535666666666667E-3</v>
      </c>
      <c r="N32" s="1">
        <f t="shared" si="5"/>
        <v>1.0750666666666667E-2</v>
      </c>
      <c r="O32" s="1">
        <f t="shared" si="5"/>
        <v>2.0544333333333335E-2</v>
      </c>
      <c r="P32" s="1">
        <f t="shared" si="5"/>
        <v>3.7799000000000006E-2</v>
      </c>
      <c r="Q32" s="1">
        <f t="shared" si="5"/>
        <v>6.7346000000000003E-2</v>
      </c>
    </row>
    <row r="33" spans="11:17" x14ac:dyDescent="0.25">
      <c r="L33" s="1">
        <f t="shared" ref="L33:Q33" si="6">AVERAGE(L9,L22,L28)</f>
        <v>5.9857333333333341E-4</v>
      </c>
      <c r="M33" s="1">
        <f t="shared" si="6"/>
        <v>8.1612333333333335E-4</v>
      </c>
      <c r="N33" s="1">
        <f t="shared" si="6"/>
        <v>1.2335999999999998E-3</v>
      </c>
      <c r="O33" s="1">
        <f t="shared" si="6"/>
        <v>2.5327666666666664E-3</v>
      </c>
      <c r="P33" s="1">
        <f t="shared" si="6"/>
        <v>4.9481000000000004E-3</v>
      </c>
      <c r="Q33" s="1">
        <f t="shared" si="6"/>
        <v>9.3444999999999986E-3</v>
      </c>
    </row>
    <row r="36" spans="11:17" x14ac:dyDescent="0.25">
      <c r="K36" t="s">
        <v>17</v>
      </c>
      <c r="L36" s="12">
        <f>_xlfn.STDEV.S(L6,L19,L25)/AVERAGE(L6,L19,L25)</f>
        <v>1.3452131900154771E-2</v>
      </c>
      <c r="M36" s="12">
        <f t="shared" ref="M36:Q36" si="7">_xlfn.STDEV.S(M6,M19,M25)/AVERAGE(M6,M19,M25)</f>
        <v>7.731494945146686E-3</v>
      </c>
      <c r="N36" s="12">
        <f t="shared" si="7"/>
        <v>6.0222474730593214E-3</v>
      </c>
      <c r="O36" s="12">
        <f t="shared" si="7"/>
        <v>5.2329858751311454E-3</v>
      </c>
      <c r="P36" s="12">
        <f t="shared" si="7"/>
        <v>5.3908861319353794E-3</v>
      </c>
      <c r="Q36" s="12">
        <f t="shared" si="7"/>
        <v>2.6648642323758116E-3</v>
      </c>
    </row>
    <row r="37" spans="11:17" x14ac:dyDescent="0.25">
      <c r="L37" s="12">
        <f t="shared" ref="L37:Q37" si="8">_xlfn.STDEV.S(L7,L20,L26)/AVERAGE(L7,L20,L26)</f>
        <v>1.9682810644478091E-2</v>
      </c>
      <c r="M37" s="12">
        <f t="shared" si="8"/>
        <v>9.3356207328331477E-3</v>
      </c>
      <c r="N37" s="12">
        <f t="shared" si="8"/>
        <v>9.0832599761949493E-3</v>
      </c>
      <c r="O37" s="12">
        <f t="shared" si="8"/>
        <v>7.1286479336638165E-3</v>
      </c>
      <c r="P37" s="12">
        <f t="shared" si="8"/>
        <v>6.0585918174011402E-3</v>
      </c>
      <c r="Q37" s="12">
        <f t="shared" si="8"/>
        <v>3.1181953510062408E-3</v>
      </c>
    </row>
    <row r="38" spans="11:17" x14ac:dyDescent="0.25">
      <c r="L38" s="12">
        <f t="shared" ref="L38:Q38" si="9">_xlfn.STDEV.S(L8,L21,L27)/AVERAGE(L8,L21,L27)</f>
        <v>5.5364612961523287E-3</v>
      </c>
      <c r="M38" s="12">
        <f t="shared" si="9"/>
        <v>6.2215932987621106E-3</v>
      </c>
      <c r="N38" s="12">
        <f t="shared" si="9"/>
        <v>2.5479548250095319E-3</v>
      </c>
      <c r="O38" s="12">
        <f t="shared" si="9"/>
        <v>1.9821835255254511E-3</v>
      </c>
      <c r="P38" s="12">
        <f t="shared" si="9"/>
        <v>5.7643743404589571E-3</v>
      </c>
      <c r="Q38" s="12">
        <f t="shared" si="9"/>
        <v>1.8738201918633993E-3</v>
      </c>
    </row>
    <row r="39" spans="11:17" x14ac:dyDescent="0.25">
      <c r="L39" s="12">
        <f t="shared" ref="L39:Q39" si="10">_xlfn.STDEV.S(L9,L22,L28)/AVERAGE(L9,L22,L28)</f>
        <v>2.224441551672059E-2</v>
      </c>
      <c r="M39" s="12">
        <f t="shared" si="10"/>
        <v>9.7744042319320504E-3</v>
      </c>
      <c r="N39" s="12">
        <f t="shared" si="10"/>
        <v>1.0422579158486839E-2</v>
      </c>
      <c r="O39" s="12">
        <f t="shared" si="10"/>
        <v>7.9477954577914321E-3</v>
      </c>
      <c r="P39" s="12">
        <f t="shared" si="10"/>
        <v>6.5182407076939501E-3</v>
      </c>
      <c r="Q39" s="12">
        <f t="shared" si="10"/>
        <v>3.0790341948782694E-3</v>
      </c>
    </row>
  </sheetData>
  <mergeCells count="4">
    <mergeCell ref="B3:B4"/>
    <mergeCell ref="A1:B1"/>
    <mergeCell ref="J1:K1"/>
    <mergeCell ref="K3:K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2"/>
  <sheetViews>
    <sheetView workbookViewId="0">
      <selection activeCell="L7" sqref="L7:Q10"/>
    </sheetView>
  </sheetViews>
  <sheetFormatPr defaultRowHeight="15" x14ac:dyDescent="0.25"/>
  <cols>
    <col min="4" max="9" width="13.28515625" bestFit="1" customWidth="1"/>
    <col min="12" max="17" width="13.28515625" customWidth="1"/>
  </cols>
  <sheetData>
    <row r="2" spans="3:17" x14ac:dyDescent="0.25">
      <c r="C2" t="s">
        <v>22</v>
      </c>
      <c r="K2" t="s">
        <v>24</v>
      </c>
    </row>
    <row r="5" spans="3:17" x14ac:dyDescent="0.25">
      <c r="C5" s="26" t="s">
        <v>8</v>
      </c>
      <c r="D5" s="13"/>
      <c r="E5" s="14"/>
      <c r="F5" s="14"/>
      <c r="G5" s="14"/>
      <c r="H5" s="14"/>
      <c r="I5" s="14"/>
      <c r="K5" s="26" t="s">
        <v>8</v>
      </c>
      <c r="L5" s="13"/>
      <c r="M5" s="14"/>
      <c r="N5" s="14"/>
      <c r="O5" s="14"/>
      <c r="P5" s="14"/>
      <c r="Q5" s="14"/>
    </row>
    <row r="6" spans="3:17" x14ac:dyDescent="0.25">
      <c r="C6" s="27"/>
      <c r="D6" s="15">
        <v>0</v>
      </c>
      <c r="E6" s="16">
        <v>2</v>
      </c>
      <c r="F6" s="16">
        <v>5</v>
      </c>
      <c r="G6" s="16">
        <v>10</v>
      </c>
      <c r="H6" s="16">
        <v>15</v>
      </c>
      <c r="I6" s="16">
        <v>20</v>
      </c>
      <c r="K6" s="27"/>
      <c r="L6" s="15">
        <v>0</v>
      </c>
      <c r="M6" s="16">
        <v>2</v>
      </c>
      <c r="N6" s="16">
        <v>5</v>
      </c>
      <c r="O6" s="16">
        <v>10</v>
      </c>
      <c r="P6" s="16">
        <v>15</v>
      </c>
      <c r="Q6" s="16">
        <v>20</v>
      </c>
    </row>
    <row r="7" spans="3:17" x14ac:dyDescent="0.25">
      <c r="C7" t="s">
        <v>10</v>
      </c>
      <c r="D7" s="21">
        <v>1.2172000000000001E-3</v>
      </c>
      <c r="E7" s="22">
        <v>1.6163E-3</v>
      </c>
      <c r="F7" s="22">
        <v>2.4526000000000001E-3</v>
      </c>
      <c r="G7" s="22">
        <v>4.8057000000000004E-3</v>
      </c>
      <c r="H7" s="22">
        <v>9.1590000000000005E-3</v>
      </c>
      <c r="I7" s="22">
        <v>1.6983000000000002E-2</v>
      </c>
      <c r="K7" t="s">
        <v>10</v>
      </c>
      <c r="L7" s="21">
        <v>1.2135E-3</v>
      </c>
      <c r="M7" s="22">
        <v>1.6111000000000001E-3</v>
      </c>
      <c r="N7" s="22">
        <v>2.4450000000000001E-3</v>
      </c>
      <c r="O7" s="22">
        <v>4.7921999999999999E-3</v>
      </c>
      <c r="P7" s="22">
        <v>9.1354999999999995E-3</v>
      </c>
      <c r="Q7" s="22">
        <v>1.6944000000000001E-2</v>
      </c>
    </row>
    <row r="8" spans="3:17" x14ac:dyDescent="0.25">
      <c r="C8" t="s">
        <v>12</v>
      </c>
      <c r="D8" s="21">
        <v>7.9118000000000005E-4</v>
      </c>
      <c r="E8" s="22">
        <v>1.0606999999999999E-3</v>
      </c>
      <c r="F8" s="22">
        <v>1.6322999999999999E-3</v>
      </c>
      <c r="G8" s="22">
        <v>3.2743E-3</v>
      </c>
      <c r="H8" s="22">
        <v>6.3826999999999998E-3</v>
      </c>
      <c r="I8" s="22">
        <v>1.2097E-2</v>
      </c>
      <c r="K8" t="s">
        <v>12</v>
      </c>
      <c r="L8" s="21">
        <v>7.8846999999999999E-4</v>
      </c>
      <c r="M8" s="22">
        <v>1.0568999999999999E-3</v>
      </c>
      <c r="N8" s="22">
        <v>1.6268000000000001E-3</v>
      </c>
      <c r="O8" s="22">
        <v>3.264E-3</v>
      </c>
      <c r="P8" s="22">
        <v>6.3645000000000004E-3</v>
      </c>
      <c r="Q8" s="22">
        <v>1.2066E-2</v>
      </c>
    </row>
    <row r="9" spans="3:17" x14ac:dyDescent="0.25">
      <c r="C9" t="s">
        <v>11</v>
      </c>
      <c r="D9" s="21">
        <v>5.3845999999999998E-3</v>
      </c>
      <c r="E9" s="22">
        <v>7.0759000000000004E-3</v>
      </c>
      <c r="F9" s="22">
        <v>1.0560999999999999E-2</v>
      </c>
      <c r="G9" s="22">
        <v>2.0086E-2</v>
      </c>
      <c r="H9" s="22">
        <v>3.7059000000000002E-2</v>
      </c>
      <c r="I9" s="22">
        <v>6.6365999999999994E-2</v>
      </c>
      <c r="K9" t="s">
        <v>11</v>
      </c>
      <c r="L9" s="21">
        <v>5.3711000000000002E-3</v>
      </c>
      <c r="M9" s="22">
        <v>7.0555000000000001E-3</v>
      </c>
      <c r="N9" s="22">
        <v>1.0533000000000001E-2</v>
      </c>
      <c r="O9" s="22">
        <v>2.0038E-2</v>
      </c>
      <c r="P9" s="22">
        <v>3.6981E-2</v>
      </c>
      <c r="Q9" s="22">
        <v>6.6230999999999998E-2</v>
      </c>
    </row>
    <row r="10" spans="3:17" x14ac:dyDescent="0.25">
      <c r="C10" t="s">
        <v>13</v>
      </c>
      <c r="D10" s="21">
        <v>5.8463999999999999E-4</v>
      </c>
      <c r="E10" s="22">
        <v>7.8582999999999995E-4</v>
      </c>
      <c r="F10" s="22">
        <v>1.2137999999999999E-3</v>
      </c>
      <c r="G10" s="22">
        <v>2.4485000000000002E-3</v>
      </c>
      <c r="H10" s="22">
        <v>4.803E-3</v>
      </c>
      <c r="I10" s="22">
        <v>9.1648000000000007E-3</v>
      </c>
      <c r="K10" t="s">
        <v>13</v>
      </c>
      <c r="L10" s="21">
        <v>5.8257000000000003E-4</v>
      </c>
      <c r="M10" s="22">
        <v>7.8291999999999999E-4</v>
      </c>
      <c r="N10" s="22">
        <v>1.2095000000000001E-3</v>
      </c>
      <c r="O10" s="22">
        <v>2.4405999999999998E-3</v>
      </c>
      <c r="P10" s="22">
        <v>4.7889999999999999E-3</v>
      </c>
      <c r="Q10" s="22">
        <v>9.1409000000000004E-3</v>
      </c>
    </row>
    <row r="11" spans="3:17" x14ac:dyDescent="0.25">
      <c r="D11" s="3"/>
      <c r="E11" s="1"/>
      <c r="F11" s="1"/>
      <c r="G11" s="1"/>
      <c r="H11" s="1"/>
      <c r="I11" s="1"/>
    </row>
    <row r="18" spans="3:17" x14ac:dyDescent="0.25">
      <c r="C18" t="s">
        <v>23</v>
      </c>
      <c r="K18" t="s">
        <v>23</v>
      </c>
    </row>
    <row r="19" spans="3:17" x14ac:dyDescent="0.25">
      <c r="D19" s="12">
        <f>(num_int!D7-add_simu!L30)/D7</f>
        <v>-2.3879943038667965E-2</v>
      </c>
      <c r="E19" s="12">
        <f>(num_int!E7-add_simu!M30)/E7</f>
        <v>-3.227536142217826E-2</v>
      </c>
      <c r="F19" s="12">
        <f>(num_int!F7-add_simu!N30)/F7</f>
        <v>-1.705672891353396E-2</v>
      </c>
      <c r="G19" s="12">
        <f>(num_int!G7-add_simu!O30)/G7</f>
        <v>-2.9284668900125436E-2</v>
      </c>
      <c r="H19" s="12">
        <f>(num_int!H7-add_simu!P30)/H7</f>
        <v>-2.5537722458783566E-2</v>
      </c>
      <c r="I19" s="12">
        <f>(num_int!I7-add_simu!Q30)/I7</f>
        <v>-1.7448821370389743E-2</v>
      </c>
      <c r="L19" s="12">
        <f>(num_int!L7-add_simu!L30)/L7</f>
        <v>-2.7001785469029087E-2</v>
      </c>
      <c r="M19" s="12">
        <f>(num_int!M7-add_simu!M30)/M7</f>
        <v>-3.5607142118221483E-2</v>
      </c>
      <c r="N19" s="12">
        <f>(num_int!N7-add_simu!N30)/N7</f>
        <v>-2.0218132242672129E-2</v>
      </c>
      <c r="O19" s="12">
        <f>(num_int!O7-add_simu!O30)/O7</f>
        <v>-3.218424384068555E-2</v>
      </c>
      <c r="P19" s="12">
        <f>(num_int!P7-add_simu!P30)/P7</f>
        <v>-2.8175797712221517E-2</v>
      </c>
      <c r="Q19" s="12">
        <f>(num_int!Q7-add_simu!Q30)/Q7</f>
        <v>-1.9790683034308889E-2</v>
      </c>
    </row>
    <row r="20" spans="3:17" x14ac:dyDescent="0.25">
      <c r="D20" s="12">
        <f>(num_int!D8-add_simu!L31)/D8</f>
        <v>-2.4094811968620542E-2</v>
      </c>
      <c r="E20" s="12">
        <f>(num_int!E8-add_simu!M31)/E8</f>
        <v>-3.6988152477923482E-2</v>
      </c>
      <c r="F20" s="12">
        <f>(num_int!F8-add_simu!N31)/F8</f>
        <v>-1.6949498662419116E-2</v>
      </c>
      <c r="G20" s="12">
        <f>(num_int!G8-add_simu!O31)/G8</f>
        <v>-3.3208115729570831E-2</v>
      </c>
      <c r="H20" s="12">
        <f>(num_int!H8-add_simu!P31)/H8</f>
        <v>-2.8880149988771715E-2</v>
      </c>
      <c r="I20" s="12">
        <f>(num_int!I8-add_simu!Q31)/I8</f>
        <v>-1.884764817723409E-2</v>
      </c>
      <c r="L20" s="12">
        <f>(num_int!L8-add_simu!L31)/L8</f>
        <v>-2.7614662997112464E-2</v>
      </c>
      <c r="M20" s="12">
        <f>(num_int!M8-add_simu!M31)/M8</f>
        <v>-4.0716561011764046E-2</v>
      </c>
      <c r="N20" s="12">
        <f>(num_int!N8-add_simu!N31)/N8</f>
        <v>-2.0387673141545725E-2</v>
      </c>
      <c r="O20" s="12">
        <f>(num_int!O8-add_simu!O31)/O8</f>
        <v>-3.6468545751634114E-2</v>
      </c>
      <c r="P20" s="12">
        <f>(num_int!P8-add_simu!P31)/P8</f>
        <v>-3.1822347919448928E-2</v>
      </c>
      <c r="Q20" s="12">
        <f>(num_int!Q8-add_simu!Q31)/Q8</f>
        <v>-2.1465274324548363E-2</v>
      </c>
    </row>
    <row r="21" spans="3:17" x14ac:dyDescent="0.25">
      <c r="D21" s="12">
        <f>(num_int!D9-add_simu!L32)/D9</f>
        <v>-2.4526736743057321E-2</v>
      </c>
      <c r="E21" s="12">
        <f>(num_int!E9-add_simu!M32)/E9</f>
        <v>-2.5108702308775738E-2</v>
      </c>
      <c r="F21" s="12">
        <f>(num_int!F9-add_simu!N32)/F9</f>
        <v>-1.7959157908026498E-2</v>
      </c>
      <c r="G21" s="12">
        <f>(num_int!G9-add_simu!O32)/G9</f>
        <v>-2.2818546914932535E-2</v>
      </c>
      <c r="H21" s="12">
        <f>(num_int!H9-add_simu!P32)/H9</f>
        <v>-1.9968158881783226E-2</v>
      </c>
      <c r="I21" s="12">
        <f>(num_int!I9-add_simu!Q32)/I9</f>
        <v>-1.4766597354066973E-2</v>
      </c>
      <c r="L21" s="12">
        <f>(num_int!L9-add_simu!L32)/L9</f>
        <v>-2.7101835129985676E-2</v>
      </c>
      <c r="M21" s="12">
        <f>(num_int!M9-add_simu!M32)/M9</f>
        <v>-2.8072661989464464E-2</v>
      </c>
      <c r="N21" s="12">
        <f>(num_int!N9-add_simu!N32)/N9</f>
        <v>-2.0665210924396309E-2</v>
      </c>
      <c r="O21" s="12">
        <f>(num_int!O9-add_simu!O32)/O9</f>
        <v>-2.5268656219849004E-2</v>
      </c>
      <c r="P21" s="12">
        <f>(num_int!P9-add_simu!P32)/P9</f>
        <v>-2.2119466753197755E-2</v>
      </c>
      <c r="Q21" s="12">
        <f>(num_int!Q9-add_simu!Q32)/Q9</f>
        <v>-1.6835016835016908E-2</v>
      </c>
    </row>
    <row r="22" spans="3:17" x14ac:dyDescent="0.25">
      <c r="D22" s="12">
        <f>(num_int!D10-add_simu!L33)/D10</f>
        <v>-2.3832329866812774E-2</v>
      </c>
      <c r="E22" s="12">
        <f>(num_int!E10-add_simu!M33)/E10</f>
        <v>-3.854947422894698E-2</v>
      </c>
      <c r="F22" s="12">
        <f>(num_int!F10-add_simu!N33)/F10</f>
        <v>-1.6312407315867476E-2</v>
      </c>
      <c r="G22" s="12">
        <f>(num_int!G10-add_simu!O33)/G10</f>
        <v>-3.4415628616159384E-2</v>
      </c>
      <c r="H22" s="12">
        <f>(num_int!H10-add_simu!P33)/H10</f>
        <v>-3.0210285238392764E-2</v>
      </c>
      <c r="I22" s="12">
        <f>(num_int!I10-add_simu!Q33)/I10</f>
        <v>-1.9607629189943906E-2</v>
      </c>
      <c r="L22" s="12">
        <f>(num_int!L10-add_simu!L33)/L10</f>
        <v>-2.7470232475639626E-2</v>
      </c>
      <c r="M22" s="12">
        <f>(num_int!M10-add_simu!M33)/M10</f>
        <v>-4.2409611880311351E-2</v>
      </c>
      <c r="N22" s="12">
        <f>(num_int!N10-add_simu!N33)/N10</f>
        <v>-1.9925589086399149E-2</v>
      </c>
      <c r="O22" s="12">
        <f>(num_int!O10-add_simu!O33)/O10</f>
        <v>-3.7763937829495463E-2</v>
      </c>
      <c r="P22" s="12">
        <f>(num_int!P10-add_simu!P33)/P10</f>
        <v>-3.3221967007726158E-2</v>
      </c>
      <c r="Q22" s="12">
        <f>(num_int!Q10-add_simu!Q33)/Q10</f>
        <v>-2.2273517924930611E-2</v>
      </c>
    </row>
    <row r="25" spans="3:17" x14ac:dyDescent="0.25">
      <c r="K25" t="s">
        <v>25</v>
      </c>
    </row>
    <row r="26" spans="3:17" x14ac:dyDescent="0.25">
      <c r="L26" s="8">
        <f>(L7-D7)/L7</f>
        <v>-3.0490317264113263E-3</v>
      </c>
      <c r="M26" s="8">
        <f t="shared" ref="M26:Q26" si="0">(M7-E7)/M7</f>
        <v>-3.2276084662652281E-3</v>
      </c>
      <c r="N26" s="8">
        <f t="shared" si="0"/>
        <v>-3.1083844580776965E-3</v>
      </c>
      <c r="O26" s="8">
        <f t="shared" si="0"/>
        <v>-2.8170777513460395E-3</v>
      </c>
      <c r="P26" s="8">
        <f t="shared" si="0"/>
        <v>-2.5723824640141156E-3</v>
      </c>
      <c r="Q26" s="8">
        <f t="shared" si="0"/>
        <v>-2.3016997167139303E-3</v>
      </c>
    </row>
    <row r="27" spans="3:17" x14ac:dyDescent="0.25">
      <c r="L27" s="8">
        <f t="shared" ref="L27:L29" si="1">(L8-D8)/L8</f>
        <v>-3.4370362854643302E-3</v>
      </c>
      <c r="M27" s="8">
        <f t="shared" ref="M27:M29" si="2">(M8-E8)/M8</f>
        <v>-3.5954205695902961E-3</v>
      </c>
      <c r="N27" s="8">
        <f t="shared" ref="N27:N29" si="3">(N8-F8)/N8</f>
        <v>-3.3808704204572552E-3</v>
      </c>
      <c r="O27" s="8">
        <f t="shared" ref="O27:O29" si="4">(O8-G8)/O8</f>
        <v>-3.1556372549019543E-3</v>
      </c>
      <c r="P27" s="8">
        <f t="shared" ref="P27:P29" si="5">(P8-H8)/P8</f>
        <v>-2.8596119098121559E-3</v>
      </c>
      <c r="Q27" s="8">
        <f t="shared" ref="Q27:Q29" si="6">(Q8-I8)/Q8</f>
        <v>-2.5692027183822127E-3</v>
      </c>
    </row>
    <row r="28" spans="3:17" x14ac:dyDescent="0.25">
      <c r="L28" s="8">
        <f t="shared" si="1"/>
        <v>-2.5134516207107713E-3</v>
      </c>
      <c r="M28" s="8">
        <f t="shared" si="2"/>
        <v>-2.8913613493020025E-3</v>
      </c>
      <c r="N28" s="8">
        <f t="shared" si="3"/>
        <v>-2.6583119718977034E-3</v>
      </c>
      <c r="O28" s="8">
        <f t="shared" si="4"/>
        <v>-2.3954486475695892E-3</v>
      </c>
      <c r="P28" s="8">
        <f t="shared" si="5"/>
        <v>-2.10919120629517E-3</v>
      </c>
      <c r="Q28" s="8">
        <f t="shared" si="6"/>
        <v>-2.0383204239705914E-3</v>
      </c>
    </row>
    <row r="29" spans="3:17" x14ac:dyDescent="0.25">
      <c r="L29" s="8">
        <f t="shared" si="1"/>
        <v>-3.5532210721457647E-3</v>
      </c>
      <c r="M29" s="8">
        <f t="shared" si="2"/>
        <v>-3.716854851070297E-3</v>
      </c>
      <c r="N29" s="8">
        <f t="shared" si="3"/>
        <v>-3.5551880942536859E-3</v>
      </c>
      <c r="O29" s="8">
        <f t="shared" si="4"/>
        <v>-3.2369089568140439E-3</v>
      </c>
      <c r="P29" s="8">
        <f t="shared" si="5"/>
        <v>-2.9233660471915065E-3</v>
      </c>
      <c r="Q29" s="8">
        <f t="shared" si="6"/>
        <v>-2.6146221925631291E-3</v>
      </c>
    </row>
    <row r="30" spans="3:17" x14ac:dyDescent="0.25">
      <c r="L30" s="8"/>
      <c r="M30" s="8"/>
      <c r="N30" s="8"/>
      <c r="O30" s="8"/>
      <c r="P30" s="8"/>
      <c r="Q30" s="8"/>
    </row>
    <row r="31" spans="3:17" x14ac:dyDescent="0.25">
      <c r="L31" s="8"/>
      <c r="M31" s="8"/>
      <c r="N31" s="8"/>
      <c r="O31" s="8"/>
      <c r="P31" s="8"/>
      <c r="Q31" s="8"/>
    </row>
    <row r="32" spans="3:17" x14ac:dyDescent="0.25">
      <c r="L32" s="8"/>
      <c r="M32" s="8"/>
      <c r="N32" s="8"/>
      <c r="O32" s="8" t="s">
        <v>26</v>
      </c>
      <c r="P32" s="8">
        <f>MAX(L26:Q29)</f>
        <v>-2.0383204239705914E-3</v>
      </c>
      <c r="Q32" s="8"/>
    </row>
  </sheetData>
  <mergeCells count="2">
    <mergeCell ref="C5:C6"/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results</vt:lpstr>
      <vt:lpstr>results noClayton</vt:lpstr>
      <vt:lpstr>add_simu</vt:lpstr>
      <vt:lpstr>num_int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2016-01-03T08:25:25Z</dcterms:modified>
</cp:coreProperties>
</file>