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info" sheetId="2" r:id="rId1"/>
    <sheet name="results" sheetId="1" r:id="rId2"/>
    <sheet name="results noClayton" sheetId="5" r:id="rId3"/>
    <sheet name="add_simu" sheetId="6" r:id="rId4"/>
    <sheet name="num_int" sheetId="7" r:id="rId5"/>
    <sheet name="final_nu+_results" sheetId="8" r:id="rId6"/>
    <sheet name="autocorr_fun" sheetId="9" r:id="rId7"/>
  </sheets>
  <calcPr calcId="152511"/>
</workbook>
</file>

<file path=xl/calcChain.xml><?xml version="1.0" encoding="utf-8"?>
<calcChain xmlns="http://schemas.openxmlformats.org/spreadsheetml/2006/main">
  <c r="P16" i="9" l="1"/>
  <c r="BC14" i="9"/>
  <c r="BC17" i="9" s="1"/>
  <c r="AP14" i="9"/>
  <c r="AP17" i="9" s="1"/>
  <c r="AC14" i="9"/>
  <c r="AC17" i="9" s="1"/>
  <c r="BH16" i="9"/>
  <c r="BG16" i="9"/>
  <c r="BF16" i="9"/>
  <c r="BE16" i="9"/>
  <c r="BD16" i="9"/>
  <c r="BC16" i="9"/>
  <c r="AU16" i="9"/>
  <c r="AT16" i="9"/>
  <c r="AS16" i="9"/>
  <c r="AR16" i="9"/>
  <c r="AQ16" i="9"/>
  <c r="AP16" i="9"/>
  <c r="AH16" i="9"/>
  <c r="AG16" i="9"/>
  <c r="AF16" i="9"/>
  <c r="AE16" i="9"/>
  <c r="AD16" i="9"/>
  <c r="AC16" i="9"/>
  <c r="P17" i="9"/>
  <c r="U16" i="9"/>
  <c r="T16" i="9"/>
  <c r="S16" i="9"/>
  <c r="R16" i="9"/>
  <c r="Q16" i="9"/>
  <c r="P14" i="9"/>
  <c r="Q14" i="9" s="1"/>
  <c r="R14" i="9" s="1"/>
  <c r="S14" i="9" s="1"/>
  <c r="T14" i="9" s="1"/>
  <c r="U14" i="9" s="1"/>
  <c r="D17" i="9"/>
  <c r="E17" i="9"/>
  <c r="F17" i="9"/>
  <c r="G17" i="9"/>
  <c r="H17" i="9"/>
  <c r="C17" i="9"/>
  <c r="D16" i="9"/>
  <c r="E16" i="9"/>
  <c r="F16" i="9"/>
  <c r="G16" i="9"/>
  <c r="H16" i="9"/>
  <c r="C16" i="9"/>
  <c r="C14" i="9"/>
  <c r="D14" i="9" s="1"/>
  <c r="E14" i="9" s="1"/>
  <c r="F14" i="9" s="1"/>
  <c r="G14" i="9" s="1"/>
  <c r="H14" i="9" s="1"/>
  <c r="BC8" i="9"/>
  <c r="BD8" i="9" s="1"/>
  <c r="BE8" i="9" s="1"/>
  <c r="BF8" i="9" s="1"/>
  <c r="BG8" i="9" s="1"/>
  <c r="BH8" i="9" s="1"/>
  <c r="AP8" i="9"/>
  <c r="AQ8" i="9" s="1"/>
  <c r="AR8" i="9" s="1"/>
  <c r="AS8" i="9" s="1"/>
  <c r="AT8" i="9" s="1"/>
  <c r="AU8" i="9" s="1"/>
  <c r="AC8" i="9"/>
  <c r="AD8" i="9" s="1"/>
  <c r="AE8" i="9" s="1"/>
  <c r="AF8" i="9" s="1"/>
  <c r="AG8" i="9" s="1"/>
  <c r="AH8" i="9" s="1"/>
  <c r="P8" i="9"/>
  <c r="Q8" i="9" s="1"/>
  <c r="R8" i="9" s="1"/>
  <c r="S8" i="9" s="1"/>
  <c r="T8" i="9" s="1"/>
  <c r="U8" i="9" s="1"/>
  <c r="E8" i="9"/>
  <c r="F8" i="9" s="1"/>
  <c r="G8" i="9" s="1"/>
  <c r="H8" i="9" s="1"/>
  <c r="D8" i="9"/>
  <c r="C8" i="9"/>
  <c r="BW59" i="8"/>
  <c r="BV59" i="8"/>
  <c r="BU59" i="8"/>
  <c r="BT59" i="8"/>
  <c r="BS59" i="8"/>
  <c r="BR59" i="8"/>
  <c r="BC59" i="8"/>
  <c r="BD59" i="8"/>
  <c r="BE59" i="8"/>
  <c r="BF59" i="8"/>
  <c r="BG59" i="8"/>
  <c r="BB59" i="8"/>
  <c r="C60" i="8"/>
  <c r="D60" i="8"/>
  <c r="E60" i="8"/>
  <c r="F60" i="8"/>
  <c r="G60" i="8"/>
  <c r="B60" i="8"/>
  <c r="U17" i="9" l="1"/>
  <c r="R17" i="9"/>
  <c r="S17" i="9"/>
  <c r="T17" i="9"/>
  <c r="Q17" i="9"/>
  <c r="BD14" i="9"/>
  <c r="AQ14" i="9"/>
  <c r="AD14" i="9"/>
  <c r="A118" i="1"/>
  <c r="A119" i="1"/>
  <c r="A120" i="1"/>
  <c r="A121" i="1"/>
  <c r="A122" i="1"/>
  <c r="A123" i="1"/>
  <c r="A117" i="1"/>
  <c r="B117" i="1"/>
  <c r="B112" i="1"/>
  <c r="B113" i="1"/>
  <c r="B123" i="1" s="1"/>
  <c r="B119" i="1"/>
  <c r="B121" i="1"/>
  <c r="B122" i="1"/>
  <c r="B118" i="1"/>
  <c r="A107" i="1"/>
  <c r="A108" i="1"/>
  <c r="A109" i="1"/>
  <c r="A110" i="1"/>
  <c r="A111" i="1"/>
  <c r="A112" i="1"/>
  <c r="A113" i="1"/>
  <c r="A106" i="1"/>
  <c r="BE14" i="9" l="1"/>
  <c r="BD17" i="9"/>
  <c r="AQ17" i="9"/>
  <c r="AR14" i="9"/>
  <c r="AD17" i="9"/>
  <c r="AE14" i="9"/>
  <c r="A65" i="1"/>
  <c r="A69" i="1"/>
  <c r="A70" i="1"/>
  <c r="A64" i="1"/>
  <c r="B58" i="1"/>
  <c r="B59" i="1"/>
  <c r="B54" i="1"/>
  <c r="B65" i="1" s="1"/>
  <c r="A53" i="1"/>
  <c r="A54" i="1"/>
  <c r="A55" i="1"/>
  <c r="A66" i="1" s="1"/>
  <c r="A56" i="1"/>
  <c r="A67" i="1" s="1"/>
  <c r="A57" i="1"/>
  <c r="A68" i="1" s="1"/>
  <c r="A58" i="1"/>
  <c r="A59" i="1"/>
  <c r="A52" i="1"/>
  <c r="A23" i="1"/>
  <c r="A17" i="1"/>
  <c r="A18" i="1"/>
  <c r="A19" i="1"/>
  <c r="A20" i="1"/>
  <c r="A21" i="1"/>
  <c r="A22" i="1"/>
  <c r="A16" i="1"/>
  <c r="C13" i="1"/>
  <c r="D13" i="1"/>
  <c r="E13" i="1"/>
  <c r="F13" i="1"/>
  <c r="G13" i="1"/>
  <c r="B13" i="1"/>
  <c r="C12" i="1"/>
  <c r="D12" i="1"/>
  <c r="E12" i="1"/>
  <c r="F12" i="1"/>
  <c r="G12" i="1"/>
  <c r="B12" i="1"/>
  <c r="C11" i="1"/>
  <c r="D11" i="1"/>
  <c r="E11" i="1"/>
  <c r="F11" i="1"/>
  <c r="G11" i="1"/>
  <c r="B11" i="1"/>
  <c r="C9" i="1"/>
  <c r="D9" i="1"/>
  <c r="E9" i="1"/>
  <c r="F9" i="1"/>
  <c r="G9" i="1"/>
  <c r="B9" i="1"/>
  <c r="G8" i="1"/>
  <c r="G18" i="1" s="1"/>
  <c r="F8" i="1"/>
  <c r="F20" i="1" s="1"/>
  <c r="E8" i="1"/>
  <c r="E20" i="1" s="1"/>
  <c r="D8" i="1"/>
  <c r="C8" i="1"/>
  <c r="C18" i="1" s="1"/>
  <c r="B8" i="1"/>
  <c r="B18" i="1" s="1"/>
  <c r="BF14" i="9" l="1"/>
  <c r="BE17" i="9"/>
  <c r="AR17" i="9"/>
  <c r="AS14" i="9"/>
  <c r="AE17" i="9"/>
  <c r="AF14" i="9"/>
  <c r="B70" i="1"/>
  <c r="B69" i="1"/>
  <c r="C59" i="1"/>
  <c r="C58" i="1"/>
  <c r="C112" i="1" s="1"/>
  <c r="E22" i="1"/>
  <c r="B19" i="1"/>
  <c r="F21" i="1"/>
  <c r="F18" i="1"/>
  <c r="G19" i="1"/>
  <c r="E21" i="1"/>
  <c r="C22" i="1"/>
  <c r="E18" i="1"/>
  <c r="F19" i="1"/>
  <c r="D21" i="1"/>
  <c r="G17" i="1"/>
  <c r="E19" i="1"/>
  <c r="G23" i="1"/>
  <c r="F22" i="1"/>
  <c r="B23" i="1"/>
  <c r="D22" i="1"/>
  <c r="D19" i="1"/>
  <c r="F23" i="1"/>
  <c r="G20" i="1"/>
  <c r="G21" i="1"/>
  <c r="C23" i="1"/>
  <c r="G22" i="1"/>
  <c r="C21" i="1"/>
  <c r="D20" i="1"/>
  <c r="C19" i="1"/>
  <c r="E23" i="1"/>
  <c r="C17" i="1"/>
  <c r="C20" i="1"/>
  <c r="B22" i="1"/>
  <c r="D17" i="1"/>
  <c r="D23" i="1"/>
  <c r="B21" i="1"/>
  <c r="F17" i="1"/>
  <c r="B17" i="1"/>
  <c r="B20" i="1"/>
  <c r="D18" i="1"/>
  <c r="E17" i="1"/>
  <c r="BG14" i="9" l="1"/>
  <c r="BF17" i="9"/>
  <c r="AS17" i="9"/>
  <c r="AT14" i="9"/>
  <c r="AF17" i="9"/>
  <c r="AG14" i="9"/>
  <c r="D59" i="1"/>
  <c r="D113" i="1" s="1"/>
  <c r="C113" i="1"/>
  <c r="E59" i="1"/>
  <c r="E113" i="1" s="1"/>
  <c r="D58" i="1"/>
  <c r="D112" i="1" s="1"/>
  <c r="BG40" i="8"/>
  <c r="BF40" i="8"/>
  <c r="BE40" i="8"/>
  <c r="BD40" i="8"/>
  <c r="BC40" i="8"/>
  <c r="BB40" i="8"/>
  <c r="BG39" i="8"/>
  <c r="BF39" i="8"/>
  <c r="BE39" i="8"/>
  <c r="BD39" i="8"/>
  <c r="BC39" i="8"/>
  <c r="BB39" i="8"/>
  <c r="BG38" i="8"/>
  <c r="BF38" i="8"/>
  <c r="BE38" i="8"/>
  <c r="BD38" i="8"/>
  <c r="BC38" i="8"/>
  <c r="BB38" i="8"/>
  <c r="BG36" i="8"/>
  <c r="BF36" i="8"/>
  <c r="BE36" i="8"/>
  <c r="BD36" i="8"/>
  <c r="BC36" i="8"/>
  <c r="BB36" i="8"/>
  <c r="AM36" i="8"/>
  <c r="AN36" i="8"/>
  <c r="AO36" i="8"/>
  <c r="AP36" i="8"/>
  <c r="AQ36" i="8"/>
  <c r="AL36" i="8"/>
  <c r="AQ40" i="8"/>
  <c r="AP40" i="8"/>
  <c r="AO40" i="8"/>
  <c r="AN40" i="8"/>
  <c r="AM40" i="8"/>
  <c r="AL40" i="8"/>
  <c r="AQ39" i="8"/>
  <c r="AP39" i="8"/>
  <c r="AO39" i="8"/>
  <c r="AN39" i="8"/>
  <c r="AM39" i="8"/>
  <c r="AL39" i="8"/>
  <c r="AQ38" i="8"/>
  <c r="AP38" i="8"/>
  <c r="AO38" i="8"/>
  <c r="AN38" i="8"/>
  <c r="AM38" i="8"/>
  <c r="AL38" i="8"/>
  <c r="Z40" i="8"/>
  <c r="Y40" i="8"/>
  <c r="X40" i="8"/>
  <c r="W40" i="8"/>
  <c r="V40" i="8"/>
  <c r="U40" i="8"/>
  <c r="Z39" i="8"/>
  <c r="Y39" i="8"/>
  <c r="X39" i="8"/>
  <c r="W39" i="8"/>
  <c r="V39" i="8"/>
  <c r="U39" i="8"/>
  <c r="Z38" i="8"/>
  <c r="Y38" i="8"/>
  <c r="X38" i="8"/>
  <c r="W38" i="8"/>
  <c r="V38" i="8"/>
  <c r="U38" i="8"/>
  <c r="B39" i="8"/>
  <c r="G41" i="8"/>
  <c r="B40" i="8"/>
  <c r="C40" i="8"/>
  <c r="D40" i="8"/>
  <c r="E40" i="8"/>
  <c r="F40" i="8"/>
  <c r="G40" i="8"/>
  <c r="B41" i="8"/>
  <c r="C41" i="8"/>
  <c r="D41" i="8"/>
  <c r="E41" i="8"/>
  <c r="F41" i="8"/>
  <c r="B27" i="8"/>
  <c r="C27" i="8"/>
  <c r="D27" i="8"/>
  <c r="E27" i="8"/>
  <c r="F27" i="8"/>
  <c r="G27" i="8"/>
  <c r="C26" i="8"/>
  <c r="D26" i="8"/>
  <c r="E26" i="8"/>
  <c r="F26" i="8"/>
  <c r="G26" i="8"/>
  <c r="B26" i="8"/>
  <c r="C39" i="8"/>
  <c r="D39" i="8"/>
  <c r="E39" i="8"/>
  <c r="F39" i="8"/>
  <c r="G39" i="8"/>
  <c r="BH14" i="9" l="1"/>
  <c r="BH17" i="9" s="1"/>
  <c r="BG17" i="9"/>
  <c r="AU14" i="9"/>
  <c r="AU17" i="9" s="1"/>
  <c r="AT17" i="9"/>
  <c r="AH14" i="9"/>
  <c r="AH17" i="9" s="1"/>
  <c r="AG17" i="9"/>
  <c r="E58" i="1"/>
  <c r="E112" i="1" s="1"/>
  <c r="F59" i="1"/>
  <c r="F113" i="1" s="1"/>
  <c r="B55" i="1"/>
  <c r="B66" i="1" s="1"/>
  <c r="B56" i="1"/>
  <c r="B57" i="1"/>
  <c r="B108" i="1"/>
  <c r="H12" i="2"/>
  <c r="H8" i="2"/>
  <c r="F8" i="2"/>
  <c r="D8" i="2"/>
  <c r="L27" i="7"/>
  <c r="M27" i="7"/>
  <c r="N27" i="7"/>
  <c r="O27" i="7"/>
  <c r="P27" i="7"/>
  <c r="Q27" i="7"/>
  <c r="L28" i="7"/>
  <c r="M28" i="7"/>
  <c r="N28" i="7"/>
  <c r="O28" i="7"/>
  <c r="P28" i="7"/>
  <c r="Q28" i="7"/>
  <c r="L29" i="7"/>
  <c r="M29" i="7"/>
  <c r="N29" i="7"/>
  <c r="O29" i="7"/>
  <c r="P29" i="7"/>
  <c r="Q29" i="7"/>
  <c r="M26" i="7"/>
  <c r="N26" i="7"/>
  <c r="O26" i="7"/>
  <c r="P26" i="7"/>
  <c r="Q26" i="7"/>
  <c r="L26" i="7"/>
  <c r="M20" i="7"/>
  <c r="O20" i="7"/>
  <c r="Q20" i="7"/>
  <c r="L21" i="7"/>
  <c r="M21" i="7"/>
  <c r="O21" i="7"/>
  <c r="Q21" i="7"/>
  <c r="M22" i="7"/>
  <c r="N22" i="7"/>
  <c r="O22" i="7"/>
  <c r="Q22" i="7"/>
  <c r="N19" i="7"/>
  <c r="P19" i="7"/>
  <c r="Q19" i="7"/>
  <c r="L31" i="6"/>
  <c r="L20" i="7" s="1"/>
  <c r="M31" i="6"/>
  <c r="E20" i="7" s="1"/>
  <c r="N31" i="6"/>
  <c r="F20" i="7" s="1"/>
  <c r="O31" i="6"/>
  <c r="G20" i="7" s="1"/>
  <c r="P31" i="6"/>
  <c r="H20" i="7" s="1"/>
  <c r="Q31" i="6"/>
  <c r="I20" i="7" s="1"/>
  <c r="L32" i="6"/>
  <c r="D21" i="7" s="1"/>
  <c r="M32" i="6"/>
  <c r="E21" i="7" s="1"/>
  <c r="N32" i="6"/>
  <c r="N21" i="7" s="1"/>
  <c r="O32" i="6"/>
  <c r="G21" i="7" s="1"/>
  <c r="P32" i="6"/>
  <c r="H21" i="7" s="1"/>
  <c r="Q32" i="6"/>
  <c r="I21" i="7" s="1"/>
  <c r="L33" i="6"/>
  <c r="D22" i="7" s="1"/>
  <c r="M33" i="6"/>
  <c r="E22" i="7" s="1"/>
  <c r="N33" i="6"/>
  <c r="F22" i="7" s="1"/>
  <c r="O33" i="6"/>
  <c r="G22" i="7" s="1"/>
  <c r="P33" i="6"/>
  <c r="P22" i="7" s="1"/>
  <c r="Q33" i="6"/>
  <c r="I22" i="7" s="1"/>
  <c r="M30" i="6"/>
  <c r="E19" i="7" s="1"/>
  <c r="N30" i="6"/>
  <c r="F19" i="7" s="1"/>
  <c r="O30" i="6"/>
  <c r="G19" i="7" s="1"/>
  <c r="P30" i="6"/>
  <c r="H19" i="7" s="1"/>
  <c r="Q30" i="6"/>
  <c r="I19" i="7" s="1"/>
  <c r="L30" i="6"/>
  <c r="L19" i="7" s="1"/>
  <c r="L37" i="6"/>
  <c r="M37" i="6"/>
  <c r="N37" i="6"/>
  <c r="O37" i="6"/>
  <c r="P37" i="6"/>
  <c r="Q37" i="6"/>
  <c r="L38" i="6"/>
  <c r="M38" i="6"/>
  <c r="N38" i="6"/>
  <c r="O38" i="6"/>
  <c r="P38" i="6"/>
  <c r="Q38" i="6"/>
  <c r="L39" i="6"/>
  <c r="M39" i="6"/>
  <c r="N39" i="6"/>
  <c r="O39" i="6"/>
  <c r="P39" i="6"/>
  <c r="Q39" i="6"/>
  <c r="M36" i="6"/>
  <c r="N36" i="6"/>
  <c r="O36" i="6"/>
  <c r="P36" i="6"/>
  <c r="Q36" i="6"/>
  <c r="L36" i="6"/>
  <c r="T13" i="6"/>
  <c r="L15" i="6"/>
  <c r="M15" i="6"/>
  <c r="N15" i="6"/>
  <c r="O15" i="6"/>
  <c r="P15" i="6"/>
  <c r="Q15" i="6"/>
  <c r="L16" i="6"/>
  <c r="M16" i="6"/>
  <c r="N16" i="6"/>
  <c r="O16" i="6"/>
  <c r="P16" i="6"/>
  <c r="Q16" i="6"/>
  <c r="M14" i="6"/>
  <c r="N14" i="6"/>
  <c r="O14" i="6"/>
  <c r="P14" i="6"/>
  <c r="Q14" i="6"/>
  <c r="L14" i="6"/>
  <c r="M13" i="6"/>
  <c r="N13" i="6"/>
  <c r="O13" i="6"/>
  <c r="P13" i="6"/>
  <c r="Q13" i="6"/>
  <c r="L13" i="6"/>
  <c r="D20" i="6"/>
  <c r="E20" i="6"/>
  <c r="F20" i="6"/>
  <c r="G20" i="6"/>
  <c r="H20" i="6"/>
  <c r="C20" i="6"/>
  <c r="D19" i="6"/>
  <c r="E19" i="6"/>
  <c r="U13" i="6" s="1"/>
  <c r="F19" i="6"/>
  <c r="V13" i="6" s="1"/>
  <c r="G19" i="6"/>
  <c r="W13" i="6" s="1"/>
  <c r="H19" i="6"/>
  <c r="C19" i="6"/>
  <c r="S13" i="6" s="1"/>
  <c r="D17" i="6"/>
  <c r="E17" i="6"/>
  <c r="F17" i="6"/>
  <c r="G17" i="6"/>
  <c r="H17" i="6"/>
  <c r="C55" i="1"/>
  <c r="B53" i="1"/>
  <c r="B105" i="1"/>
  <c r="C105" i="1"/>
  <c r="D105" i="1"/>
  <c r="E105" i="1"/>
  <c r="F105" i="1"/>
  <c r="G105" i="1"/>
  <c r="B51" i="1"/>
  <c r="C51" i="1"/>
  <c r="D51" i="1"/>
  <c r="E51" i="1"/>
  <c r="F51" i="1"/>
  <c r="G51" i="1"/>
  <c r="B8" i="2"/>
  <c r="F58" i="1" l="1"/>
  <c r="F112" i="1" s="1"/>
  <c r="C57" i="1"/>
  <c r="B68" i="1"/>
  <c r="D55" i="1"/>
  <c r="D109" i="1" s="1"/>
  <c r="C66" i="1"/>
  <c r="C53" i="1"/>
  <c r="B64" i="1"/>
  <c r="C56" i="1"/>
  <c r="C110" i="1" s="1"/>
  <c r="B67" i="1"/>
  <c r="G59" i="1"/>
  <c r="G113" i="1" s="1"/>
  <c r="F21" i="7"/>
  <c r="D20" i="7"/>
  <c r="O19" i="7"/>
  <c r="L22" i="7"/>
  <c r="P20" i="7"/>
  <c r="D19" i="7"/>
  <c r="M19" i="7"/>
  <c r="P21" i="7"/>
  <c r="N20" i="7"/>
  <c r="H22" i="7"/>
  <c r="P32" i="7"/>
  <c r="B107" i="1"/>
  <c r="C107" i="1"/>
  <c r="D53" i="1"/>
  <c r="C54" i="1"/>
  <c r="C109" i="1"/>
  <c r="B109" i="1"/>
  <c r="B110" i="1"/>
  <c r="B111" i="1"/>
  <c r="C111" i="1"/>
  <c r="C121" i="1" l="1"/>
  <c r="D56" i="1"/>
  <c r="C67" i="1"/>
  <c r="G58" i="1"/>
  <c r="G112" i="1" s="1"/>
  <c r="C64" i="1"/>
  <c r="E55" i="1"/>
  <c r="C65" i="1"/>
  <c r="C70" i="1"/>
  <c r="C69" i="1"/>
  <c r="D57" i="1"/>
  <c r="C68" i="1"/>
  <c r="D107" i="1"/>
  <c r="C108" i="1"/>
  <c r="C119" i="1" s="1"/>
  <c r="E53" i="1"/>
  <c r="D54" i="1"/>
  <c r="C117" i="1" l="1"/>
  <c r="C118" i="1"/>
  <c r="C122" i="1"/>
  <c r="C123" i="1"/>
  <c r="D65" i="1"/>
  <c r="D70" i="1"/>
  <c r="D69" i="1"/>
  <c r="E107" i="1"/>
  <c r="F55" i="1"/>
  <c r="E109" i="1"/>
  <c r="D64" i="1"/>
  <c r="D66" i="1"/>
  <c r="E57" i="1"/>
  <c r="D68" i="1"/>
  <c r="D111" i="1"/>
  <c r="D121" i="1" s="1"/>
  <c r="E56" i="1"/>
  <c r="D67" i="1"/>
  <c r="D110" i="1"/>
  <c r="E54" i="1"/>
  <c r="F53" i="1"/>
  <c r="D108" i="1"/>
  <c r="D117" i="1" l="1"/>
  <c r="D118" i="1"/>
  <c r="D122" i="1"/>
  <c r="D123" i="1"/>
  <c r="D119" i="1"/>
  <c r="E108" i="1"/>
  <c r="E119" i="1" s="1"/>
  <c r="E65" i="1"/>
  <c r="E70" i="1"/>
  <c r="E69" i="1"/>
  <c r="F107" i="1"/>
  <c r="G55" i="1"/>
  <c r="F109" i="1"/>
  <c r="F56" i="1"/>
  <c r="E67" i="1"/>
  <c r="E110" i="1"/>
  <c r="E66" i="1"/>
  <c r="E64" i="1"/>
  <c r="F57" i="1"/>
  <c r="E68" i="1"/>
  <c r="E111" i="1"/>
  <c r="G53" i="1"/>
  <c r="F54" i="1"/>
  <c r="F66" i="1" s="1"/>
  <c r="E117" i="1" l="1"/>
  <c r="E118" i="1"/>
  <c r="E123" i="1"/>
  <c r="E122" i="1"/>
  <c r="E121" i="1"/>
  <c r="G109" i="1"/>
  <c r="G57" i="1"/>
  <c r="F68" i="1"/>
  <c r="F111" i="1"/>
  <c r="F121" i="1" s="1"/>
  <c r="G56" i="1"/>
  <c r="F67" i="1"/>
  <c r="F110" i="1"/>
  <c r="F65" i="1"/>
  <c r="F70" i="1"/>
  <c r="F69" i="1"/>
  <c r="F64" i="1"/>
  <c r="F108" i="1"/>
  <c r="F119" i="1" s="1"/>
  <c r="G54" i="1"/>
  <c r="G107" i="1"/>
  <c r="H67" i="1" l="1"/>
  <c r="H64" i="1"/>
  <c r="H68" i="1"/>
  <c r="F118" i="1"/>
  <c r="F117" i="1"/>
  <c r="F123" i="1"/>
  <c r="F122" i="1"/>
  <c r="G65" i="1"/>
  <c r="H65" i="1" s="1"/>
  <c r="G70" i="1"/>
  <c r="H70" i="1" s="1"/>
  <c r="G69" i="1"/>
  <c r="H69" i="1" s="1"/>
  <c r="G110" i="1"/>
  <c r="G67" i="1"/>
  <c r="G64" i="1"/>
  <c r="G111" i="1"/>
  <c r="G68" i="1"/>
  <c r="G66" i="1"/>
  <c r="H66" i="1" s="1"/>
  <c r="G108" i="1"/>
  <c r="G118" i="1" l="1"/>
  <c r="G117" i="1"/>
  <c r="G123" i="1"/>
  <c r="G122" i="1"/>
  <c r="G121" i="1"/>
  <c r="G119" i="1"/>
</calcChain>
</file>

<file path=xl/sharedStrings.xml><?xml version="1.0" encoding="utf-8"?>
<sst xmlns="http://schemas.openxmlformats.org/spreadsheetml/2006/main" count="287" uniqueCount="58">
  <si>
    <t>Sudret et al. (2002). Comparison of methods for computing the probability of failure in time-variant reliability using the outcrossing approach</t>
  </si>
  <si>
    <t>% Bruno Sudret (2008). Analytical derivation of the outcrossing rate in time-variant reliability problems. DOI:10.1080/15732470701270058</t>
  </si>
  <si>
    <t>% simply supported beam subjected to stochastic load (F) and corrosion</t>
  </si>
  <si>
    <t>P0</t>
  </si>
  <si>
    <t>beta0</t>
  </si>
  <si>
    <t>FORM</t>
  </si>
  <si>
    <t>t [year]                                  beta_t</t>
  </si>
  <si>
    <t>t [year]                                  Pf_t</t>
  </si>
  <si>
    <t>t [year]                                  nu+_t</t>
  </si>
  <si>
    <t>Gauss-FORM</t>
  </si>
  <si>
    <t>Gauss-DI</t>
  </si>
  <si>
    <t>Clayton-DI</t>
  </si>
  <si>
    <t>t-DI</t>
  </si>
  <si>
    <t>Gumbel-DI</t>
  </si>
  <si>
    <t>noramlized values</t>
  </si>
  <si>
    <t>10^7</t>
  </si>
  <si>
    <t>samplesize</t>
  </si>
  <si>
    <t>cov</t>
  </si>
  <si>
    <t>mean</t>
  </si>
  <si>
    <t>5*10^7</t>
  </si>
  <si>
    <t>10*10^7</t>
  </si>
  <si>
    <t>rel diff comapred to a single 10^7 simulation</t>
  </si>
  <si>
    <t>500:100:9500</t>
  </si>
  <si>
    <t>rel diff. Simu vs num int</t>
  </si>
  <si>
    <t>500:50:9500</t>
  </si>
  <si>
    <t>rel diff num in vs num int</t>
  </si>
  <si>
    <t>max</t>
  </si>
  <si>
    <t>Initial probability of failure, independent of the copula choice:</t>
  </si>
  <si>
    <t>FORM + IS</t>
  </si>
  <si>
    <t>SORM</t>
  </si>
  <si>
    <t>coeff of variation: 7.2631e-04</t>
  </si>
  <si>
    <t>numerical integration</t>
  </si>
  <si>
    <t>did not reach the absolute tolerance limit, but t is sufficently close to the FORM+IS result!</t>
  </si>
  <si>
    <t>orignally contained the simulation results &gt; replaced with the numerical integration results</t>
  </si>
  <si>
    <t>Gaussian</t>
  </si>
  <si>
    <t>AbsTol</t>
  </si>
  <si>
    <t>RelTol</t>
  </si>
  <si>
    <t>t</t>
  </si>
  <si>
    <t>Gumbel</t>
  </si>
  <si>
    <t>rotClayton</t>
  </si>
  <si>
    <t>rotGumbel</t>
  </si>
  <si>
    <t>MP!(34)</t>
  </si>
  <si>
    <t>MP!(100)</t>
  </si>
  <si>
    <t>dummy</t>
  </si>
  <si>
    <t>rClayton-DI</t>
  </si>
  <si>
    <t>rGumbel-DI</t>
  </si>
  <si>
    <t>ffBB</t>
  </si>
  <si>
    <t>ffAA</t>
  </si>
  <si>
    <t>[300, 13500]</t>
  </si>
  <si>
    <t>[500, 9500]</t>
  </si>
  <si>
    <t>Cauchy autocorrelation function</t>
  </si>
  <si>
    <t>Gaussian autocorrelation function</t>
  </si>
  <si>
    <t>Gauss</t>
  </si>
  <si>
    <t>nu+</t>
  </si>
  <si>
    <t>Pf</t>
  </si>
  <si>
    <t>COPULA:</t>
  </si>
  <si>
    <t>nu_ratio</t>
  </si>
  <si>
    <t>Pf_ratio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</si>
</sst>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E+00"/>
    <numFmt numFmtId="166" formatCode="0.0000000000"/>
    <numFmt numFmtId="167" formatCode="0.000000"/>
    <numFmt numFmtId="168" formatCode="0.0"/>
    <numFmt numFmtId="173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1" fontId="0" fillId="0" borderId="0" xfId="0" applyNumberFormat="1"/>
    <xf numFmtId="0" fontId="0" fillId="0" borderId="2" xfId="0" applyBorder="1"/>
    <xf numFmtId="11" fontId="0" fillId="0" borderId="4" xfId="0" applyNumberFormat="1" applyBorder="1"/>
    <xf numFmtId="164" fontId="0" fillId="0" borderId="0" xfId="0" applyNumberFormat="1"/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11" fontId="0" fillId="0" borderId="4" xfId="0" applyNumberFormat="1" applyBorder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/>
    <xf numFmtId="0" fontId="1" fillId="0" borderId="0" xfId="0" applyFont="1"/>
    <xf numFmtId="165" fontId="0" fillId="0" borderId="4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0" fillId="3" borderId="0" xfId="0" applyFill="1"/>
    <xf numFmtId="11" fontId="0" fillId="4" borderId="4" xfId="0" applyNumberFormat="1" applyFill="1" applyBorder="1" applyAlignment="1">
      <alignment horizontal="left"/>
    </xf>
    <xf numFmtId="11" fontId="0" fillId="4" borderId="0" xfId="0" applyNumberFormat="1" applyFill="1" applyAlignment="1">
      <alignment horizontal="left"/>
    </xf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0" fillId="7" borderId="0" xfId="0" applyFill="1"/>
    <xf numFmtId="166" fontId="0" fillId="0" borderId="0" xfId="0" applyNumberFormat="1"/>
    <xf numFmtId="0" fontId="1" fillId="6" borderId="0" xfId="0" applyFont="1" applyFill="1"/>
    <xf numFmtId="11" fontId="1" fillId="6" borderId="0" xfId="0" applyNumberFormat="1" applyFont="1" applyFill="1"/>
    <xf numFmtId="0" fontId="2" fillId="0" borderId="0" xfId="0" applyFont="1"/>
    <xf numFmtId="167" fontId="0" fillId="0" borderId="0" xfId="0" applyNumberFormat="1"/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left"/>
    </xf>
    <xf numFmtId="11" fontId="0" fillId="4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6" xfId="0" applyBorder="1"/>
    <xf numFmtId="168" fontId="0" fillId="0" borderId="0" xfId="0" applyNumberFormat="1"/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8" borderId="0" xfId="0" applyFill="1"/>
    <xf numFmtId="0" fontId="0" fillId="9" borderId="0" xfId="0" applyFill="1"/>
    <xf numFmtId="173" fontId="0" fillId="0" borderId="7" xfId="0" applyNumberFormat="1" applyBorder="1"/>
    <xf numFmtId="173" fontId="0" fillId="0" borderId="8" xfId="0" applyNumberFormat="1" applyBorder="1"/>
    <xf numFmtId="173" fontId="0" fillId="0" borderId="9" xfId="0" applyNumberFormat="1" applyBorder="1"/>
    <xf numFmtId="173" fontId="0" fillId="0" borderId="5" xfId="0" applyNumberFormat="1" applyBorder="1"/>
    <xf numFmtId="173" fontId="0" fillId="0" borderId="2" xfId="0" applyNumberFormat="1" applyBorder="1"/>
    <xf numFmtId="173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results!$A$53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results!$B$53:$G$53</c:f>
              <c:numCache>
                <c:formatCode>General</c:formatCode>
                <c:ptCount val="6"/>
                <c:pt idx="0" formatCode="0.00E+00">
                  <c:v>2.8613999999999998E-6</c:v>
                </c:pt>
                <c:pt idx="1">
                  <c:v>3.0868613999999999E-3</c:v>
                </c:pt>
                <c:pt idx="2">
                  <c:v>9.7179113999999994E-3</c:v>
                </c:pt>
                <c:pt idx="3">
                  <c:v>2.93734114E-2</c:v>
                </c:pt>
                <c:pt idx="4">
                  <c:v>6.7065911400000011E-2</c:v>
                </c:pt>
                <c:pt idx="5">
                  <c:v>0.13739416139999999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results!$A$54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results!$B$54:$G$54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2.8434558849289998E-3</c:v>
                </c:pt>
                <c:pt idx="2">
                  <c:v>8.9625037948325003E-3</c:v>
                </c:pt>
                <c:pt idx="3">
                  <c:v>2.7154660651092503E-2</c:v>
                </c:pt>
                <c:pt idx="4">
                  <c:v>6.2155762410500005E-2</c:v>
                </c:pt>
                <c:pt idx="5">
                  <c:v>0.1276798658235975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results!$A$55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results!$B$55:$G$55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1.8544157251930002E-3</c:v>
                </c:pt>
                <c:pt idx="2">
                  <c:v>5.8943238455095E-3</c:v>
                </c:pt>
                <c:pt idx="3">
                  <c:v>1.8161978414799499E-2</c:v>
                </c:pt>
                <c:pt idx="4">
                  <c:v>4.2308226907999499E-2</c:v>
                </c:pt>
                <c:pt idx="5">
                  <c:v>8.8521861488776998E-2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results!$B$56:$G$56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2.5971999999999999E-6</c:v>
                </c:pt>
                <c:pt idx="2">
                  <c:v>2.5971999999999999E-6</c:v>
                </c:pt>
                <c:pt idx="3">
                  <c:v>2.5971999999999999E-6</c:v>
                </c:pt>
                <c:pt idx="4">
                  <c:v>2.5971999999999999E-6</c:v>
                </c:pt>
                <c:pt idx="5">
                  <c:v>2.5971999999999999E-6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results!$A$57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results!$B$57:$G$57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1.3257595646720003E-3</c:v>
                </c:pt>
                <c:pt idx="2">
                  <c:v>4.2232324664375001E-3</c:v>
                </c:pt>
                <c:pt idx="3">
                  <c:v>1.3079275078104999E-2</c:v>
                </c:pt>
                <c:pt idx="4">
                  <c:v>3.0640642006717497E-2</c:v>
                </c:pt>
                <c:pt idx="5">
                  <c:v>6.4515642070532508E-2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results!$A$58</c:f>
              <c:strCache>
                <c:ptCount val="1"/>
                <c:pt idx="0">
                  <c:v>rClayton-DI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results!$B$58:$G$58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6.9724961779399992E-4</c:v>
                </c:pt>
                <c:pt idx="2">
                  <c:v>2.2228274712874996E-3</c:v>
                </c:pt>
                <c:pt idx="3">
                  <c:v>6.9127632141249996E-3</c:v>
                </c:pt>
                <c:pt idx="4">
                  <c:v>1.6282567785322499E-2</c:v>
                </c:pt>
                <c:pt idx="5">
                  <c:v>3.4514973664735001E-2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results!$A$59</c:f>
              <c:strCache>
                <c:ptCount val="1"/>
                <c:pt idx="0">
                  <c:v>rGumbel-DI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results!$B$59:$G$59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5.1669172989569998E-3</c:v>
                </c:pt>
                <c:pt idx="2">
                  <c:v>1.6167902329531501E-2</c:v>
                </c:pt>
                <c:pt idx="3">
                  <c:v>4.8266022824566504E-2</c:v>
                </c:pt>
                <c:pt idx="4">
                  <c:v>0.10874735220739401</c:v>
                </c:pt>
                <c:pt idx="5">
                  <c:v>0.21962575810572652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3632"/>
        <c:axId val="201764192"/>
      </c:scatterChart>
      <c:valAx>
        <c:axId val="2017636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764192"/>
        <c:crosses val="autoZero"/>
        <c:crossBetween val="midCat"/>
        <c:majorUnit val="5"/>
      </c:valAx>
      <c:valAx>
        <c:axId val="2017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763632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results!$B$7:$G$7</c:f>
              <c:numCache>
                <c:formatCode>0.00E+00</c:formatCode>
                <c:ptCount val="6"/>
                <c:pt idx="0">
                  <c:v>1.3258E-3</c:v>
                </c:pt>
                <c:pt idx="1">
                  <c:v>1.7581999999999999E-3</c:v>
                </c:pt>
                <c:pt idx="2">
                  <c:v>2.6624999999999999E-3</c:v>
                </c:pt>
                <c:pt idx="3">
                  <c:v>5.1996999999999998E-3</c:v>
                </c:pt>
                <c:pt idx="4">
                  <c:v>9.8773000000000003E-3</c:v>
                </c:pt>
                <c:pt idx="5">
                  <c:v>1.8253999999999999E-2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results!$B$8:$G$8</c:f>
              <c:numCache>
                <c:formatCode>0.00E+00</c:formatCode>
                <c:ptCount val="6"/>
                <c:pt idx="0">
                  <c:v>1.2203623498E-3</c:v>
                </c:pt>
                <c:pt idx="1">
                  <c:v>1.620496335129E-3</c:v>
                </c:pt>
                <c:pt idx="2">
                  <c:v>2.4588689381400001E-3</c:v>
                </c:pt>
                <c:pt idx="3">
                  <c:v>4.8179938043640003E-3</c:v>
                </c:pt>
                <c:pt idx="4">
                  <c:v>9.1824468993990001E-3</c:v>
                </c:pt>
                <c:pt idx="5">
                  <c:v>1.7027194465840001E-2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results!$B$9:$G$9</c:f>
              <c:numCache>
                <c:formatCode>0.00E+00</c:formatCode>
                <c:ptCount val="6"/>
                <c:pt idx="0">
                  <c:v>7.9113326619200005E-4</c:v>
                </c:pt>
                <c:pt idx="1">
                  <c:v>1.0606852590009999E-3</c:v>
                </c:pt>
                <c:pt idx="2">
                  <c:v>1.6325868212100001E-3</c:v>
                </c:pt>
                <c:pt idx="3">
                  <c:v>3.2744750065059999E-3</c:v>
                </c:pt>
                <c:pt idx="4">
                  <c:v>6.3840243907740003E-3</c:v>
                </c:pt>
                <c:pt idx="5">
                  <c:v>1.2101429441537E-2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results!$B$11:$G$11</c:f>
              <c:numCache>
                <c:formatCode>0.00E+00</c:formatCode>
                <c:ptCount val="6"/>
                <c:pt idx="0">
                  <c:v>5.6437810426100004E-4</c:v>
                </c:pt>
                <c:pt idx="1">
                  <c:v>7.5878426041100003E-4</c:v>
                </c:pt>
                <c:pt idx="2">
                  <c:v>1.1728643407660001E-3</c:v>
                </c:pt>
                <c:pt idx="3">
                  <c:v>2.369552703901E-3</c:v>
                </c:pt>
                <c:pt idx="4">
                  <c:v>4.6549940675439999E-3</c:v>
                </c:pt>
                <c:pt idx="5">
                  <c:v>8.8950059579820002E-3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41632"/>
        <c:axId val="2529890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results!$A$10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results!$B$10:$G$10</c15:sqref>
                        </c15:formulaRef>
                      </c:ext>
                    </c:extLst>
                    <c:numCache>
                      <c:formatCode>0.00E+00</c:formatCode>
                      <c:ptCount val="6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23416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89040"/>
        <c:crosses val="autoZero"/>
        <c:crossBetween val="midCat"/>
        <c:majorUnit val="5"/>
      </c:valAx>
      <c:valAx>
        <c:axId val="2529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nu+(t)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341632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results!$A$107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results!$B$107:$G$107</c:f>
              <c:numCache>
                <c:formatCode>General</c:formatCode>
                <c:ptCount val="6"/>
                <c:pt idx="0">
                  <c:v>4.5363800999424484</c:v>
                </c:pt>
                <c:pt idx="1">
                  <c:v>2.738409082443646</c:v>
                </c:pt>
                <c:pt idx="2">
                  <c:v>2.3370646490690934</c:v>
                </c:pt>
                <c:pt idx="3">
                  <c:v>1.8900832808113062</c:v>
                </c:pt>
                <c:pt idx="4">
                  <c:v>1.4980054949662538</c:v>
                </c:pt>
                <c:pt idx="5">
                  <c:v>1.0921018808920624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results!$A$108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results!$B$108:$G$108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2.7653077381922238</c:v>
                </c:pt>
                <c:pt idx="2">
                  <c:v>2.3671635927042054</c:v>
                </c:pt>
                <c:pt idx="3">
                  <c:v>1.9243612240289318</c:v>
                </c:pt>
                <c:pt idx="4">
                  <c:v>1.5369256198755417</c:v>
                </c:pt>
                <c:pt idx="5">
                  <c:v>1.1374272246187156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results!$A$109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results!$B$109:$G$109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2.9019200809055956</c:v>
                </c:pt>
                <c:pt idx="2">
                  <c:v>2.51840859538967</c:v>
                </c:pt>
                <c:pt idx="3">
                  <c:v>2.0932823549838058</c:v>
                </c:pt>
                <c:pt idx="4">
                  <c:v>1.7245064597474808</c:v>
                </c:pt>
                <c:pt idx="5">
                  <c:v>1.3499135244166032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results!$A$111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results!$B$111:$G$111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3.0054916077853298</c:v>
                </c:pt>
                <c:pt idx="2">
                  <c:v>2.6336816174507667</c:v>
                </c:pt>
                <c:pt idx="3">
                  <c:v>2.2238498202351833</c:v>
                </c:pt>
                <c:pt idx="4">
                  <c:v>1.8714604705362798</c:v>
                </c:pt>
                <c:pt idx="5">
                  <c:v>1.5179330225251191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94080"/>
        <c:axId val="2529946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results!$A$110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results!$B$105:$G$105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results!$B$110:$G$110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4.5567791101757829</c:v>
                      </c:pt>
                      <c:pt idx="1">
                        <c:v>4.5567791101757829</c:v>
                      </c:pt>
                      <c:pt idx="2">
                        <c:v>4.5567791101757829</c:v>
                      </c:pt>
                      <c:pt idx="3">
                        <c:v>4.5567791101757829</c:v>
                      </c:pt>
                      <c:pt idx="4">
                        <c:v>4.5567791101757829</c:v>
                      </c:pt>
                      <c:pt idx="5">
                        <c:v>4.5567791101757829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299408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94640"/>
        <c:crosses val="autoZero"/>
        <c:crossBetween val="midCat"/>
        <c:majorUnit val="5"/>
      </c:valAx>
      <c:valAx>
        <c:axId val="2529946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94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results!$B$7:$G$7</c:f>
              <c:numCache>
                <c:formatCode>0.00E+00</c:formatCode>
                <c:ptCount val="6"/>
                <c:pt idx="0">
                  <c:v>1.3258E-3</c:v>
                </c:pt>
                <c:pt idx="1">
                  <c:v>1.7581999999999999E-3</c:v>
                </c:pt>
                <c:pt idx="2">
                  <c:v>2.6624999999999999E-3</c:v>
                </c:pt>
                <c:pt idx="3">
                  <c:v>5.1996999999999998E-3</c:v>
                </c:pt>
                <c:pt idx="4">
                  <c:v>9.8773000000000003E-3</c:v>
                </c:pt>
                <c:pt idx="5">
                  <c:v>1.8253999999999999E-2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results!$B$8:$G$8</c:f>
              <c:numCache>
                <c:formatCode>0.00E+00</c:formatCode>
                <c:ptCount val="6"/>
                <c:pt idx="0">
                  <c:v>1.2203623498E-3</c:v>
                </c:pt>
                <c:pt idx="1">
                  <c:v>1.620496335129E-3</c:v>
                </c:pt>
                <c:pt idx="2">
                  <c:v>2.4588689381400001E-3</c:v>
                </c:pt>
                <c:pt idx="3">
                  <c:v>4.8179938043640003E-3</c:v>
                </c:pt>
                <c:pt idx="4">
                  <c:v>9.1824468993990001E-3</c:v>
                </c:pt>
                <c:pt idx="5">
                  <c:v>1.7027194465840001E-2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results!$B$9:$G$9</c:f>
              <c:numCache>
                <c:formatCode>0.00E+00</c:formatCode>
                <c:ptCount val="6"/>
                <c:pt idx="0">
                  <c:v>7.9113326619200005E-4</c:v>
                </c:pt>
                <c:pt idx="1">
                  <c:v>1.0606852590009999E-3</c:v>
                </c:pt>
                <c:pt idx="2">
                  <c:v>1.6325868212100001E-3</c:v>
                </c:pt>
                <c:pt idx="3">
                  <c:v>3.2744750065059999E-3</c:v>
                </c:pt>
                <c:pt idx="4">
                  <c:v>6.3840243907740003E-3</c:v>
                </c:pt>
                <c:pt idx="5">
                  <c:v>1.2101429441537E-2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results!$B$11:$G$11</c:f>
              <c:numCache>
                <c:formatCode>0.00E+00</c:formatCode>
                <c:ptCount val="6"/>
                <c:pt idx="0">
                  <c:v>5.6437810426100004E-4</c:v>
                </c:pt>
                <c:pt idx="1">
                  <c:v>7.5878426041100003E-4</c:v>
                </c:pt>
                <c:pt idx="2">
                  <c:v>1.1728643407660001E-3</c:v>
                </c:pt>
                <c:pt idx="3">
                  <c:v>2.369552703901E-3</c:v>
                </c:pt>
                <c:pt idx="4">
                  <c:v>4.6549940675439999E-3</c:v>
                </c:pt>
                <c:pt idx="5">
                  <c:v>8.8950059579820002E-3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99680"/>
        <c:axId val="2530002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results!$A$10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results!$B$10:$G$10</c15:sqref>
                        </c15:formulaRef>
                      </c:ext>
                    </c:extLst>
                    <c:numCache>
                      <c:formatCode>0.00E+00</c:formatCode>
                      <c:ptCount val="6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299968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000240"/>
        <c:crosses val="autoZero"/>
        <c:crossBetween val="midCat"/>
      </c:valAx>
      <c:valAx>
        <c:axId val="253000240"/>
        <c:scaling>
          <c:logBase val="10"/>
          <c:orientation val="minMax"/>
          <c:max val="5.000000000000001E-2"/>
          <c:min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log10(nu+(t))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results!$A$53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results!$B$53:$G$53</c:f>
              <c:numCache>
                <c:formatCode>General</c:formatCode>
                <c:ptCount val="6"/>
                <c:pt idx="0" formatCode="0.00E+00">
                  <c:v>2.8613999999999998E-6</c:v>
                </c:pt>
                <c:pt idx="1">
                  <c:v>3.0868613999999999E-3</c:v>
                </c:pt>
                <c:pt idx="2">
                  <c:v>9.7179113999999994E-3</c:v>
                </c:pt>
                <c:pt idx="3">
                  <c:v>2.93734114E-2</c:v>
                </c:pt>
                <c:pt idx="4">
                  <c:v>6.7065911400000011E-2</c:v>
                </c:pt>
                <c:pt idx="5">
                  <c:v>0.13739416139999999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results!$A$54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results!$B$54:$G$54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2.8434558849289998E-3</c:v>
                </c:pt>
                <c:pt idx="2">
                  <c:v>8.9625037948325003E-3</c:v>
                </c:pt>
                <c:pt idx="3">
                  <c:v>2.7154660651092503E-2</c:v>
                </c:pt>
                <c:pt idx="4">
                  <c:v>6.2155762410500005E-2</c:v>
                </c:pt>
                <c:pt idx="5">
                  <c:v>0.1276798658235975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results!$A$55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results!$B$55:$G$55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1.8544157251930002E-3</c:v>
                </c:pt>
                <c:pt idx="2">
                  <c:v>5.8943238455095E-3</c:v>
                </c:pt>
                <c:pt idx="3">
                  <c:v>1.8161978414799499E-2</c:v>
                </c:pt>
                <c:pt idx="4">
                  <c:v>4.2308226907999499E-2</c:v>
                </c:pt>
                <c:pt idx="5">
                  <c:v>8.8521861488776998E-2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results!$A$57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results!$B$57:$G$57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1.3257595646720003E-3</c:v>
                </c:pt>
                <c:pt idx="2">
                  <c:v>4.2232324664375001E-3</c:v>
                </c:pt>
                <c:pt idx="3">
                  <c:v>1.3079275078104999E-2</c:v>
                </c:pt>
                <c:pt idx="4">
                  <c:v>3.0640642006717497E-2</c:v>
                </c:pt>
                <c:pt idx="5">
                  <c:v>6.4515642070532508E-2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62768"/>
        <c:axId val="2530633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results!$A$56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results!$B$51:$G$51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results!$B$56:$G$56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E+00">
                        <c:v>2.5971999999999999E-6</c:v>
                      </c:pt>
                      <c:pt idx="1">
                        <c:v>2.5971999999999999E-6</c:v>
                      </c:pt>
                      <c:pt idx="2">
                        <c:v>2.5971999999999999E-6</c:v>
                      </c:pt>
                      <c:pt idx="3">
                        <c:v>2.5971999999999999E-6</c:v>
                      </c:pt>
                      <c:pt idx="4">
                        <c:v>2.5971999999999999E-6</c:v>
                      </c:pt>
                      <c:pt idx="5">
                        <c:v>2.5971999999999999E-6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30627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063328"/>
        <c:crosses val="autoZero"/>
        <c:crossBetween val="midCat"/>
        <c:majorUnit val="5"/>
      </c:valAx>
      <c:valAx>
        <c:axId val="253063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log10(Pf(t))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0627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results!$B$17:$G$17</c:f>
              <c:numCache>
                <c:formatCode>0.000</c:formatCode>
                <c:ptCount val="6"/>
                <c:pt idx="0">
                  <c:v>1.0863986423518226</c:v>
                </c:pt>
                <c:pt idx="1">
                  <c:v>1.0849762272742431</c:v>
                </c:pt>
                <c:pt idx="2">
                  <c:v>1.0828149311666997</c:v>
                </c:pt>
                <c:pt idx="3">
                  <c:v>1.0792251321058697</c:v>
                </c:pt>
                <c:pt idx="4">
                  <c:v>1.0756718887910452</c:v>
                </c:pt>
                <c:pt idx="5">
                  <c:v>1.0720497752357983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results!$B$18:$G$18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results!$B$19:$G$19</c:f>
              <c:numCache>
                <c:formatCode>0.000</c:formatCode>
                <c:ptCount val="6"/>
                <c:pt idx="0">
                  <c:v>0.64827734674185544</c:v>
                </c:pt>
                <c:pt idx="1">
                  <c:v>0.65454344820629529</c:v>
                </c:pt>
                <c:pt idx="2">
                  <c:v>0.66395845499799711</c:v>
                </c:pt>
                <c:pt idx="3">
                  <c:v>0.67963454073769758</c:v>
                </c:pt>
                <c:pt idx="4">
                  <c:v>0.69524217898737217</c:v>
                </c:pt>
                <c:pt idx="5">
                  <c:v>0.71071188303010913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results!$B$21:$G$21</c:f>
              <c:numCache>
                <c:formatCode>0.000</c:formatCode>
                <c:ptCount val="6"/>
                <c:pt idx="0">
                  <c:v>0.46246764688659364</c:v>
                </c:pt>
                <c:pt idx="1">
                  <c:v>0.46824188611978368</c:v>
                </c:pt>
                <c:pt idx="2">
                  <c:v>0.47699343489743207</c:v>
                </c:pt>
                <c:pt idx="3">
                  <c:v>0.49181314881615812</c:v>
                </c:pt>
                <c:pt idx="4">
                  <c:v>0.50694483927249001</c:v>
                </c:pt>
                <c:pt idx="5">
                  <c:v>0.52239997468914701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68368"/>
        <c:axId val="253068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results!$A$10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results!$B$20:$G$20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30683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068928"/>
        <c:crosses val="autoZero"/>
        <c:crossBetween val="midCat"/>
        <c:majorUnit val="5"/>
      </c:valAx>
      <c:valAx>
        <c:axId val="253068928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nu+(t)/nu+Gauss(t)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0683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results!$A$53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results!$B$64:$G$64</c:f>
              <c:numCache>
                <c:formatCode>0.000</c:formatCode>
                <c:ptCount val="6"/>
                <c:pt idx="0">
                  <c:v>1.1017249345448945</c:v>
                </c:pt>
                <c:pt idx="1">
                  <c:v>1.0856020015506862</c:v>
                </c:pt>
                <c:pt idx="2">
                  <c:v>1.0842853316952616</c:v>
                </c:pt>
                <c:pt idx="3">
                  <c:v>1.0817079166414931</c:v>
                </c:pt>
                <c:pt idx="4">
                  <c:v>1.0789974863001686</c:v>
                </c:pt>
                <c:pt idx="5">
                  <c:v>1.0760832220001215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results!$A$54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results!$B$65:$G$65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results!$A$66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results!$B$66:$G$66</c:f>
              <c:numCache>
                <c:formatCode>0.000</c:formatCode>
                <c:ptCount val="6"/>
                <c:pt idx="0">
                  <c:v>1</c:v>
                </c:pt>
                <c:pt idx="1">
                  <c:v>0.65216968373655793</c:v>
                </c:pt>
                <c:pt idx="2">
                  <c:v>0.65766486468970675</c:v>
                </c:pt>
                <c:pt idx="3">
                  <c:v>0.66883466702681094</c:v>
                </c:pt>
                <c:pt idx="4">
                  <c:v>0.68068068457724118</c:v>
                </c:pt>
                <c:pt idx="5">
                  <c:v>0.69331104726471748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results!$A$57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results!$B$68:$G$68</c:f>
              <c:numCache>
                <c:formatCode>0.000</c:formatCode>
                <c:ptCount val="6"/>
                <c:pt idx="0">
                  <c:v>1</c:v>
                </c:pt>
                <c:pt idx="1">
                  <c:v>0.46624938747910416</c:v>
                </c:pt>
                <c:pt idx="2">
                  <c:v>0.47121123327975428</c:v>
                </c:pt>
                <c:pt idx="3">
                  <c:v>0.4816585722119413</c:v>
                </c:pt>
                <c:pt idx="4">
                  <c:v>0.49296542779662467</c:v>
                </c:pt>
                <c:pt idx="5">
                  <c:v>0.50529221388489953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73968"/>
        <c:axId val="2530745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results!$A$56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results!$B$51:$G$51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results!$B$67:$G$67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</c:v>
                      </c:pt>
                      <c:pt idx="1">
                        <c:v>9.1339556691059801E-4</c:v>
                      </c:pt>
                      <c:pt idx="2">
                        <c:v>2.8978509347995639E-4</c:v>
                      </c:pt>
                      <c:pt idx="3">
                        <c:v>9.5644723142415992E-5</c:v>
                      </c:pt>
                      <c:pt idx="4">
                        <c:v>4.1785345385148935E-5</c:v>
                      </c:pt>
                      <c:pt idx="5">
                        <c:v>2.0341500073224475E-5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30739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074528"/>
        <c:crosses val="autoZero"/>
        <c:crossBetween val="midCat"/>
        <c:majorUnit val="5"/>
      </c:valAx>
      <c:valAx>
        <c:axId val="2530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Pf(t)/Pf,Gauss(t)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073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results!$A$107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results!$B$117:$G$117</c:f>
              <c:numCache>
                <c:formatCode>0.000</c:formatCode>
                <c:ptCount val="6"/>
                <c:pt idx="0">
                  <c:v>0.99552337084152676</c:v>
                </c:pt>
                <c:pt idx="1">
                  <c:v>0.99027281651981258</c:v>
                </c:pt>
                <c:pt idx="2">
                  <c:v>0.98728480628551429</c:v>
                </c:pt>
                <c:pt idx="3">
                  <c:v>0.98218736545425722</c:v>
                </c:pt>
                <c:pt idx="4">
                  <c:v>0.97467663730373655</c:v>
                </c:pt>
                <c:pt idx="5">
                  <c:v>0.96015099450266195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results!$A$108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results!$B$118:$G$118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results!$A$109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results!$B$119:$G$119</c:f>
              <c:numCache>
                <c:formatCode>0.000</c:formatCode>
                <c:ptCount val="6"/>
                <c:pt idx="0">
                  <c:v>1</c:v>
                </c:pt>
                <c:pt idx="1">
                  <c:v>1.0494022205292348</c:v>
                </c:pt>
                <c:pt idx="2">
                  <c:v>1.063892923645672</c:v>
                </c:pt>
                <c:pt idx="3">
                  <c:v>1.0877803651651288</c:v>
                </c:pt>
                <c:pt idx="4">
                  <c:v>1.1220493935725591</c:v>
                </c:pt>
                <c:pt idx="5">
                  <c:v>1.1868130946743574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results!$A$111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results!$B$121:$G$121</c:f>
              <c:numCache>
                <c:formatCode>0.000</c:formatCode>
                <c:ptCount val="6"/>
                <c:pt idx="0">
                  <c:v>1</c:v>
                </c:pt>
                <c:pt idx="1">
                  <c:v>1.0868561087346187</c:v>
                </c:pt>
                <c:pt idx="2">
                  <c:v>1.1125896095935202</c:v>
                </c:pt>
                <c:pt idx="3">
                  <c:v>1.1556301345436737</c:v>
                </c:pt>
                <c:pt idx="4">
                  <c:v>1.2176649581050176</c:v>
                </c:pt>
                <c:pt idx="5">
                  <c:v>1.3345319943734908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79776"/>
        <c:axId val="2533803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results!$A$110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results!$B$105:$G$105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results!$B$120:$G$120</c15:sqref>
                        </c15:formulaRef>
                      </c:ext>
                    </c:extLst>
                    <c:numCache>
                      <c:formatCode>0.000</c:formatCode>
                      <c:ptCount val="6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33797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80336"/>
        <c:crosses val="autoZero"/>
        <c:crossBetween val="midCat"/>
        <c:majorUnit val="5"/>
      </c:valAx>
      <c:valAx>
        <c:axId val="25338033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797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'final_nu+_results'!$A$5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'final_nu+_results'!$B$4:$G$4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'final_nu+_results'!$B$5:$G$5</c:f>
              <c:numCache>
                <c:formatCode>General</c:formatCode>
                <c:ptCount val="6"/>
                <c:pt idx="0">
                  <c:v>1.211037967352E-3</c:v>
                </c:pt>
                <c:pt idx="1">
                  <c:v>1.606148483768E-3</c:v>
                </c:pt>
                <c:pt idx="2">
                  <c:v>2.4377824671419999E-3</c:v>
                </c:pt>
                <c:pt idx="3">
                  <c:v>4.7786718047829998E-3</c:v>
                </c:pt>
                <c:pt idx="4">
                  <c:v>9.1110943846990002E-3</c:v>
                </c:pt>
                <c:pt idx="5">
                  <c:v>1.6901193306193E-2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'final_nu+_results'!$A$6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'final_nu+_results'!$B$4:$G$4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'final_nu+_results'!$B$6:$G$6</c:f>
              <c:numCache>
                <c:formatCode>General</c:formatCode>
                <c:ptCount val="6"/>
                <c:pt idx="0">
                  <c:v>1.523800968301E-3</c:v>
                </c:pt>
                <c:pt idx="1">
                  <c:v>2.0262240384829999E-3</c:v>
                </c:pt>
                <c:pt idx="2">
                  <c:v>3.086831564581E-3</c:v>
                </c:pt>
                <c:pt idx="3">
                  <c:v>6.0868100897330003E-3</c:v>
                </c:pt>
                <c:pt idx="4">
                  <c:v>1.1669453282529999E-2</c:v>
                </c:pt>
                <c:pt idx="5">
                  <c:v>2.1758093202952002E-2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'final_nu+_results'!$A$7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'final_nu+_results'!$B$4:$G$4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'final_nu+_results'!$B$7:$G$7</c:f>
              <c:numCache>
                <c:formatCode>General</c:formatCode>
                <c:ptCount val="6"/>
                <c:pt idx="0">
                  <c:v>1.3544470851280001E-3</c:v>
                </c:pt>
                <c:pt idx="1">
                  <c:v>1.801937470958E-3</c:v>
                </c:pt>
                <c:pt idx="2">
                  <c:v>2.7471605602429998E-3</c:v>
                </c:pt>
                <c:pt idx="3">
                  <c:v>5.423417608458E-3</c:v>
                </c:pt>
                <c:pt idx="4">
                  <c:v>1.0409153285337E-2</c:v>
                </c:pt>
                <c:pt idx="5">
                  <c:v>1.942816860909E-2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84816"/>
        <c:axId val="253385376"/>
      </c:scatterChart>
      <c:valAx>
        <c:axId val="2533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85376"/>
        <c:crosses val="autoZero"/>
        <c:crossBetween val="midCat"/>
      </c:valAx>
      <c:valAx>
        <c:axId val="2533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'final_nu+_results'!$A$14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'final_nu+_results'!$B$13:$G$13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'final_nu+_results'!$B$14:$G$14</c:f>
              <c:numCache>
                <c:formatCode>General</c:formatCode>
                <c:ptCount val="6"/>
                <c:pt idx="0">
                  <c:v>1.2135192361850001E-3</c:v>
                </c:pt>
                <c:pt idx="1">
                  <c:v>1.6110764124099999E-3</c:v>
                </c:pt>
                <c:pt idx="2">
                  <c:v>2.445013688324E-3</c:v>
                </c:pt>
                <c:pt idx="3">
                  <c:v>4.7921241522940004E-3</c:v>
                </c:pt>
                <c:pt idx="4">
                  <c:v>9.1354251140019996E-3</c:v>
                </c:pt>
                <c:pt idx="5">
                  <c:v>1.6944179705251E-2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'final_nu+_results'!$A$15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'final_nu+_results'!$B$13:$G$13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'final_nu+_results'!$B$15:$G$15</c:f>
              <c:numCache>
                <c:formatCode>General</c:formatCode>
                <c:ptCount val="6"/>
                <c:pt idx="0">
                  <c:v>1.2133413965600001E-3</c:v>
                </c:pt>
                <c:pt idx="1">
                  <c:v>1.611394882865E-3</c:v>
                </c:pt>
                <c:pt idx="2">
                  <c:v>2.446733955681E-3</c:v>
                </c:pt>
                <c:pt idx="3">
                  <c:v>4.8036325702559999E-3</c:v>
                </c:pt>
                <c:pt idx="4">
                  <c:v>9.1732300589749995E-3</c:v>
                </c:pt>
                <c:pt idx="5">
                  <c:v>1.7018519709999999E-2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'final_nu+_results'!$A$16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'final_nu+_results'!$B$13:$G$13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'final_nu+_results'!$B$16:$G$16</c:f>
              <c:numCache>
                <c:formatCode>General</c:formatCode>
                <c:ptCount val="6"/>
                <c:pt idx="0">
                  <c:v>1.1805981734680001E-3</c:v>
                </c:pt>
                <c:pt idx="1">
                  <c:v>1.5855557040330001E-3</c:v>
                </c:pt>
                <c:pt idx="2">
                  <c:v>2.4327409892830002E-3</c:v>
                </c:pt>
                <c:pt idx="3">
                  <c:v>4.8116876481900002E-3</c:v>
                </c:pt>
                <c:pt idx="4">
                  <c:v>9.2078213871149995E-3</c:v>
                </c:pt>
                <c:pt idx="5">
                  <c:v>1.7099118885152999E-2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89296"/>
        <c:axId val="253389856"/>
      </c:scatterChart>
      <c:valAx>
        <c:axId val="2533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89856"/>
        <c:crosses val="autoZero"/>
        <c:crossBetween val="midCat"/>
      </c:valAx>
      <c:valAx>
        <c:axId val="2533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'final_nu+_results'!$T$13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'final_nu+_results'!$U$12:$Z$12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'final_nu+_results'!$U$13:$Z$13</c:f>
              <c:numCache>
                <c:formatCode>General</c:formatCode>
                <c:ptCount val="6"/>
                <c:pt idx="0">
                  <c:v>7.8846861399700001E-4</c:v>
                </c:pt>
                <c:pt idx="1">
                  <c:v>1.056847299354E-3</c:v>
                </c:pt>
                <c:pt idx="2">
                  <c:v>1.626774937219E-3</c:v>
                </c:pt>
                <c:pt idx="3">
                  <c:v>3.2640385179279999E-3</c:v>
                </c:pt>
                <c:pt idx="4">
                  <c:v>6.3645286435380002E-3</c:v>
                </c:pt>
                <c:pt idx="5">
                  <c:v>1.2065686586498999E-2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'final_nu+_results'!$T$14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'final_nu+_results'!$U$12:$Z$12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'final_nu+_results'!$U$14:$Z$14</c:f>
              <c:numCache>
                <c:formatCode>General</c:formatCode>
                <c:ptCount val="6"/>
                <c:pt idx="0">
                  <c:v>7.8117772195900005E-4</c:v>
                </c:pt>
                <c:pt idx="1">
                  <c:v>1.0502830595210001E-3</c:v>
                </c:pt>
                <c:pt idx="2">
                  <c:v>1.6216696929719999E-3</c:v>
                </c:pt>
                <c:pt idx="3">
                  <c:v>3.2618113738930002E-3</c:v>
                </c:pt>
                <c:pt idx="4">
                  <c:v>6.3687286234409999E-3</c:v>
                </c:pt>
                <c:pt idx="5">
                  <c:v>1.2087019280776001E-2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'final_nu+_results'!$T$15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'final_nu+_results'!$U$12:$Z$12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'final_nu+_results'!$U$15:$Z$15</c:f>
              <c:numCache>
                <c:formatCode>General</c:formatCode>
                <c:ptCount val="6"/>
                <c:pt idx="0">
                  <c:v>7.3615009200399999E-4</c:v>
                </c:pt>
                <c:pt idx="1">
                  <c:v>1.021819149939E-3</c:v>
                </c:pt>
                <c:pt idx="2">
                  <c:v>1.597022837609E-3</c:v>
                </c:pt>
                <c:pt idx="3">
                  <c:v>3.2326767755660002E-3</c:v>
                </c:pt>
                <c:pt idx="4">
                  <c:v>6.3276532582169998E-3</c:v>
                </c:pt>
                <c:pt idx="5">
                  <c:v>1.2020836075288E-2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3776"/>
        <c:axId val="253394336"/>
      </c:scatterChart>
      <c:valAx>
        <c:axId val="2533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94336"/>
        <c:crosses val="autoZero"/>
        <c:crossBetween val="midCat"/>
      </c:valAx>
      <c:valAx>
        <c:axId val="2533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results!$B$7:$G$7</c:f>
              <c:numCache>
                <c:formatCode>0.00E+00</c:formatCode>
                <c:ptCount val="6"/>
                <c:pt idx="0">
                  <c:v>1.3258E-3</c:v>
                </c:pt>
                <c:pt idx="1">
                  <c:v>1.7581999999999999E-3</c:v>
                </c:pt>
                <c:pt idx="2">
                  <c:v>2.6624999999999999E-3</c:v>
                </c:pt>
                <c:pt idx="3">
                  <c:v>5.1996999999999998E-3</c:v>
                </c:pt>
                <c:pt idx="4">
                  <c:v>9.8773000000000003E-3</c:v>
                </c:pt>
                <c:pt idx="5">
                  <c:v>1.8253999999999999E-2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results!$B$8:$G$8</c:f>
              <c:numCache>
                <c:formatCode>0.00E+00</c:formatCode>
                <c:ptCount val="6"/>
                <c:pt idx="0">
                  <c:v>1.2203623498E-3</c:v>
                </c:pt>
                <c:pt idx="1">
                  <c:v>1.620496335129E-3</c:v>
                </c:pt>
                <c:pt idx="2">
                  <c:v>2.4588689381400001E-3</c:v>
                </c:pt>
                <c:pt idx="3">
                  <c:v>4.8179938043640003E-3</c:v>
                </c:pt>
                <c:pt idx="4">
                  <c:v>9.1824468993990001E-3</c:v>
                </c:pt>
                <c:pt idx="5">
                  <c:v>1.7027194465840001E-2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results!$B$9:$G$9</c:f>
              <c:numCache>
                <c:formatCode>0.00E+00</c:formatCode>
                <c:ptCount val="6"/>
                <c:pt idx="0">
                  <c:v>7.9113326619200005E-4</c:v>
                </c:pt>
                <c:pt idx="1">
                  <c:v>1.0606852590009999E-3</c:v>
                </c:pt>
                <c:pt idx="2">
                  <c:v>1.6325868212100001E-3</c:v>
                </c:pt>
                <c:pt idx="3">
                  <c:v>3.2744750065059999E-3</c:v>
                </c:pt>
                <c:pt idx="4">
                  <c:v>6.3840243907740003E-3</c:v>
                </c:pt>
                <c:pt idx="5">
                  <c:v>1.2101429441537E-2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results!$A$10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results!$B$10:$G$10</c:f>
              <c:numCache>
                <c:formatCode>0.00E+00</c:formatCode>
                <c:ptCount val="6"/>
              </c:numCache>
            </c:numRef>
          </c:yVal>
          <c:smooth val="0"/>
        </c:ser>
        <c:ser>
          <c:idx val="4"/>
          <c:order val="4"/>
          <c:tx>
            <c:strRef>
              <c:f>results!$A$11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results!$B$11:$G$11</c:f>
              <c:numCache>
                <c:formatCode>0.00E+00</c:formatCode>
                <c:ptCount val="6"/>
                <c:pt idx="0">
                  <c:v>5.6437810426100004E-4</c:v>
                </c:pt>
                <c:pt idx="1">
                  <c:v>7.5878426041100003E-4</c:v>
                </c:pt>
                <c:pt idx="2">
                  <c:v>1.1728643407660001E-3</c:v>
                </c:pt>
                <c:pt idx="3">
                  <c:v>2.369552703901E-3</c:v>
                </c:pt>
                <c:pt idx="4">
                  <c:v>4.6549940675439999E-3</c:v>
                </c:pt>
                <c:pt idx="5">
                  <c:v>8.8950059579820002E-3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results!$A$12</c:f>
              <c:strCache>
                <c:ptCount val="1"/>
                <c:pt idx="0">
                  <c:v>rClayton-DI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results!$B$12:$G$12</c:f>
              <c:numCache>
                <c:formatCode>0.00E+00</c:formatCode>
                <c:ptCount val="6"/>
                <c:pt idx="0">
                  <c:v>2.95956322351E-4</c:v>
                </c:pt>
                <c:pt idx="1">
                  <c:v>3.98696095443E-4</c:v>
                </c:pt>
                <c:pt idx="2">
                  <c:v>6.1835580688599998E-4</c:v>
                </c:pt>
                <c:pt idx="3">
                  <c:v>1.2576184902490001E-3</c:v>
                </c:pt>
                <c:pt idx="4">
                  <c:v>2.4903033382300001E-3</c:v>
                </c:pt>
                <c:pt idx="5">
                  <c:v>4.8026590135350003E-3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results!$A$13</c:f>
              <c:strCache>
                <c:ptCount val="1"/>
                <c:pt idx="0">
                  <c:v>rGumbel-DI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results!$B$13:$G$13</c:f>
              <c:numCache>
                <c:formatCode>0.00E+00</c:formatCode>
                <c:ptCount val="6"/>
                <c:pt idx="0">
                  <c:v>2.2289754633079998E-3</c:v>
                </c:pt>
                <c:pt idx="1">
                  <c:v>2.9353446356489999E-3</c:v>
                </c:pt>
                <c:pt idx="2">
                  <c:v>4.3986453847340004E-3</c:v>
                </c:pt>
                <c:pt idx="3">
                  <c:v>8.4406028132800008E-3</c:v>
                </c:pt>
                <c:pt idx="4">
                  <c:v>1.5751928939851001E-2</c:v>
                </c:pt>
                <c:pt idx="5">
                  <c:v>2.8599433419482002E-2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2096"/>
        <c:axId val="251202656"/>
      </c:scatterChart>
      <c:valAx>
        <c:axId val="25120209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1202656"/>
        <c:crosses val="autoZero"/>
        <c:crossBetween val="midCat"/>
        <c:majorUnit val="5"/>
      </c:valAx>
      <c:valAx>
        <c:axId val="2512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nu+(t)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1202096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'final_nu+_results'!$AK$13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'final_nu+_results'!$AL$12:$AQ$12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'final_nu+_results'!$AL$13:$AQ$13</c:f>
              <c:numCache>
                <c:formatCode>General</c:formatCode>
                <c:ptCount val="6"/>
                <c:pt idx="0">
                  <c:v>5.8256902078300001E-4</c:v>
                </c:pt>
                <c:pt idx="1">
                  <c:v>7.82926505866E-4</c:v>
                </c:pt>
                <c:pt idx="2">
                  <c:v>1.209502002028E-3</c:v>
                </c:pt>
                <c:pt idx="3">
                  <c:v>2.440625047912E-3</c:v>
                </c:pt>
                <c:pt idx="4">
                  <c:v>4.7888378171860001E-3</c:v>
                </c:pt>
                <c:pt idx="5">
                  <c:v>9.1403899487940005E-3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'final_nu+_results'!$AK$14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'final_nu+_results'!$AL$12:$AQ$12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'final_nu+_results'!$AL$14:$AQ$14</c:f>
              <c:numCache>
                <c:formatCode>General</c:formatCode>
                <c:ptCount val="6"/>
                <c:pt idx="0">
                  <c:v>5.5837497232499997E-4</c:v>
                </c:pt>
                <c:pt idx="1">
                  <c:v>7.5414638095499999E-4</c:v>
                </c:pt>
                <c:pt idx="2">
                  <c:v>1.174500657386E-3</c:v>
                </c:pt>
                <c:pt idx="3">
                  <c:v>2.374532262966E-3</c:v>
                </c:pt>
                <c:pt idx="4">
                  <c:v>4.6719058229980001E-3</c:v>
                </c:pt>
                <c:pt idx="5">
                  <c:v>8.922830949959E-3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'final_nu+_results'!$AK$15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'final_nu+_results'!$AL$12:$AQ$12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'final_nu+_results'!$AL$15:$AQ$15</c:f>
              <c:numCache>
                <c:formatCode>General</c:formatCode>
                <c:ptCount val="6"/>
                <c:pt idx="0">
                  <c:v>5.8660253759300004E-4</c:v>
                </c:pt>
                <c:pt idx="1">
                  <c:v>7.5943704103099995E-4</c:v>
                </c:pt>
                <c:pt idx="2">
                  <c:v>1.162257100667E-3</c:v>
                </c:pt>
                <c:pt idx="3">
                  <c:v>2.3019661832449998E-3</c:v>
                </c:pt>
                <c:pt idx="4">
                  <c:v>4.5967624335850003E-3</c:v>
                </c:pt>
                <c:pt idx="5">
                  <c:v>8.7995869625459994E-3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70384"/>
        <c:axId val="254270944"/>
      </c:scatterChart>
      <c:valAx>
        <c:axId val="2542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0944"/>
        <c:crosses val="autoZero"/>
        <c:crossBetween val="midCat"/>
      </c:valAx>
      <c:valAx>
        <c:axId val="2542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'final_nu+_results'!$BA$32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'final_nu+_results'!$BB$31:$BG$31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'final_nu+_results'!$BB$32:$BG$32</c:f>
              <c:numCache>
                <c:formatCode>General</c:formatCode>
                <c:ptCount val="6"/>
                <c:pt idx="0">
                  <c:v>3.1898296447100002E-4</c:v>
                </c:pt>
                <c:pt idx="1">
                  <c:v>4.2960444293400001E-4</c:v>
                </c:pt>
                <c:pt idx="2">
                  <c:v>6.6629903546999996E-4</c:v>
                </c:pt>
                <c:pt idx="3">
                  <c:v>1.35507145861E-3</c:v>
                </c:pt>
                <c:pt idx="4">
                  <c:v>2.6831884970779998E-3</c:v>
                </c:pt>
                <c:pt idx="5">
                  <c:v>5.1746354656330004E-3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'final_nu+_results'!$BA$33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'final_nu+_results'!$BB$31:$BG$31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'final_nu+_results'!$BB$33:$BG$33</c:f>
              <c:numCache>
                <c:formatCode>General</c:formatCode>
                <c:ptCount val="6"/>
                <c:pt idx="0">
                  <c:v>1.3236459951799999E-4</c:v>
                </c:pt>
                <c:pt idx="1">
                  <c:v>1.86009024142E-4</c:v>
                </c:pt>
                <c:pt idx="2">
                  <c:v>3.0616508704699999E-4</c:v>
                </c:pt>
                <c:pt idx="3">
                  <c:v>6.8120128046300003E-4</c:v>
                </c:pt>
                <c:pt idx="4">
                  <c:v>1.461046820581E-3</c:v>
                </c:pt>
                <c:pt idx="5">
                  <c:v>3.0250033722650001E-3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'final_nu+_results'!$BA$34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'final_nu+_results'!$BB$31:$BG$31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'final_nu+_results'!$BB$34:$BG$34</c:f>
              <c:numCache>
                <c:formatCode>General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74864"/>
        <c:axId val="254275424"/>
      </c:scatterChart>
      <c:valAx>
        <c:axId val="2542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5424"/>
        <c:crosses val="autoZero"/>
        <c:crossBetween val="midCat"/>
      </c:valAx>
      <c:valAx>
        <c:axId val="2542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'final_nu+_results'!$B$31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'final_nu+_results'!$B$32:$G$32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'final_nu+_results'!$B$35:$G$35</c:f>
              <c:numCache>
                <c:formatCode>General</c:formatCode>
                <c:ptCount val="6"/>
                <c:pt idx="0">
                  <c:v>1.222390042011E-3</c:v>
                </c:pt>
                <c:pt idx="1">
                  <c:v>1.620722234702E-3</c:v>
                </c:pt>
                <c:pt idx="2">
                  <c:v>2.4605206382029999E-3</c:v>
                </c:pt>
                <c:pt idx="3">
                  <c:v>4.8196453787339999E-3</c:v>
                </c:pt>
                <c:pt idx="4">
                  <c:v>9.1839835062479998E-3</c:v>
                </c:pt>
                <c:pt idx="5">
                  <c:v>1.7028589103609999E-2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'final_nu+_results'!$U$11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'final_nu+_results'!$U$31:$Z$31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'final_nu+_results'!$U$34:$Z$34</c:f>
              <c:numCache>
                <c:formatCode>General</c:formatCode>
                <c:ptCount val="6"/>
                <c:pt idx="0">
                  <c:v>7.8957835772900005E-4</c:v>
                </c:pt>
                <c:pt idx="1">
                  <c:v>1.0589449128389999E-3</c:v>
                </c:pt>
                <c:pt idx="2">
                  <c:v>1.630919348517E-3</c:v>
                </c:pt>
                <c:pt idx="3">
                  <c:v>3.2726532498109999E-3</c:v>
                </c:pt>
                <c:pt idx="4">
                  <c:v>6.3820497797239997E-3</c:v>
                </c:pt>
                <c:pt idx="5">
                  <c:v>1.209891299869E-2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'final_nu+_results'!$AL$30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'final_nu+_results'!$AL$31:$AQ$31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'final_nu+_results'!$AL$34:$AQ$34</c:f>
              <c:numCache>
                <c:formatCode>General</c:formatCode>
                <c:ptCount val="6"/>
                <c:pt idx="0">
                  <c:v>5.6574823576299998E-4</c:v>
                </c:pt>
                <c:pt idx="1">
                  <c:v>7.6016323601499998E-4</c:v>
                </c:pt>
                <c:pt idx="2">
                  <c:v>1.17551242475E-3</c:v>
                </c:pt>
                <c:pt idx="3">
                  <c:v>2.3754070979339998E-3</c:v>
                </c:pt>
                <c:pt idx="4">
                  <c:v>4.6652819493969997E-3</c:v>
                </c:pt>
                <c:pt idx="5">
                  <c:v>8.9114660724480006E-3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'final_nu+_results'!$BB$30</c:f>
              <c:strCache>
                <c:ptCount val="1"/>
                <c:pt idx="0">
                  <c:v>rotClayton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'final_nu+_results'!$BB$31:$BG$31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'final_nu+_results'!$BB$34:$BG$34</c:f>
              <c:numCache>
                <c:formatCode>General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79904"/>
        <c:axId val="254280464"/>
      </c:scatterChart>
      <c:valAx>
        <c:axId val="2542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0464"/>
        <c:crosses val="autoZero"/>
        <c:crossBetween val="midCat"/>
      </c:valAx>
      <c:valAx>
        <c:axId val="2542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MP - multiprecision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'final_nu+_results'!$A$45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'final_nu+_results'!$B$13:$G$13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'final_nu+_results'!$B$45:$G$45</c:f>
              <c:numCache>
                <c:formatCode>0.0000000000</c:formatCode>
                <c:ptCount val="6"/>
                <c:pt idx="0">
                  <c:v>1.2131525158040001E-3</c:v>
                </c:pt>
                <c:pt idx="1">
                  <c:v>1.6111112156339999E-3</c:v>
                </c:pt>
                <c:pt idx="2">
                  <c:v>2.4450474960959999E-3</c:v>
                </c:pt>
                <c:pt idx="3">
                  <c:v>4.792143001344E-3</c:v>
                </c:pt>
                <c:pt idx="4">
                  <c:v>9.1354409856570003E-3</c:v>
                </c:pt>
                <c:pt idx="5">
                  <c:v>1.6944174342338001E-2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'final_nu+_results'!$A$46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'final_nu+_results'!$B$13:$G$13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'final_nu+_results'!$B$46:$G$46</c:f>
              <c:numCache>
                <c:formatCode>0.0000000000</c:formatCode>
                <c:ptCount val="6"/>
                <c:pt idx="0">
                  <c:v>1.220290318153E-3</c:v>
                </c:pt>
                <c:pt idx="1">
                  <c:v>1.620402611862E-3</c:v>
                </c:pt>
                <c:pt idx="2">
                  <c:v>2.4587309928179998E-3</c:v>
                </c:pt>
                <c:pt idx="3">
                  <c:v>4.8177368201210002E-3</c:v>
                </c:pt>
                <c:pt idx="4">
                  <c:v>9.1819810874570005E-3</c:v>
                </c:pt>
                <c:pt idx="5">
                  <c:v>1.7026372632383002E-2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'final_nu+_results'!$A$47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'final_nu+_results'!$B$13:$G$13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'final_nu+_results'!$B$47:$G$47</c:f>
              <c:numCache>
                <c:formatCode>0.0000000000</c:formatCode>
                <c:ptCount val="6"/>
                <c:pt idx="0">
                  <c:v>1.2203623498E-3</c:v>
                </c:pt>
                <c:pt idx="1">
                  <c:v>1.620496335129E-3</c:v>
                </c:pt>
                <c:pt idx="2">
                  <c:v>2.4588689381400001E-3</c:v>
                </c:pt>
                <c:pt idx="3">
                  <c:v>4.8179938043640003E-3</c:v>
                </c:pt>
                <c:pt idx="4">
                  <c:v>9.1824468993990001E-3</c:v>
                </c:pt>
                <c:pt idx="5">
                  <c:v>1.7027194465840001E-2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'final_nu+_results'!$A$48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'final_nu+_results'!$B$13:$G$13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'final_nu+_results'!$B$48:$G$48</c:f>
              <c:numCache>
                <c:formatCode>0.0000000000</c:formatCode>
                <c:ptCount val="6"/>
                <c:pt idx="0">
                  <c:v>1.220363090777E-3</c:v>
                </c:pt>
                <c:pt idx="1">
                  <c:v>1.620497296081E-3</c:v>
                </c:pt>
                <c:pt idx="2">
                  <c:v>2.4588703465360001E-3</c:v>
                </c:pt>
                <c:pt idx="3">
                  <c:v>4.8179964136919997E-3</c:v>
                </c:pt>
                <c:pt idx="4">
                  <c:v>9.1824516100149998E-3</c:v>
                </c:pt>
                <c:pt idx="5">
                  <c:v>1.7027202752242E-2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99680"/>
        <c:axId val="254200240"/>
      </c:scatterChart>
      <c:valAx>
        <c:axId val="2541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00240"/>
        <c:crosses val="autoZero"/>
        <c:crossBetween val="midCat"/>
      </c:valAx>
      <c:valAx>
        <c:axId val="2542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 b="0" i="0" baseline="0">
                <a:effectLst/>
              </a:rPr>
              <a:t>MP - multiprecision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'final_nu+_results'!$T$45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'final_nu+_results'!$U$12:$Z$12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'final_nu+_results'!$U$45:$Z$45</c:f>
              <c:numCache>
                <c:formatCode>0.000000</c:formatCode>
                <c:ptCount val="6"/>
                <c:pt idx="0">
                  <c:v>7.8875350969799995E-4</c:v>
                </c:pt>
                <c:pt idx="1">
                  <c:v>1.057513133987E-3</c:v>
                </c:pt>
                <c:pt idx="2">
                  <c:v>1.6277476504109999E-3</c:v>
                </c:pt>
                <c:pt idx="3">
                  <c:v>3.2649173399890001E-3</c:v>
                </c:pt>
                <c:pt idx="4">
                  <c:v>6.3654673380749999E-3</c:v>
                </c:pt>
                <c:pt idx="5">
                  <c:v>1.2066675874857999E-2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'final_nu+_results'!$T$46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'final_nu+_results'!$U$12:$Z$12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'final_nu+_results'!$U$46:$Z$46</c:f>
              <c:numCache>
                <c:formatCode>0.000000</c:formatCode>
                <c:ptCount val="6"/>
              </c:numCache>
            </c:numRef>
          </c:yVal>
          <c:smooth val="0"/>
        </c:ser>
        <c:ser>
          <c:idx val="2"/>
          <c:order val="2"/>
          <c:tx>
            <c:strRef>
              <c:f>'final_nu+_results'!$T$47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'final_nu+_results'!$U$12:$Z$12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'final_nu+_results'!$U$47:$Z$47</c:f>
              <c:numCache>
                <c:formatCode>0.000000</c:formatCode>
                <c:ptCount val="6"/>
                <c:pt idx="0">
                  <c:v>7.9113326619200005E-4</c:v>
                </c:pt>
                <c:pt idx="1">
                  <c:v>1.0606852590009999E-3</c:v>
                </c:pt>
                <c:pt idx="2">
                  <c:v>1.6325868212100001E-3</c:v>
                </c:pt>
                <c:pt idx="3">
                  <c:v>3.2744750065059999E-3</c:v>
                </c:pt>
                <c:pt idx="4">
                  <c:v>6.3840243907740003E-3</c:v>
                </c:pt>
                <c:pt idx="5">
                  <c:v>1.2101429441537E-2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'final_nu+_results'!$T$48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'final_nu+_results'!$U$12:$Z$12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'final_nu+_results'!$U$48:$Z$48</c:f>
              <c:numCache>
                <c:formatCode>0.000000</c:formatCode>
                <c:ptCount val="6"/>
                <c:pt idx="0">
                  <c:v>7.9113350495299995E-4</c:v>
                </c:pt>
                <c:pt idx="1">
                  <c:v>1.0606855767930001E-3</c:v>
                </c:pt>
                <c:pt idx="2">
                  <c:v>1.6325873051219999E-3</c:v>
                </c:pt>
                <c:pt idx="3">
                  <c:v>3.2744759600759998E-3</c:v>
                </c:pt>
                <c:pt idx="4">
                  <c:v>6.3840262173729999E-3</c:v>
                </c:pt>
                <c:pt idx="5">
                  <c:v>1.2101432843007E-2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04720"/>
        <c:axId val="254205280"/>
      </c:scatterChart>
      <c:valAx>
        <c:axId val="2542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05280"/>
        <c:crosses val="autoZero"/>
        <c:crossBetween val="midCat"/>
      </c:valAx>
      <c:valAx>
        <c:axId val="2542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0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 - multiprecision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'final_nu+_results'!$T$45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'final_nu+_results'!$AL$12:$AQ$12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'final_nu+_results'!$AL$45:$AQ$45</c:f>
              <c:numCache>
                <c:formatCode>0.000000</c:formatCode>
                <c:ptCount val="6"/>
                <c:pt idx="0">
                  <c:v>5.8379362771300005E-4</c:v>
                </c:pt>
                <c:pt idx="1">
                  <c:v>7.8403426499900003E-4</c:v>
                </c:pt>
                <c:pt idx="2">
                  <c:v>1.210526802338E-3</c:v>
                </c:pt>
                <c:pt idx="3">
                  <c:v>2.4416353255889999E-3</c:v>
                </c:pt>
                <c:pt idx="4">
                  <c:v>4.7898418344930003E-3</c:v>
                </c:pt>
                <c:pt idx="5">
                  <c:v>9.141389042146E-3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'final_nu+_results'!$T$46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'final_nu+_results'!$AL$12:$AQ$12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'final_nu+_results'!$AL$46:$AQ$46</c:f>
              <c:numCache>
                <c:formatCode>0.000000</c:formatCode>
                <c:ptCount val="6"/>
              </c:numCache>
            </c:numRef>
          </c:yVal>
          <c:smooth val="0"/>
        </c:ser>
        <c:ser>
          <c:idx val="2"/>
          <c:order val="2"/>
          <c:tx>
            <c:strRef>
              <c:f>'final_nu+_results'!$T$47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'final_nu+_results'!$AL$12:$AQ$12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'final_nu+_results'!$AL$47:$AQ$47</c:f>
              <c:numCache>
                <c:formatCode>0.000000</c:formatCode>
                <c:ptCount val="6"/>
                <c:pt idx="0">
                  <c:v>5.6437810426100004E-4</c:v>
                </c:pt>
                <c:pt idx="1">
                  <c:v>7.5878426041100003E-4</c:v>
                </c:pt>
                <c:pt idx="2">
                  <c:v>1.1728643407660001E-3</c:v>
                </c:pt>
                <c:pt idx="3">
                  <c:v>2.369552703901E-3</c:v>
                </c:pt>
                <c:pt idx="4">
                  <c:v>4.6549940675439999E-3</c:v>
                </c:pt>
                <c:pt idx="5">
                  <c:v>8.8950059579820002E-3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'final_nu+_results'!$T$48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'final_nu+_results'!$AL$12:$AQ$12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'final_nu+_results'!$AL$48:$AQ$48</c:f>
              <c:numCache>
                <c:formatCode>0.000000</c:formatCode>
                <c:ptCount val="6"/>
                <c:pt idx="0">
                  <c:v>5.6798377009200003E-4</c:v>
                </c:pt>
                <c:pt idx="1">
                  <c:v>7.6311773097699996E-4</c:v>
                </c:pt>
                <c:pt idx="2">
                  <c:v>1.1785150110409999E-3</c:v>
                </c:pt>
                <c:pt idx="3">
                  <c:v>2.3781103055419998E-3</c:v>
                </c:pt>
                <c:pt idx="4">
                  <c:v>4.6675134472810003E-3</c:v>
                </c:pt>
                <c:pt idx="5">
                  <c:v>8.9126788216979998E-3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09760"/>
        <c:axId val="254210320"/>
      </c:scatterChart>
      <c:valAx>
        <c:axId val="2542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10320"/>
        <c:crosses val="autoZero"/>
        <c:crossBetween val="midCat"/>
      </c:valAx>
      <c:valAx>
        <c:axId val="2542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 - multiprecision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'final_nu+_results'!$T$45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'final_nu+_results'!$BR$12:$BW$12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'final_nu+_results'!$BR$45:$BW$45</c:f>
              <c:numCache>
                <c:formatCode>0.000000</c:formatCode>
                <c:ptCount val="6"/>
                <c:pt idx="0">
                  <c:v>1.9870451759450001E-3</c:v>
                </c:pt>
                <c:pt idx="1">
                  <c:v>2.6223917385129998E-3</c:v>
                </c:pt>
                <c:pt idx="2">
                  <c:v>3.944254662098E-3</c:v>
                </c:pt>
                <c:pt idx="3">
                  <c:v>7.6140233669010002E-3</c:v>
                </c:pt>
                <c:pt idx="4">
                  <c:v>1.4291717297384E-2</c:v>
                </c:pt>
                <c:pt idx="5">
                  <c:v>2.6092805257827999E-2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'final_nu+_results'!$T$46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'final_nu+_results'!$BR$12:$BW$12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'final_nu+_results'!$BR$46:$BW$46</c:f>
              <c:numCache>
                <c:formatCode>0.000000</c:formatCode>
                <c:ptCount val="6"/>
                <c:pt idx="0">
                  <c:v>2.2064266497540002E-3</c:v>
                </c:pt>
                <c:pt idx="1">
                  <c:v>2.9052726294869998E-3</c:v>
                </c:pt>
                <c:pt idx="2">
                  <c:v>4.3550987382270003E-3</c:v>
                </c:pt>
                <c:pt idx="3">
                  <c:v>8.3616308381590006E-3</c:v>
                </c:pt>
                <c:pt idx="4">
                  <c:v>1.5613180971994999E-2</c:v>
                </c:pt>
                <c:pt idx="5">
                  <c:v>2.8362287265253999E-2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'final_nu+_results'!$T$47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'final_nu+_results'!$BR$12:$BW$12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'final_nu+_results'!$BR$47:$BW$47</c:f>
              <c:numCache>
                <c:formatCode>0.000000</c:formatCode>
                <c:ptCount val="6"/>
                <c:pt idx="0">
                  <c:v>2.2289754633079998E-3</c:v>
                </c:pt>
                <c:pt idx="1">
                  <c:v>2.9353446356489999E-3</c:v>
                </c:pt>
                <c:pt idx="2">
                  <c:v>4.3986453847340004E-3</c:v>
                </c:pt>
                <c:pt idx="3">
                  <c:v>8.4406028132800008E-3</c:v>
                </c:pt>
                <c:pt idx="4">
                  <c:v>1.5751928939851001E-2</c:v>
                </c:pt>
                <c:pt idx="5">
                  <c:v>2.8599433419482002E-2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'final_nu+_results'!$T$48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'final_nu+_results'!$BR$12:$BW$12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'final_nu+_results'!$BR$48:$BW$48</c:f>
              <c:numCache>
                <c:formatCode>0.000000</c:formatCode>
                <c:ptCount val="6"/>
                <c:pt idx="0">
                  <c:v>2.2313268158450001E-3</c:v>
                </c:pt>
                <c:pt idx="1">
                  <c:v>2.938371276145E-3</c:v>
                </c:pt>
                <c:pt idx="2">
                  <c:v>4.4030266274170003E-3</c:v>
                </c:pt>
                <c:pt idx="3">
                  <c:v>8.4484711822590004E-3</c:v>
                </c:pt>
                <c:pt idx="4">
                  <c:v>1.5766096876146999E-2</c:v>
                </c:pt>
                <c:pt idx="5">
                  <c:v>2.8623793498956999E-2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3216"/>
        <c:axId val="254593776"/>
      </c:scatterChart>
      <c:valAx>
        <c:axId val="2545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3776"/>
        <c:crosses val="autoZero"/>
        <c:crossBetween val="midCat"/>
      </c:valAx>
      <c:valAx>
        <c:axId val="2545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 - multiprecision</a:t>
            </a:r>
            <a:r>
              <a:rPr lang="hu-HU"/>
              <a:t> - summary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'final_nu+_results'!$B$43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'final_nu+_results'!$B$44:$G$44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'final_nu+_results'!$B$47:$G$47</c:f>
              <c:numCache>
                <c:formatCode>0.0000000000</c:formatCode>
                <c:ptCount val="6"/>
                <c:pt idx="0">
                  <c:v>1.2203623498E-3</c:v>
                </c:pt>
                <c:pt idx="1">
                  <c:v>1.620496335129E-3</c:v>
                </c:pt>
                <c:pt idx="2">
                  <c:v>2.4588689381400001E-3</c:v>
                </c:pt>
                <c:pt idx="3">
                  <c:v>4.8179938043640003E-3</c:v>
                </c:pt>
                <c:pt idx="4">
                  <c:v>9.1824468993990001E-3</c:v>
                </c:pt>
                <c:pt idx="5">
                  <c:v>1.7027194465840001E-2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'final_nu+_results'!$U$43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'final_nu+_results'!$U$44:$Z$44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'final_nu+_results'!$U$47:$Z$47</c:f>
              <c:numCache>
                <c:formatCode>0.000000</c:formatCode>
                <c:ptCount val="6"/>
                <c:pt idx="0">
                  <c:v>7.9113326619200005E-4</c:v>
                </c:pt>
                <c:pt idx="1">
                  <c:v>1.0606852590009999E-3</c:v>
                </c:pt>
                <c:pt idx="2">
                  <c:v>1.6325868212100001E-3</c:v>
                </c:pt>
                <c:pt idx="3">
                  <c:v>3.2744750065059999E-3</c:v>
                </c:pt>
                <c:pt idx="4">
                  <c:v>6.3840243907740003E-3</c:v>
                </c:pt>
                <c:pt idx="5">
                  <c:v>1.2101429441537E-2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'final_nu+_results'!$AL$43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'final_nu+_results'!$AL$44:$AQ$44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'final_nu+_results'!$AL$47:$AQ$47</c:f>
              <c:numCache>
                <c:formatCode>0.000000</c:formatCode>
                <c:ptCount val="6"/>
                <c:pt idx="0">
                  <c:v>5.6437810426100004E-4</c:v>
                </c:pt>
                <c:pt idx="1">
                  <c:v>7.5878426041100003E-4</c:v>
                </c:pt>
                <c:pt idx="2">
                  <c:v>1.1728643407660001E-3</c:v>
                </c:pt>
                <c:pt idx="3">
                  <c:v>2.369552703901E-3</c:v>
                </c:pt>
                <c:pt idx="4">
                  <c:v>4.6549940675439999E-3</c:v>
                </c:pt>
                <c:pt idx="5">
                  <c:v>8.8950059579820002E-3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'final_nu+_results'!$BR$43</c:f>
              <c:strCache>
                <c:ptCount val="1"/>
                <c:pt idx="0">
                  <c:v>rotGumbel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'final_nu+_results'!$BR$44:$BW$44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'final_nu+_results'!$BR$47:$BW$47</c:f>
              <c:numCache>
                <c:formatCode>0.000000</c:formatCode>
                <c:ptCount val="6"/>
                <c:pt idx="0">
                  <c:v>2.2289754633079998E-3</c:v>
                </c:pt>
                <c:pt idx="1">
                  <c:v>2.9353446356489999E-3</c:v>
                </c:pt>
                <c:pt idx="2">
                  <c:v>4.3986453847340004E-3</c:v>
                </c:pt>
                <c:pt idx="3">
                  <c:v>8.4406028132800008E-3</c:v>
                </c:pt>
                <c:pt idx="4">
                  <c:v>1.5751928939851001E-2</c:v>
                </c:pt>
                <c:pt idx="5">
                  <c:v>2.8599433419482002E-2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'final_nu+_results'!$BB$43</c:f>
              <c:strCache>
                <c:ptCount val="1"/>
                <c:pt idx="0">
                  <c:v>rotClayton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'final_nu+_results'!$BB$44:$BG$44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'final_nu+_results'!$BB$47:$BG$47</c:f>
              <c:numCache>
                <c:formatCode>0.000000</c:formatCode>
                <c:ptCount val="6"/>
                <c:pt idx="0">
                  <c:v>2.95956322351E-4</c:v>
                </c:pt>
                <c:pt idx="1">
                  <c:v>3.98696095443E-4</c:v>
                </c:pt>
                <c:pt idx="2">
                  <c:v>6.1835580688599998E-4</c:v>
                </c:pt>
                <c:pt idx="3">
                  <c:v>1.2576184902490001E-3</c:v>
                </c:pt>
                <c:pt idx="4">
                  <c:v>2.4903033382300001E-3</c:v>
                </c:pt>
                <c:pt idx="5">
                  <c:v>4.8026590135350003E-3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8816"/>
        <c:axId val="254599376"/>
      </c:scatterChart>
      <c:valAx>
        <c:axId val="2545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9376"/>
        <c:crosses val="autoZero"/>
        <c:crossBetween val="midCat"/>
      </c:valAx>
      <c:valAx>
        <c:axId val="2545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 - multiprecision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'final_nu+_results'!$T$45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'final_nu+_results'!$BB$12:$BG$12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'final_nu+_results'!$BB$45:$BG$45</c:f>
              <c:numCache>
                <c:formatCode>0.000000</c:formatCode>
                <c:ptCount val="6"/>
                <c:pt idx="0">
                  <c:v>3.1898031347099998E-4</c:v>
                </c:pt>
                <c:pt idx="1">
                  <c:v>4.2960127292999999E-4</c:v>
                </c:pt>
                <c:pt idx="2">
                  <c:v>6.6628604154000005E-4</c:v>
                </c:pt>
                <c:pt idx="3">
                  <c:v>1.35506887806E-3</c:v>
                </c:pt>
                <c:pt idx="4">
                  <c:v>2.683185296154E-3</c:v>
                </c:pt>
                <c:pt idx="5">
                  <c:v>5.1746366306979997E-3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'final_nu+_results'!$T$46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'final_nu+_results'!$BB$12:$BG$12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'final_nu+_results'!$BB$46:$BG$46</c:f>
              <c:numCache>
                <c:formatCode>0.000000</c:formatCode>
                <c:ptCount val="6"/>
                <c:pt idx="0">
                  <c:v>2.9794852133099999E-4</c:v>
                </c:pt>
                <c:pt idx="1">
                  <c:v>4.0136696359599998E-4</c:v>
                </c:pt>
                <c:pt idx="2">
                  <c:v>6.2249997033800005E-4</c:v>
                </c:pt>
                <c:pt idx="3">
                  <c:v>1.2660337631489999E-3</c:v>
                </c:pt>
                <c:pt idx="4">
                  <c:v>2.5069428862420002E-3</c:v>
                </c:pt>
                <c:pt idx="5">
                  <c:v>4.8349576061770001E-3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'final_nu+_results'!$T$47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'final_nu+_results'!$BB$12:$BG$12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'final_nu+_results'!$BB$47:$BG$47</c:f>
              <c:numCache>
                <c:formatCode>0.000000</c:formatCode>
                <c:ptCount val="6"/>
                <c:pt idx="0">
                  <c:v>2.95956322351E-4</c:v>
                </c:pt>
                <c:pt idx="1">
                  <c:v>3.98696095443E-4</c:v>
                </c:pt>
                <c:pt idx="2">
                  <c:v>6.1835580688599998E-4</c:v>
                </c:pt>
                <c:pt idx="3">
                  <c:v>1.2576184902490001E-3</c:v>
                </c:pt>
                <c:pt idx="4">
                  <c:v>2.4903033382300001E-3</c:v>
                </c:pt>
                <c:pt idx="5">
                  <c:v>4.8026590135350003E-3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'final_nu+_results'!$T$48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'final_nu+_results'!$BB$12:$BG$12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'final_nu+_results'!$BB$48:$BG$48</c:f>
              <c:numCache>
                <c:formatCode>0.000000</c:formatCode>
                <c:ptCount val="6"/>
                <c:pt idx="0">
                  <c:v>2.9575810579699998E-4</c:v>
                </c:pt>
                <c:pt idx="1">
                  <c:v>3.9842906896299997E-4</c:v>
                </c:pt>
                <c:pt idx="2">
                  <c:v>6.1794166338399997E-4</c:v>
                </c:pt>
                <c:pt idx="3">
                  <c:v>1.256776200735E-3</c:v>
                </c:pt>
                <c:pt idx="4">
                  <c:v>2.4886354583350001E-3</c:v>
                </c:pt>
                <c:pt idx="5">
                  <c:v>4.799639157658E-3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3856"/>
        <c:axId val="254604416"/>
      </c:scatterChart>
      <c:valAx>
        <c:axId val="2546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4416"/>
        <c:crosses val="autoZero"/>
        <c:crossBetween val="midCat"/>
      </c:valAx>
      <c:valAx>
        <c:axId val="2546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results!$A$107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results!$B$107:$G$107</c:f>
              <c:numCache>
                <c:formatCode>General</c:formatCode>
                <c:ptCount val="6"/>
                <c:pt idx="0">
                  <c:v>4.5363800999424484</c:v>
                </c:pt>
                <c:pt idx="1">
                  <c:v>2.738409082443646</c:v>
                </c:pt>
                <c:pt idx="2">
                  <c:v>2.3370646490690934</c:v>
                </c:pt>
                <c:pt idx="3">
                  <c:v>1.8900832808113062</c:v>
                </c:pt>
                <c:pt idx="4">
                  <c:v>1.4980054949662538</c:v>
                </c:pt>
                <c:pt idx="5">
                  <c:v>1.0921018808920624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results!$A$108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results!$B$108:$G$108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2.7653077381922238</c:v>
                </c:pt>
                <c:pt idx="2">
                  <c:v>2.3671635927042054</c:v>
                </c:pt>
                <c:pt idx="3">
                  <c:v>1.9243612240289318</c:v>
                </c:pt>
                <c:pt idx="4">
                  <c:v>1.5369256198755417</c:v>
                </c:pt>
                <c:pt idx="5">
                  <c:v>1.1374272246187156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results!$A$109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results!$B$109:$G$109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2.9019200809055956</c:v>
                </c:pt>
                <c:pt idx="2">
                  <c:v>2.51840859538967</c:v>
                </c:pt>
                <c:pt idx="3">
                  <c:v>2.0932823549838058</c:v>
                </c:pt>
                <c:pt idx="4">
                  <c:v>1.7245064597474808</c:v>
                </c:pt>
                <c:pt idx="5">
                  <c:v>1.3499135244166032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results!$A$110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results!$B$110:$G$110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4.5567791101757829</c:v>
                </c:pt>
                <c:pt idx="2">
                  <c:v>4.5567791101757829</c:v>
                </c:pt>
                <c:pt idx="3">
                  <c:v>4.5567791101757829</c:v>
                </c:pt>
                <c:pt idx="4">
                  <c:v>4.5567791101757829</c:v>
                </c:pt>
                <c:pt idx="5">
                  <c:v>4.5567791101757829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results!$A$111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results!$B$111:$G$111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3.0054916077853298</c:v>
                </c:pt>
                <c:pt idx="2">
                  <c:v>2.6336816174507667</c:v>
                </c:pt>
                <c:pt idx="3">
                  <c:v>2.2238498202351833</c:v>
                </c:pt>
                <c:pt idx="4">
                  <c:v>1.8714604705362798</c:v>
                </c:pt>
                <c:pt idx="5">
                  <c:v>1.5179330225251191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results!$A$112</c:f>
              <c:strCache>
                <c:ptCount val="1"/>
                <c:pt idx="0">
                  <c:v>rClayton-DI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results!$B$112:$G$112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3.1957871923032135</c:v>
                </c:pt>
                <c:pt idx="2">
                  <c:v>2.8446764915667417</c:v>
                </c:pt>
                <c:pt idx="3">
                  <c:v>2.4617648871174995</c:v>
                </c:pt>
                <c:pt idx="4">
                  <c:v>2.1374041328035012</c:v>
                </c:pt>
                <c:pt idx="5">
                  <c:v>1.8182237113968787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results!$A$113</c:f>
              <c:strCache>
                <c:ptCount val="1"/>
                <c:pt idx="0">
                  <c:v>rGumbel-DI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results!$B$113:$G$113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2.5644537655759243</c:v>
                </c:pt>
                <c:pt idx="2">
                  <c:v>2.1402346943308244</c:v>
                </c:pt>
                <c:pt idx="3">
                  <c:v>1.661903894790463</c:v>
                </c:pt>
                <c:pt idx="4">
                  <c:v>1.2332172951231186</c:v>
                </c:pt>
                <c:pt idx="5">
                  <c:v>0.77345776284284629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41456"/>
        <c:axId val="251742016"/>
      </c:scatterChart>
      <c:valAx>
        <c:axId val="25174145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1742016"/>
        <c:crosses val="autoZero"/>
        <c:crossBetween val="midCat"/>
        <c:majorUnit val="5"/>
      </c:valAx>
      <c:valAx>
        <c:axId val="25174201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17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results!$B$7:$G$7</c:f>
              <c:numCache>
                <c:formatCode>0.00E+00</c:formatCode>
                <c:ptCount val="6"/>
                <c:pt idx="0">
                  <c:v>1.3258E-3</c:v>
                </c:pt>
                <c:pt idx="1">
                  <c:v>1.7581999999999999E-3</c:v>
                </c:pt>
                <c:pt idx="2">
                  <c:v>2.6624999999999999E-3</c:v>
                </c:pt>
                <c:pt idx="3">
                  <c:v>5.1996999999999998E-3</c:v>
                </c:pt>
                <c:pt idx="4">
                  <c:v>9.8773000000000003E-3</c:v>
                </c:pt>
                <c:pt idx="5">
                  <c:v>1.8253999999999999E-2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results!$B$8:$G$8</c:f>
              <c:numCache>
                <c:formatCode>0.00E+00</c:formatCode>
                <c:ptCount val="6"/>
                <c:pt idx="0">
                  <c:v>1.2203623498E-3</c:v>
                </c:pt>
                <c:pt idx="1">
                  <c:v>1.620496335129E-3</c:v>
                </c:pt>
                <c:pt idx="2">
                  <c:v>2.4588689381400001E-3</c:v>
                </c:pt>
                <c:pt idx="3">
                  <c:v>4.8179938043640003E-3</c:v>
                </c:pt>
                <c:pt idx="4">
                  <c:v>9.1824468993990001E-3</c:v>
                </c:pt>
                <c:pt idx="5">
                  <c:v>1.7027194465840001E-2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results!$B$9:$G$9</c:f>
              <c:numCache>
                <c:formatCode>0.00E+00</c:formatCode>
                <c:ptCount val="6"/>
                <c:pt idx="0">
                  <c:v>7.9113326619200005E-4</c:v>
                </c:pt>
                <c:pt idx="1">
                  <c:v>1.0606852590009999E-3</c:v>
                </c:pt>
                <c:pt idx="2">
                  <c:v>1.6325868212100001E-3</c:v>
                </c:pt>
                <c:pt idx="3">
                  <c:v>3.2744750065059999E-3</c:v>
                </c:pt>
                <c:pt idx="4">
                  <c:v>6.3840243907740003E-3</c:v>
                </c:pt>
                <c:pt idx="5">
                  <c:v>1.2101429441537E-2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results!$A$10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results!$B$10:$G$10</c:f>
              <c:numCache>
                <c:formatCode>0.00E+00</c:formatCode>
                <c:ptCount val="6"/>
              </c:numCache>
            </c:numRef>
          </c:yVal>
          <c:smooth val="0"/>
        </c:ser>
        <c:ser>
          <c:idx val="4"/>
          <c:order val="4"/>
          <c:tx>
            <c:strRef>
              <c:f>results!$A$11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results!$B$11:$G$11</c:f>
              <c:numCache>
                <c:formatCode>0.00E+00</c:formatCode>
                <c:ptCount val="6"/>
                <c:pt idx="0">
                  <c:v>5.6437810426100004E-4</c:v>
                </c:pt>
                <c:pt idx="1">
                  <c:v>7.5878426041100003E-4</c:v>
                </c:pt>
                <c:pt idx="2">
                  <c:v>1.1728643407660001E-3</c:v>
                </c:pt>
                <c:pt idx="3">
                  <c:v>2.369552703901E-3</c:v>
                </c:pt>
                <c:pt idx="4">
                  <c:v>4.6549940675439999E-3</c:v>
                </c:pt>
                <c:pt idx="5">
                  <c:v>8.8950059579820002E-3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results!$A$12</c:f>
              <c:strCache>
                <c:ptCount val="1"/>
                <c:pt idx="0">
                  <c:v>rClayton-DI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results!$B$12:$G$12</c:f>
              <c:numCache>
                <c:formatCode>0.00E+00</c:formatCode>
                <c:ptCount val="6"/>
                <c:pt idx="0">
                  <c:v>2.95956322351E-4</c:v>
                </c:pt>
                <c:pt idx="1">
                  <c:v>3.98696095443E-4</c:v>
                </c:pt>
                <c:pt idx="2">
                  <c:v>6.1835580688599998E-4</c:v>
                </c:pt>
                <c:pt idx="3">
                  <c:v>1.2576184902490001E-3</c:v>
                </c:pt>
                <c:pt idx="4">
                  <c:v>2.4903033382300001E-3</c:v>
                </c:pt>
                <c:pt idx="5">
                  <c:v>4.8026590135350003E-3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results!$A$13</c:f>
              <c:strCache>
                <c:ptCount val="1"/>
                <c:pt idx="0">
                  <c:v>rGumbel-DI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results!$B$13:$G$13</c:f>
              <c:numCache>
                <c:formatCode>0.00E+00</c:formatCode>
                <c:ptCount val="6"/>
                <c:pt idx="0">
                  <c:v>2.2289754633079998E-3</c:v>
                </c:pt>
                <c:pt idx="1">
                  <c:v>2.9353446356489999E-3</c:v>
                </c:pt>
                <c:pt idx="2">
                  <c:v>4.3986453847340004E-3</c:v>
                </c:pt>
                <c:pt idx="3">
                  <c:v>8.4406028132800008E-3</c:v>
                </c:pt>
                <c:pt idx="4">
                  <c:v>1.5751928939851001E-2</c:v>
                </c:pt>
                <c:pt idx="5">
                  <c:v>2.8599433419482002E-2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14064"/>
        <c:axId val="251814624"/>
      </c:scatterChart>
      <c:valAx>
        <c:axId val="2518140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1814624"/>
        <c:crosses val="autoZero"/>
        <c:crossBetween val="midCat"/>
      </c:valAx>
      <c:valAx>
        <c:axId val="251814624"/>
        <c:scaling>
          <c:logBase val="10"/>
          <c:orientation val="minMax"/>
          <c:max val="0.1"/>
          <c:min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log10(nu+(t))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181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results!$A$53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results!$B$53:$G$53</c:f>
              <c:numCache>
                <c:formatCode>General</c:formatCode>
                <c:ptCount val="6"/>
                <c:pt idx="0" formatCode="0.00E+00">
                  <c:v>2.8613999999999998E-6</c:v>
                </c:pt>
                <c:pt idx="1">
                  <c:v>3.0868613999999999E-3</c:v>
                </c:pt>
                <c:pt idx="2">
                  <c:v>9.7179113999999994E-3</c:v>
                </c:pt>
                <c:pt idx="3">
                  <c:v>2.93734114E-2</c:v>
                </c:pt>
                <c:pt idx="4">
                  <c:v>6.7065911400000011E-2</c:v>
                </c:pt>
                <c:pt idx="5">
                  <c:v>0.13739416139999999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results!$A$54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results!$B$54:$G$54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2.8434558849289998E-3</c:v>
                </c:pt>
                <c:pt idx="2">
                  <c:v>8.9625037948325003E-3</c:v>
                </c:pt>
                <c:pt idx="3">
                  <c:v>2.7154660651092503E-2</c:v>
                </c:pt>
                <c:pt idx="4">
                  <c:v>6.2155762410500005E-2</c:v>
                </c:pt>
                <c:pt idx="5">
                  <c:v>0.1276798658235975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results!$A$55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results!$B$55:$G$55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1.8544157251930002E-3</c:v>
                </c:pt>
                <c:pt idx="2">
                  <c:v>5.8943238455095E-3</c:v>
                </c:pt>
                <c:pt idx="3">
                  <c:v>1.8161978414799499E-2</c:v>
                </c:pt>
                <c:pt idx="4">
                  <c:v>4.2308226907999499E-2</c:v>
                </c:pt>
                <c:pt idx="5">
                  <c:v>8.8521861488776998E-2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results!$B$56:$G$56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2.5971999999999999E-6</c:v>
                </c:pt>
                <c:pt idx="2">
                  <c:v>2.5971999999999999E-6</c:v>
                </c:pt>
                <c:pt idx="3">
                  <c:v>2.5971999999999999E-6</c:v>
                </c:pt>
                <c:pt idx="4">
                  <c:v>2.5971999999999999E-6</c:v>
                </c:pt>
                <c:pt idx="5">
                  <c:v>2.5971999999999999E-6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results!$A$57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results!$B$57:$G$57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1.3257595646720003E-3</c:v>
                </c:pt>
                <c:pt idx="2">
                  <c:v>4.2232324664375001E-3</c:v>
                </c:pt>
                <c:pt idx="3">
                  <c:v>1.3079275078104999E-2</c:v>
                </c:pt>
                <c:pt idx="4">
                  <c:v>3.0640642006717497E-2</c:v>
                </c:pt>
                <c:pt idx="5">
                  <c:v>6.4515642070532508E-2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results!$A$58</c:f>
              <c:strCache>
                <c:ptCount val="1"/>
                <c:pt idx="0">
                  <c:v>rClayton-DI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results!$B$58:$G$58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6.9724961779399992E-4</c:v>
                </c:pt>
                <c:pt idx="2">
                  <c:v>2.2228274712874996E-3</c:v>
                </c:pt>
                <c:pt idx="3">
                  <c:v>6.9127632141249996E-3</c:v>
                </c:pt>
                <c:pt idx="4">
                  <c:v>1.6282567785322499E-2</c:v>
                </c:pt>
                <c:pt idx="5">
                  <c:v>3.4514973664735001E-2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results!$A$59</c:f>
              <c:strCache>
                <c:ptCount val="1"/>
                <c:pt idx="0">
                  <c:v>rGumbel-DI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results!$B$59:$G$59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5.1669172989569998E-3</c:v>
                </c:pt>
                <c:pt idx="2">
                  <c:v>1.6167902329531501E-2</c:v>
                </c:pt>
                <c:pt idx="3">
                  <c:v>4.8266022824566504E-2</c:v>
                </c:pt>
                <c:pt idx="4">
                  <c:v>0.10874735220739401</c:v>
                </c:pt>
                <c:pt idx="5">
                  <c:v>0.21962575810572652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06496"/>
        <c:axId val="252007056"/>
      </c:scatterChart>
      <c:valAx>
        <c:axId val="25200649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007056"/>
        <c:crosses val="autoZero"/>
        <c:crossBetween val="midCat"/>
        <c:majorUnit val="5"/>
      </c:valAx>
      <c:valAx>
        <c:axId val="25200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log10(Pf(t))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00649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results!$A$17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results!$B$17:$G$17</c:f>
              <c:numCache>
                <c:formatCode>0.000</c:formatCode>
                <c:ptCount val="6"/>
                <c:pt idx="0">
                  <c:v>1.0863986423518226</c:v>
                </c:pt>
                <c:pt idx="1">
                  <c:v>1.0849762272742431</c:v>
                </c:pt>
                <c:pt idx="2">
                  <c:v>1.0828149311666997</c:v>
                </c:pt>
                <c:pt idx="3">
                  <c:v>1.0792251321058697</c:v>
                </c:pt>
                <c:pt idx="4">
                  <c:v>1.0756718887910452</c:v>
                </c:pt>
                <c:pt idx="5">
                  <c:v>1.0720497752357983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results!$A$18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results!$B$18:$G$18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results!$A$19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results!$B$19:$G$19</c:f>
              <c:numCache>
                <c:formatCode>0.000</c:formatCode>
                <c:ptCount val="6"/>
                <c:pt idx="0">
                  <c:v>0.64827734674185544</c:v>
                </c:pt>
                <c:pt idx="1">
                  <c:v>0.65454344820629529</c:v>
                </c:pt>
                <c:pt idx="2">
                  <c:v>0.66395845499799711</c:v>
                </c:pt>
                <c:pt idx="3">
                  <c:v>0.67963454073769758</c:v>
                </c:pt>
                <c:pt idx="4">
                  <c:v>0.69524217898737217</c:v>
                </c:pt>
                <c:pt idx="5">
                  <c:v>0.71071188303010913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results!$A$20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results!$B$20:$G$20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results!$A$21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results!$B$21:$G$21</c:f>
              <c:numCache>
                <c:formatCode>0.000</c:formatCode>
                <c:ptCount val="6"/>
                <c:pt idx="0">
                  <c:v>0.46246764688659364</c:v>
                </c:pt>
                <c:pt idx="1">
                  <c:v>0.46824188611978368</c:v>
                </c:pt>
                <c:pt idx="2">
                  <c:v>0.47699343489743207</c:v>
                </c:pt>
                <c:pt idx="3">
                  <c:v>0.49181314881615812</c:v>
                </c:pt>
                <c:pt idx="4">
                  <c:v>0.50694483927249001</c:v>
                </c:pt>
                <c:pt idx="5">
                  <c:v>0.52239997468914701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results!$A$22</c:f>
              <c:strCache>
                <c:ptCount val="1"/>
                <c:pt idx="0">
                  <c:v>rClayton-DI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results!$B$22:$G$22</c:f>
              <c:numCache>
                <c:formatCode>0.000</c:formatCode>
                <c:ptCount val="6"/>
                <c:pt idx="0">
                  <c:v>0.24251512052916335</c:v>
                </c:pt>
                <c:pt idx="1">
                  <c:v>0.24603332127330094</c:v>
                </c:pt>
                <c:pt idx="2">
                  <c:v>0.25147977482433542</c:v>
                </c:pt>
                <c:pt idx="3">
                  <c:v>0.26102534401557043</c:v>
                </c:pt>
                <c:pt idx="4">
                  <c:v>0.27120258527092522</c:v>
                </c:pt>
                <c:pt idx="5">
                  <c:v>0.28205815251420935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results!$A$23</c:f>
              <c:strCache>
                <c:ptCount val="1"/>
                <c:pt idx="0">
                  <c:v>rGumbel-DI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results!$B$23:$G$23</c:f>
              <c:numCache>
                <c:formatCode>0.000</c:formatCode>
                <c:ptCount val="6"/>
                <c:pt idx="0">
                  <c:v>1.8264865870971005</c:v>
                </c:pt>
                <c:pt idx="1">
                  <c:v>1.8113861611512569</c:v>
                </c:pt>
                <c:pt idx="2">
                  <c:v>1.788889727510786</c:v>
                </c:pt>
                <c:pt idx="3">
                  <c:v>1.7518915872483574</c:v>
                </c:pt>
                <c:pt idx="4">
                  <c:v>1.7154391539015574</c:v>
                </c:pt>
                <c:pt idx="5">
                  <c:v>1.6796327473006933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3216"/>
        <c:axId val="252013776"/>
      </c:scatterChart>
      <c:valAx>
        <c:axId val="2520132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013776"/>
        <c:crosses val="autoZero"/>
        <c:crossBetween val="midCat"/>
        <c:majorUnit val="5"/>
      </c:valAx>
      <c:valAx>
        <c:axId val="2520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nu+(t)/nu+Gauss(t)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013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results!$A$64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results!$B$64:$G$64</c:f>
              <c:numCache>
                <c:formatCode>0.000</c:formatCode>
                <c:ptCount val="6"/>
                <c:pt idx="0">
                  <c:v>1.1017249345448945</c:v>
                </c:pt>
                <c:pt idx="1">
                  <c:v>1.0856020015506862</c:v>
                </c:pt>
                <c:pt idx="2">
                  <c:v>1.0842853316952616</c:v>
                </c:pt>
                <c:pt idx="3">
                  <c:v>1.0817079166414931</c:v>
                </c:pt>
                <c:pt idx="4">
                  <c:v>1.0789974863001686</c:v>
                </c:pt>
                <c:pt idx="5">
                  <c:v>1.0760832220001215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results!$A$65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results!$B$65:$G$65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results!$A$66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results!$B$66:$G$66</c:f>
              <c:numCache>
                <c:formatCode>0.000</c:formatCode>
                <c:ptCount val="6"/>
                <c:pt idx="0">
                  <c:v>1</c:v>
                </c:pt>
                <c:pt idx="1">
                  <c:v>0.65216968373655793</c:v>
                </c:pt>
                <c:pt idx="2">
                  <c:v>0.65766486468970675</c:v>
                </c:pt>
                <c:pt idx="3">
                  <c:v>0.66883466702681094</c:v>
                </c:pt>
                <c:pt idx="4">
                  <c:v>0.68068068457724118</c:v>
                </c:pt>
                <c:pt idx="5">
                  <c:v>0.69331104726471748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results!$A$67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results!$B$67:$G$67</c:f>
              <c:numCache>
                <c:formatCode>0.000</c:formatCode>
                <c:ptCount val="6"/>
                <c:pt idx="0">
                  <c:v>1</c:v>
                </c:pt>
                <c:pt idx="1">
                  <c:v>9.1339556691059801E-4</c:v>
                </c:pt>
                <c:pt idx="2">
                  <c:v>2.8978509347995639E-4</c:v>
                </c:pt>
                <c:pt idx="3">
                  <c:v>9.5644723142415992E-5</c:v>
                </c:pt>
                <c:pt idx="4">
                  <c:v>4.1785345385148935E-5</c:v>
                </c:pt>
                <c:pt idx="5">
                  <c:v>2.0341500073224475E-5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results!$A$68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results!$B$68:$G$68</c:f>
              <c:numCache>
                <c:formatCode>0.000</c:formatCode>
                <c:ptCount val="6"/>
                <c:pt idx="0">
                  <c:v>1</c:v>
                </c:pt>
                <c:pt idx="1">
                  <c:v>0.46624938747910416</c:v>
                </c:pt>
                <c:pt idx="2">
                  <c:v>0.47121123327975428</c:v>
                </c:pt>
                <c:pt idx="3">
                  <c:v>0.4816585722119413</c:v>
                </c:pt>
                <c:pt idx="4">
                  <c:v>0.49296542779662467</c:v>
                </c:pt>
                <c:pt idx="5">
                  <c:v>0.50529221388489953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results!$A$69</c:f>
              <c:strCache>
                <c:ptCount val="1"/>
                <c:pt idx="0">
                  <c:v>rClayton-DI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results!$B$69:$G$69</c:f>
              <c:numCache>
                <c:formatCode>0.000</c:formatCode>
                <c:ptCount val="6"/>
                <c:pt idx="0">
                  <c:v>1</c:v>
                </c:pt>
                <c:pt idx="1">
                  <c:v>0.24521203985952117</c:v>
                </c:pt>
                <c:pt idx="2">
                  <c:v>0.24801411772557491</c:v>
                </c:pt>
                <c:pt idx="3">
                  <c:v>0.25457004611276118</c:v>
                </c:pt>
                <c:pt idx="4">
                  <c:v>0.26196392987324818</c:v>
                </c:pt>
                <c:pt idx="5">
                  <c:v>0.2703243259389142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results!$A$70</c:f>
              <c:strCache>
                <c:ptCount val="1"/>
                <c:pt idx="0">
                  <c:v>rGumbel-DI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results!$B$70:$G$70</c:f>
              <c:numCache>
                <c:formatCode>0.000</c:formatCode>
                <c:ptCount val="6"/>
                <c:pt idx="0">
                  <c:v>1</c:v>
                </c:pt>
                <c:pt idx="1">
                  <c:v>1.8171258876717253</c:v>
                </c:pt>
                <c:pt idx="2">
                  <c:v>1.8039492869005431</c:v>
                </c:pt>
                <c:pt idx="3">
                  <c:v>1.7774489412602781</c:v>
                </c:pt>
                <c:pt idx="4">
                  <c:v>1.7495940519430144</c:v>
                </c:pt>
                <c:pt idx="5">
                  <c:v>1.7201283592290226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25056"/>
        <c:axId val="252225616"/>
      </c:scatterChart>
      <c:valAx>
        <c:axId val="25222505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25616"/>
        <c:crosses val="autoZero"/>
        <c:crossBetween val="midCat"/>
        <c:majorUnit val="5"/>
      </c:valAx>
      <c:valAx>
        <c:axId val="2522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Pf(t)/Pf,Gauss(t)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250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results!$A$117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results!$B$117:$G$117</c:f>
              <c:numCache>
                <c:formatCode>0.000</c:formatCode>
                <c:ptCount val="6"/>
                <c:pt idx="0">
                  <c:v>0.99552337084152676</c:v>
                </c:pt>
                <c:pt idx="1">
                  <c:v>0.99027281651981258</c:v>
                </c:pt>
                <c:pt idx="2">
                  <c:v>0.98728480628551429</c:v>
                </c:pt>
                <c:pt idx="3">
                  <c:v>0.98218736545425722</c:v>
                </c:pt>
                <c:pt idx="4">
                  <c:v>0.97467663730373655</c:v>
                </c:pt>
                <c:pt idx="5">
                  <c:v>0.96015099450266195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results!$A$118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results!$B$118:$G$118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results!$A$119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results!$B$119:$G$119</c:f>
              <c:numCache>
                <c:formatCode>0.000</c:formatCode>
                <c:ptCount val="6"/>
                <c:pt idx="0">
                  <c:v>1</c:v>
                </c:pt>
                <c:pt idx="1">
                  <c:v>1.0494022205292348</c:v>
                </c:pt>
                <c:pt idx="2">
                  <c:v>1.063892923645672</c:v>
                </c:pt>
                <c:pt idx="3">
                  <c:v>1.0877803651651288</c:v>
                </c:pt>
                <c:pt idx="4">
                  <c:v>1.1220493935725591</c:v>
                </c:pt>
                <c:pt idx="5">
                  <c:v>1.1868130946743574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results!$A$120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results!$B$120:$G$120</c:f>
              <c:numCache>
                <c:formatCode>0.000</c:formatCode>
                <c:ptCount val="6"/>
              </c:numCache>
            </c:numRef>
          </c:yVal>
          <c:smooth val="0"/>
        </c:ser>
        <c:ser>
          <c:idx val="4"/>
          <c:order val="4"/>
          <c:tx>
            <c:strRef>
              <c:f>results!$A$121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results!$B$121:$G$121</c:f>
              <c:numCache>
                <c:formatCode>0.000</c:formatCode>
                <c:ptCount val="6"/>
                <c:pt idx="0">
                  <c:v>1</c:v>
                </c:pt>
                <c:pt idx="1">
                  <c:v>1.0868561087346187</c:v>
                </c:pt>
                <c:pt idx="2">
                  <c:v>1.1125896095935202</c:v>
                </c:pt>
                <c:pt idx="3">
                  <c:v>1.1556301345436737</c:v>
                </c:pt>
                <c:pt idx="4">
                  <c:v>1.2176649581050176</c:v>
                </c:pt>
                <c:pt idx="5">
                  <c:v>1.3345319943734908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results!$A$122</c:f>
              <c:strCache>
                <c:ptCount val="1"/>
                <c:pt idx="0">
                  <c:v>rClayton-DI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results!$B$122:$G$122</c:f>
              <c:numCache>
                <c:formatCode>0.000</c:formatCode>
                <c:ptCount val="6"/>
                <c:pt idx="0">
                  <c:v>1</c:v>
                </c:pt>
                <c:pt idx="1">
                  <c:v>1.1556714459535737</c:v>
                </c:pt>
                <c:pt idx="2">
                  <c:v>1.2017236579399373</c:v>
                </c:pt>
                <c:pt idx="3">
                  <c:v>1.2792634025141258</c:v>
                </c:pt>
                <c:pt idx="4">
                  <c:v>1.3907010886945756</c:v>
                </c:pt>
                <c:pt idx="5">
                  <c:v>1.5985406996094869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results!$A$123</c:f>
              <c:strCache>
                <c:ptCount val="1"/>
                <c:pt idx="0">
                  <c:v>rGumbel-DI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results!$B$105:$G$105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results!$B$123:$G$123</c:f>
              <c:numCache>
                <c:formatCode>0.000</c:formatCode>
                <c:ptCount val="6"/>
                <c:pt idx="0">
                  <c:v>1</c:v>
                </c:pt>
                <c:pt idx="1">
                  <c:v>0.92736650252618735</c:v>
                </c:pt>
                <c:pt idx="2">
                  <c:v>0.90413467870459197</c:v>
                </c:pt>
                <c:pt idx="3">
                  <c:v>0.86361327282984013</c:v>
                </c:pt>
                <c:pt idx="4">
                  <c:v>0.8023923078483024</c:v>
                </c:pt>
                <c:pt idx="5">
                  <c:v>0.68000637412395515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30432"/>
        <c:axId val="252330992"/>
      </c:scatterChart>
      <c:valAx>
        <c:axId val="2523304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330992"/>
        <c:crosses val="autoZero"/>
        <c:crossBetween val="midCat"/>
        <c:majorUnit val="5"/>
      </c:valAx>
      <c:valAx>
        <c:axId val="2523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330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results!$A$53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results!$B$53:$G$53</c:f>
              <c:numCache>
                <c:formatCode>General</c:formatCode>
                <c:ptCount val="6"/>
                <c:pt idx="0" formatCode="0.00E+00">
                  <c:v>2.8613999999999998E-6</c:v>
                </c:pt>
                <c:pt idx="1">
                  <c:v>3.0868613999999999E-3</c:v>
                </c:pt>
                <c:pt idx="2">
                  <c:v>9.7179113999999994E-3</c:v>
                </c:pt>
                <c:pt idx="3">
                  <c:v>2.93734114E-2</c:v>
                </c:pt>
                <c:pt idx="4">
                  <c:v>6.7065911400000011E-2</c:v>
                </c:pt>
                <c:pt idx="5">
                  <c:v>0.13739416139999999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results!$A$54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results!$B$54:$G$54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2.8434558849289998E-3</c:v>
                </c:pt>
                <c:pt idx="2">
                  <c:v>8.9625037948325003E-3</c:v>
                </c:pt>
                <c:pt idx="3">
                  <c:v>2.7154660651092503E-2</c:v>
                </c:pt>
                <c:pt idx="4">
                  <c:v>6.2155762410500005E-2</c:v>
                </c:pt>
                <c:pt idx="5">
                  <c:v>0.1276798658235975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results!$A$55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results!$B$55:$G$55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1.8544157251930002E-3</c:v>
                </c:pt>
                <c:pt idx="2">
                  <c:v>5.8943238455095E-3</c:v>
                </c:pt>
                <c:pt idx="3">
                  <c:v>1.8161978414799499E-2</c:v>
                </c:pt>
                <c:pt idx="4">
                  <c:v>4.2308226907999499E-2</c:v>
                </c:pt>
                <c:pt idx="5">
                  <c:v>8.8521861488776998E-2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results!$A$57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results!$B$51:$G$51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results!$B$57:$G$57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1.3257595646720003E-3</c:v>
                </c:pt>
                <c:pt idx="2">
                  <c:v>4.2232324664375001E-3</c:v>
                </c:pt>
                <c:pt idx="3">
                  <c:v>1.3079275078104999E-2</c:v>
                </c:pt>
                <c:pt idx="4">
                  <c:v>3.0640642006717497E-2</c:v>
                </c:pt>
                <c:pt idx="5">
                  <c:v>6.4515642070532508E-2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36032"/>
        <c:axId val="25233659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results!$A$56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results!$B$51:$G$51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results!$B$56:$G$56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E+00">
                        <c:v>2.5971999999999999E-6</c:v>
                      </c:pt>
                      <c:pt idx="1">
                        <c:v>2.5971999999999999E-6</c:v>
                      </c:pt>
                      <c:pt idx="2">
                        <c:v>2.5971999999999999E-6</c:v>
                      </c:pt>
                      <c:pt idx="3">
                        <c:v>2.5971999999999999E-6</c:v>
                      </c:pt>
                      <c:pt idx="4">
                        <c:v>2.5971999999999999E-6</c:v>
                      </c:pt>
                      <c:pt idx="5">
                        <c:v>2.5971999999999999E-6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23360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336592"/>
        <c:crosses val="autoZero"/>
        <c:crossBetween val="midCat"/>
        <c:majorUnit val="5"/>
      </c:valAx>
      <c:valAx>
        <c:axId val="2523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33603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</xdr:colOff>
      <xdr:row>53</xdr:row>
      <xdr:rowOff>66114</xdr:rowOff>
    </xdr:from>
    <xdr:to>
      <xdr:col>17</xdr:col>
      <xdr:colOff>581470</xdr:colOff>
      <xdr:row>74</xdr:row>
      <xdr:rowOff>67614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603437</xdr:colOff>
      <xdr:row>2</xdr:row>
      <xdr:rowOff>177613</xdr:rowOff>
    </xdr:from>
    <xdr:to>
      <xdr:col>17</xdr:col>
      <xdr:colOff>557378</xdr:colOff>
      <xdr:row>23</xdr:row>
      <xdr:rowOff>179113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26894</xdr:colOff>
      <xdr:row>106</xdr:row>
      <xdr:rowOff>72838</xdr:rowOff>
    </xdr:from>
    <xdr:to>
      <xdr:col>17</xdr:col>
      <xdr:colOff>585953</xdr:colOff>
      <xdr:row>126</xdr:row>
      <xdr:rowOff>74338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534521</xdr:colOff>
      <xdr:row>2</xdr:row>
      <xdr:rowOff>190499</xdr:rowOff>
    </xdr:from>
    <xdr:to>
      <xdr:col>27</xdr:col>
      <xdr:colOff>488462</xdr:colOff>
      <xdr:row>24</xdr:row>
      <xdr:rowOff>1499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273984</xdr:colOff>
      <xdr:row>53</xdr:row>
      <xdr:rowOff>72278</xdr:rowOff>
    </xdr:from>
    <xdr:to>
      <xdr:col>27</xdr:col>
      <xdr:colOff>227925</xdr:colOff>
      <xdr:row>74</xdr:row>
      <xdr:rowOff>73778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593912</xdr:colOff>
      <xdr:row>26</xdr:row>
      <xdr:rowOff>179294</xdr:rowOff>
    </xdr:from>
    <xdr:to>
      <xdr:col>17</xdr:col>
      <xdr:colOff>547853</xdr:colOff>
      <xdr:row>43</xdr:row>
      <xdr:rowOff>180794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11207</xdr:colOff>
      <xdr:row>78</xdr:row>
      <xdr:rowOff>156884</xdr:rowOff>
    </xdr:from>
    <xdr:to>
      <xdr:col>17</xdr:col>
      <xdr:colOff>570266</xdr:colOff>
      <xdr:row>95</xdr:row>
      <xdr:rowOff>158384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571500</xdr:colOff>
      <xdr:row>127</xdr:row>
      <xdr:rowOff>67235</xdr:rowOff>
    </xdr:from>
    <xdr:to>
      <xdr:col>17</xdr:col>
      <xdr:colOff>525441</xdr:colOff>
      <xdr:row>144</xdr:row>
      <xdr:rowOff>68735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63232</xdr:colOff>
      <xdr:row>46</xdr:row>
      <xdr:rowOff>79001</xdr:rowOff>
    </xdr:from>
    <xdr:to>
      <xdr:col>14</xdr:col>
      <xdr:colOff>74803</xdr:colOff>
      <xdr:row>63</xdr:row>
      <xdr:rowOff>80501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31937</xdr:colOff>
      <xdr:row>1</xdr:row>
      <xdr:rowOff>0</xdr:rowOff>
    </xdr:from>
    <xdr:to>
      <xdr:col>14</xdr:col>
      <xdr:colOff>50711</xdr:colOff>
      <xdr:row>18</xdr:row>
      <xdr:rowOff>1500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67715</xdr:colOff>
      <xdr:row>94</xdr:row>
      <xdr:rowOff>99332</xdr:rowOff>
    </xdr:from>
    <xdr:to>
      <xdr:col>14</xdr:col>
      <xdr:colOff>79286</xdr:colOff>
      <xdr:row>111</xdr:row>
      <xdr:rowOff>100832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35058</xdr:colOff>
      <xdr:row>1</xdr:row>
      <xdr:rowOff>12886</xdr:rowOff>
    </xdr:from>
    <xdr:to>
      <xdr:col>24</xdr:col>
      <xdr:colOff>53833</xdr:colOff>
      <xdr:row>18</xdr:row>
      <xdr:rowOff>14386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379639</xdr:colOff>
      <xdr:row>46</xdr:row>
      <xdr:rowOff>85165</xdr:rowOff>
    </xdr:from>
    <xdr:to>
      <xdr:col>23</xdr:col>
      <xdr:colOff>398414</xdr:colOff>
      <xdr:row>63</xdr:row>
      <xdr:rowOff>86665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22412</xdr:colOff>
      <xdr:row>21</xdr:row>
      <xdr:rowOff>1681</xdr:rowOff>
    </xdr:from>
    <xdr:to>
      <xdr:col>14</xdr:col>
      <xdr:colOff>41186</xdr:colOff>
      <xdr:row>38</xdr:row>
      <xdr:rowOff>3181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52028</xdr:colOff>
      <xdr:row>67</xdr:row>
      <xdr:rowOff>169771</xdr:rowOff>
    </xdr:from>
    <xdr:to>
      <xdr:col>14</xdr:col>
      <xdr:colOff>63599</xdr:colOff>
      <xdr:row>84</xdr:row>
      <xdr:rowOff>171271</xdr:rowOff>
    </xdr:to>
    <xdr:graphicFrame macro="">
      <xdr:nvGraphicFramePr>
        <xdr:cNvPr id="24" name="Diagra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112</xdr:row>
      <xdr:rowOff>93729</xdr:rowOff>
    </xdr:from>
    <xdr:to>
      <xdr:col>14</xdr:col>
      <xdr:colOff>18774</xdr:colOff>
      <xdr:row>129</xdr:row>
      <xdr:rowOff>95229</xdr:rowOff>
    </xdr:to>
    <xdr:graphicFrame macro="">
      <xdr:nvGraphicFramePr>
        <xdr:cNvPr id="25" name="Diagra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0</xdr:rowOff>
    </xdr:from>
    <xdr:to>
      <xdr:col>16</xdr:col>
      <xdr:colOff>361950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14</xdr:row>
      <xdr:rowOff>147637</xdr:rowOff>
    </xdr:from>
    <xdr:to>
      <xdr:col>16</xdr:col>
      <xdr:colOff>352425</xdr:colOff>
      <xdr:row>29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219075</xdr:colOff>
      <xdr:row>10</xdr:row>
      <xdr:rowOff>57150</xdr:rowOff>
    </xdr:from>
    <xdr:to>
      <xdr:col>33</xdr:col>
      <xdr:colOff>523875</xdr:colOff>
      <xdr:row>24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66675</xdr:colOff>
      <xdr:row>10</xdr:row>
      <xdr:rowOff>47625</xdr:rowOff>
    </xdr:from>
    <xdr:to>
      <xdr:col>50</xdr:col>
      <xdr:colOff>371475</xdr:colOff>
      <xdr:row>24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28575</xdr:colOff>
      <xdr:row>11</xdr:row>
      <xdr:rowOff>95250</xdr:rowOff>
    </xdr:from>
    <xdr:to>
      <xdr:col>66</xdr:col>
      <xdr:colOff>333375</xdr:colOff>
      <xdr:row>25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0</xdr:row>
      <xdr:rowOff>28575</xdr:rowOff>
    </xdr:from>
    <xdr:to>
      <xdr:col>25</xdr:col>
      <xdr:colOff>47625</xdr:colOff>
      <xdr:row>14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38100</xdr:colOff>
      <xdr:row>31</xdr:row>
      <xdr:rowOff>0</xdr:rowOff>
    </xdr:from>
    <xdr:to>
      <xdr:col>16</xdr:col>
      <xdr:colOff>342900</xdr:colOff>
      <xdr:row>45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134471</xdr:colOff>
      <xdr:row>31</xdr:row>
      <xdr:rowOff>175933</xdr:rowOff>
    </xdr:from>
    <xdr:to>
      <xdr:col>33</xdr:col>
      <xdr:colOff>439271</xdr:colOff>
      <xdr:row>46</xdr:row>
      <xdr:rowOff>61633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0</xdr:colOff>
      <xdr:row>29</xdr:row>
      <xdr:rowOff>0</xdr:rowOff>
    </xdr:from>
    <xdr:to>
      <xdr:col>50</xdr:col>
      <xdr:colOff>304799</xdr:colOff>
      <xdr:row>43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526676</xdr:colOff>
      <xdr:row>31</xdr:row>
      <xdr:rowOff>168088</xdr:rowOff>
    </xdr:from>
    <xdr:to>
      <xdr:col>83</xdr:col>
      <xdr:colOff>226358</xdr:colOff>
      <xdr:row>46</xdr:row>
      <xdr:rowOff>53788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403412</xdr:colOff>
      <xdr:row>52</xdr:row>
      <xdr:rowOff>44823</xdr:rowOff>
    </xdr:from>
    <xdr:to>
      <xdr:col>22</xdr:col>
      <xdr:colOff>145677</xdr:colOff>
      <xdr:row>70</xdr:row>
      <xdr:rowOff>67235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78441</xdr:colOff>
      <xdr:row>34</xdr:row>
      <xdr:rowOff>67235</xdr:rowOff>
    </xdr:from>
    <xdr:to>
      <xdr:col>66</xdr:col>
      <xdr:colOff>383241</xdr:colOff>
      <xdr:row>48</xdr:row>
      <xdr:rowOff>143435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7" sqref="H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A5" t="s">
        <v>27</v>
      </c>
      <c r="H5" t="s">
        <v>32</v>
      </c>
    </row>
    <row r="6" spans="1:8" x14ac:dyDescent="0.25">
      <c r="B6" t="s">
        <v>5</v>
      </c>
      <c r="D6" t="s">
        <v>29</v>
      </c>
      <c r="F6" t="s">
        <v>28</v>
      </c>
      <c r="H6" t="s">
        <v>31</v>
      </c>
    </row>
    <row r="7" spans="1:8" x14ac:dyDescent="0.25">
      <c r="A7" t="s">
        <v>3</v>
      </c>
      <c r="B7" s="1">
        <v>2.8613999999999998E-6</v>
      </c>
      <c r="D7" s="1">
        <v>2.5958000000000002E-6</v>
      </c>
      <c r="F7" s="1">
        <v>2.5932E-6</v>
      </c>
      <c r="H7" s="1">
        <v>2.5971999999999999E-6</v>
      </c>
    </row>
    <row r="8" spans="1:8" x14ac:dyDescent="0.25">
      <c r="A8" t="s">
        <v>4</v>
      </c>
      <c r="B8">
        <f>-_xlfn.NORM.S.INV(B7)</f>
        <v>4.5363800999424484</v>
      </c>
      <c r="D8">
        <f>-_xlfn.NORM.S.INV(D7)</f>
        <v>4.5568924093127663</v>
      </c>
      <c r="F8">
        <f>-_xlfn.NORM.S.INV(F7)</f>
        <v>4.5571029773148366</v>
      </c>
      <c r="H8">
        <f>-_xlfn.NORM.S.INV(H7)</f>
        <v>4.5567791101757829</v>
      </c>
    </row>
    <row r="10" spans="1:8" x14ac:dyDescent="0.25">
      <c r="F10" t="s">
        <v>30</v>
      </c>
    </row>
    <row r="12" spans="1:8" x14ac:dyDescent="0.25">
      <c r="H12" s="1">
        <f>(F7-H7)/H7</f>
        <v>-1.5401201293700436E-3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opLeftCell="A14" zoomScale="70" zoomScaleNormal="70" workbookViewId="0">
      <selection activeCell="C54" sqref="C54"/>
    </sheetView>
  </sheetViews>
  <sheetFormatPr defaultRowHeight="15" x14ac:dyDescent="0.25"/>
  <cols>
    <col min="1" max="1" width="19.42578125" customWidth="1"/>
  </cols>
  <sheetData>
    <row r="1" spans="1:9" x14ac:dyDescent="0.25">
      <c r="B1" s="23" t="s">
        <v>33</v>
      </c>
      <c r="C1" s="23"/>
      <c r="D1" s="23"/>
      <c r="E1" s="23"/>
      <c r="F1" s="23"/>
      <c r="G1" s="23"/>
      <c r="H1" s="23"/>
      <c r="I1" s="23"/>
    </row>
    <row r="4" spans="1:9" s="19" customFormat="1" x14ac:dyDescent="0.25">
      <c r="A4" s="44" t="s">
        <v>8</v>
      </c>
      <c r="B4" s="13"/>
      <c r="C4" s="14"/>
      <c r="D4" s="14"/>
      <c r="E4" s="14"/>
      <c r="F4" s="14"/>
      <c r="G4" s="14"/>
    </row>
    <row r="5" spans="1:9" s="19" customFormat="1" x14ac:dyDescent="0.25">
      <c r="A5" s="45"/>
      <c r="B5" s="15">
        <v>0</v>
      </c>
      <c r="C5" s="16">
        <v>2</v>
      </c>
      <c r="D5" s="16">
        <v>5</v>
      </c>
      <c r="E5" s="16">
        <v>10</v>
      </c>
      <c r="F5" s="16">
        <v>15</v>
      </c>
      <c r="G5" s="16">
        <v>20</v>
      </c>
    </row>
    <row r="6" spans="1:9" s="37" customFormat="1" x14ac:dyDescent="0.25">
      <c r="A6" s="41" t="s">
        <v>43</v>
      </c>
      <c r="B6" s="35"/>
      <c r="C6" s="36"/>
      <c r="D6" s="36"/>
      <c r="E6" s="36"/>
      <c r="F6" s="36"/>
      <c r="G6" s="36"/>
    </row>
    <row r="7" spans="1:9" x14ac:dyDescent="0.25">
      <c r="A7" t="s">
        <v>9</v>
      </c>
      <c r="B7" s="24">
        <v>1.3258E-3</v>
      </c>
      <c r="C7" s="25">
        <v>1.7581999999999999E-3</v>
      </c>
      <c r="D7" s="25">
        <v>2.6624999999999999E-3</v>
      </c>
      <c r="E7" s="25">
        <v>5.1996999999999998E-3</v>
      </c>
      <c r="F7" s="25">
        <v>9.8773000000000003E-3</v>
      </c>
      <c r="G7" s="25">
        <v>1.8253999999999999E-2</v>
      </c>
    </row>
    <row r="8" spans="1:9" x14ac:dyDescent="0.25">
      <c r="A8" t="s">
        <v>10</v>
      </c>
      <c r="B8" s="24">
        <f>'final_nu+_results'!B47</f>
        <v>1.2203623498E-3</v>
      </c>
      <c r="C8" s="40">
        <f>'final_nu+_results'!C47</f>
        <v>1.620496335129E-3</v>
      </c>
      <c r="D8" s="40">
        <f>'final_nu+_results'!D47</f>
        <v>2.4588689381400001E-3</v>
      </c>
      <c r="E8" s="40">
        <f>'final_nu+_results'!E47</f>
        <v>4.8179938043640003E-3</v>
      </c>
      <c r="F8" s="40">
        <f>'final_nu+_results'!F47</f>
        <v>9.1824468993990001E-3</v>
      </c>
      <c r="G8" s="40">
        <f>'final_nu+_results'!G47</f>
        <v>1.7027194465840001E-2</v>
      </c>
    </row>
    <row r="9" spans="1:9" x14ac:dyDescent="0.25">
      <c r="A9" t="s">
        <v>12</v>
      </c>
      <c r="B9" s="24">
        <f>'final_nu+_results'!U47</f>
        <v>7.9113326619200005E-4</v>
      </c>
      <c r="C9" s="25">
        <f>'final_nu+_results'!V47</f>
        <v>1.0606852590009999E-3</v>
      </c>
      <c r="D9" s="25">
        <f>'final_nu+_results'!W47</f>
        <v>1.6325868212100001E-3</v>
      </c>
      <c r="E9" s="25">
        <f>'final_nu+_results'!X47</f>
        <v>3.2744750065059999E-3</v>
      </c>
      <c r="F9" s="25">
        <f>'final_nu+_results'!Y47</f>
        <v>6.3840243907740003E-3</v>
      </c>
      <c r="G9" s="25">
        <f>'final_nu+_results'!Z47</f>
        <v>1.2101429441537E-2</v>
      </c>
    </row>
    <row r="10" spans="1:9" x14ac:dyDescent="0.25">
      <c r="A10" t="s">
        <v>11</v>
      </c>
      <c r="B10" s="24"/>
      <c r="C10" s="25"/>
      <c r="D10" s="25"/>
      <c r="E10" s="25"/>
      <c r="F10" s="25"/>
      <c r="G10" s="25"/>
    </row>
    <row r="11" spans="1:9" x14ac:dyDescent="0.25">
      <c r="A11" t="s">
        <v>13</v>
      </c>
      <c r="B11" s="24">
        <f>'final_nu+_results'!AL47</f>
        <v>5.6437810426100004E-4</v>
      </c>
      <c r="C11" s="25">
        <f>'final_nu+_results'!AM47</f>
        <v>7.5878426041100003E-4</v>
      </c>
      <c r="D11" s="25">
        <f>'final_nu+_results'!AN47</f>
        <v>1.1728643407660001E-3</v>
      </c>
      <c r="E11" s="25">
        <f>'final_nu+_results'!AO47</f>
        <v>2.369552703901E-3</v>
      </c>
      <c r="F11" s="25">
        <f>'final_nu+_results'!AP47</f>
        <v>4.6549940675439999E-3</v>
      </c>
      <c r="G11" s="25">
        <f>'final_nu+_results'!AQ47</f>
        <v>8.8950059579820002E-3</v>
      </c>
    </row>
    <row r="12" spans="1:9" x14ac:dyDescent="0.25">
      <c r="A12" t="s">
        <v>44</v>
      </c>
      <c r="B12" s="24">
        <f>'final_nu+_results'!BB47</f>
        <v>2.95956322351E-4</v>
      </c>
      <c r="C12" s="25">
        <f>'final_nu+_results'!BC47</f>
        <v>3.98696095443E-4</v>
      </c>
      <c r="D12" s="25">
        <f>'final_nu+_results'!BD47</f>
        <v>6.1835580688599998E-4</v>
      </c>
      <c r="E12" s="25">
        <f>'final_nu+_results'!BE47</f>
        <v>1.2576184902490001E-3</v>
      </c>
      <c r="F12" s="25">
        <f>'final_nu+_results'!BF47</f>
        <v>2.4903033382300001E-3</v>
      </c>
      <c r="G12" s="25">
        <f>'final_nu+_results'!BG47</f>
        <v>4.8026590135350003E-3</v>
      </c>
    </row>
    <row r="13" spans="1:9" x14ac:dyDescent="0.25">
      <c r="A13" t="s">
        <v>45</v>
      </c>
      <c r="B13" s="24">
        <f>'final_nu+_results'!BR47</f>
        <v>2.2289754633079998E-3</v>
      </c>
      <c r="C13" s="25">
        <f>'final_nu+_results'!BS47</f>
        <v>2.9353446356489999E-3</v>
      </c>
      <c r="D13" s="25">
        <f>'final_nu+_results'!BT47</f>
        <v>4.3986453847340004E-3</v>
      </c>
      <c r="E13" s="25">
        <f>'final_nu+_results'!BU47</f>
        <v>8.4406028132800008E-3</v>
      </c>
      <c r="F13" s="25">
        <f>'final_nu+_results'!BV47</f>
        <v>1.5751928939851001E-2</v>
      </c>
      <c r="G13" s="25">
        <f>'final_nu+_results'!BW47</f>
        <v>2.8599433419482002E-2</v>
      </c>
    </row>
    <row r="14" spans="1:9" x14ac:dyDescent="0.25">
      <c r="B14" s="39"/>
      <c r="C14" s="10"/>
      <c r="D14" s="10"/>
      <c r="E14" s="10"/>
      <c r="F14" s="10"/>
      <c r="G14" s="10"/>
    </row>
    <row r="15" spans="1:9" x14ac:dyDescent="0.25">
      <c r="A15" s="2" t="s">
        <v>14</v>
      </c>
      <c r="B15" s="5"/>
      <c r="C15" s="6"/>
      <c r="D15" s="6"/>
      <c r="E15" s="6"/>
      <c r="F15" s="6"/>
      <c r="G15" s="6"/>
    </row>
    <row r="16" spans="1:9" x14ac:dyDescent="0.25">
      <c r="A16" s="38" t="str">
        <f>A6</f>
        <v>dummy</v>
      </c>
      <c r="B16" s="9"/>
      <c r="C16" s="39"/>
      <c r="D16" s="39"/>
      <c r="E16" s="39"/>
      <c r="F16" s="39"/>
      <c r="G16" s="39"/>
    </row>
    <row r="17" spans="1:7" x14ac:dyDescent="0.25">
      <c r="A17" s="38" t="str">
        <f t="shared" ref="A17:A22" si="0">A7</f>
        <v>Gauss-FORM</v>
      </c>
      <c r="B17" s="11">
        <f>B7/B$8</f>
        <v>1.0863986423518226</v>
      </c>
      <c r="C17" s="12">
        <f t="shared" ref="C17:G18" si="1">C7/C$8</f>
        <v>1.0849762272742431</v>
      </c>
      <c r="D17" s="12">
        <f t="shared" si="1"/>
        <v>1.0828149311666997</v>
      </c>
      <c r="E17" s="12">
        <f t="shared" si="1"/>
        <v>1.0792251321058697</v>
      </c>
      <c r="F17" s="12">
        <f t="shared" si="1"/>
        <v>1.0756718887910452</v>
      </c>
      <c r="G17" s="12">
        <f t="shared" si="1"/>
        <v>1.0720497752357983</v>
      </c>
    </row>
    <row r="18" spans="1:7" x14ac:dyDescent="0.25">
      <c r="A18" s="38" t="str">
        <f t="shared" si="0"/>
        <v>Gauss-DI</v>
      </c>
      <c r="B18" s="11">
        <f>B8/B$8</f>
        <v>1</v>
      </c>
      <c r="C18" s="12">
        <f t="shared" si="1"/>
        <v>1</v>
      </c>
      <c r="D18" s="12">
        <f t="shared" si="1"/>
        <v>1</v>
      </c>
      <c r="E18" s="12">
        <f t="shared" si="1"/>
        <v>1</v>
      </c>
      <c r="F18" s="12">
        <f t="shared" si="1"/>
        <v>1</v>
      </c>
      <c r="G18" s="12">
        <f t="shared" si="1"/>
        <v>1</v>
      </c>
    </row>
    <row r="19" spans="1:7" x14ac:dyDescent="0.25">
      <c r="A19" s="38" t="str">
        <f t="shared" si="0"/>
        <v>t-DI</v>
      </c>
      <c r="B19" s="11">
        <f t="shared" ref="B19:G19" si="2">B9/B$8</f>
        <v>0.64827734674185544</v>
      </c>
      <c r="C19" s="12">
        <f t="shared" si="2"/>
        <v>0.65454344820629529</v>
      </c>
      <c r="D19" s="12">
        <f t="shared" si="2"/>
        <v>0.66395845499799711</v>
      </c>
      <c r="E19" s="12">
        <f t="shared" si="2"/>
        <v>0.67963454073769758</v>
      </c>
      <c r="F19" s="12">
        <f t="shared" si="2"/>
        <v>0.69524217898737217</v>
      </c>
      <c r="G19" s="12">
        <f t="shared" si="2"/>
        <v>0.71071188303010913</v>
      </c>
    </row>
    <row r="20" spans="1:7" x14ac:dyDescent="0.25">
      <c r="A20" s="38" t="str">
        <f t="shared" si="0"/>
        <v>Clayton-DI</v>
      </c>
      <c r="B20" s="11">
        <f t="shared" ref="B20:G20" si="3">B10/B$8</f>
        <v>0</v>
      </c>
      <c r="C20" s="12">
        <f t="shared" si="3"/>
        <v>0</v>
      </c>
      <c r="D20" s="12">
        <f t="shared" si="3"/>
        <v>0</v>
      </c>
      <c r="E20" s="12">
        <f t="shared" si="3"/>
        <v>0</v>
      </c>
      <c r="F20" s="12">
        <f t="shared" si="3"/>
        <v>0</v>
      </c>
      <c r="G20" s="12">
        <f t="shared" si="3"/>
        <v>0</v>
      </c>
    </row>
    <row r="21" spans="1:7" x14ac:dyDescent="0.25">
      <c r="A21" s="42" t="str">
        <f t="shared" si="0"/>
        <v>Gumbel-DI</v>
      </c>
      <c r="B21" s="11">
        <f t="shared" ref="B21:G21" si="4">B11/B$8</f>
        <v>0.46246764688659364</v>
      </c>
      <c r="C21" s="12">
        <f t="shared" si="4"/>
        <v>0.46824188611978368</v>
      </c>
      <c r="D21" s="12">
        <f t="shared" si="4"/>
        <v>0.47699343489743207</v>
      </c>
      <c r="E21" s="12">
        <f t="shared" si="4"/>
        <v>0.49181314881615812</v>
      </c>
      <c r="F21" s="12">
        <f t="shared" si="4"/>
        <v>0.50694483927249001</v>
      </c>
      <c r="G21" s="12">
        <f t="shared" si="4"/>
        <v>0.52239997468914701</v>
      </c>
    </row>
    <row r="22" spans="1:7" x14ac:dyDescent="0.25">
      <c r="A22" s="42" t="str">
        <f t="shared" si="0"/>
        <v>rClayton-DI</v>
      </c>
      <c r="B22" s="11">
        <f t="shared" ref="B22:G22" si="5">B12/B$8</f>
        <v>0.24251512052916335</v>
      </c>
      <c r="C22" s="12">
        <f t="shared" si="5"/>
        <v>0.24603332127330094</v>
      </c>
      <c r="D22" s="12">
        <f t="shared" si="5"/>
        <v>0.25147977482433542</v>
      </c>
      <c r="E22" s="12">
        <f t="shared" si="5"/>
        <v>0.26102534401557043</v>
      </c>
      <c r="F22" s="12">
        <f t="shared" si="5"/>
        <v>0.27120258527092522</v>
      </c>
      <c r="G22" s="12">
        <f t="shared" si="5"/>
        <v>0.28205815251420935</v>
      </c>
    </row>
    <row r="23" spans="1:7" x14ac:dyDescent="0.25">
      <c r="A23" s="42" t="str">
        <f>A13</f>
        <v>rGumbel-DI</v>
      </c>
      <c r="B23" s="11">
        <f t="shared" ref="B23:G23" si="6">B13/B$8</f>
        <v>1.8264865870971005</v>
      </c>
      <c r="C23" s="12">
        <f t="shared" si="6"/>
        <v>1.8113861611512569</v>
      </c>
      <c r="D23" s="12">
        <f t="shared" si="6"/>
        <v>1.788889727510786</v>
      </c>
      <c r="E23" s="12">
        <f t="shared" si="6"/>
        <v>1.7518915872483574</v>
      </c>
      <c r="F23" s="12">
        <f t="shared" si="6"/>
        <v>1.7154391539015574</v>
      </c>
      <c r="G23" s="12">
        <f t="shared" si="6"/>
        <v>1.6796327473006933</v>
      </c>
    </row>
    <row r="24" spans="1:7" x14ac:dyDescent="0.25">
      <c r="B24" s="10"/>
      <c r="C24" s="10"/>
      <c r="D24" s="10"/>
      <c r="E24" s="10"/>
      <c r="F24" s="10"/>
      <c r="G24" s="10"/>
    </row>
    <row r="25" spans="1:7" x14ac:dyDescent="0.25">
      <c r="B25" s="10"/>
      <c r="C25" s="10"/>
      <c r="D25" s="10"/>
      <c r="E25" s="10"/>
      <c r="F25" s="10"/>
      <c r="G25" s="10"/>
    </row>
    <row r="26" spans="1:7" x14ac:dyDescent="0.25">
      <c r="B26" s="10"/>
      <c r="C26" s="10"/>
      <c r="D26" s="10"/>
      <c r="E26" s="10"/>
      <c r="F26" s="10"/>
      <c r="G26" s="10"/>
    </row>
    <row r="27" spans="1:7" x14ac:dyDescent="0.25">
      <c r="B27" s="10"/>
      <c r="C27" s="10"/>
      <c r="D27" s="10"/>
      <c r="E27" s="10"/>
      <c r="F27" s="10"/>
      <c r="G27" s="10"/>
    </row>
    <row r="28" spans="1:7" x14ac:dyDescent="0.25">
      <c r="B28" s="10"/>
      <c r="C28" s="10"/>
      <c r="D28" s="10"/>
      <c r="E28" s="10"/>
      <c r="F28" s="10"/>
      <c r="G28" s="10"/>
    </row>
    <row r="30" spans="1:7" x14ac:dyDescent="0.25">
      <c r="B30" s="10"/>
      <c r="C30" s="10"/>
      <c r="D30" s="10"/>
      <c r="E30" s="10"/>
      <c r="F30" s="10"/>
      <c r="G30" s="10"/>
    </row>
    <row r="31" spans="1:7" x14ac:dyDescent="0.25">
      <c r="B31" s="10"/>
      <c r="C31" s="10"/>
      <c r="D31" s="10"/>
      <c r="E31" s="10"/>
      <c r="F31" s="10"/>
      <c r="G31" s="10"/>
    </row>
    <row r="32" spans="1:7" x14ac:dyDescent="0.25">
      <c r="B32" s="10"/>
      <c r="C32" s="10"/>
      <c r="D32" s="10"/>
      <c r="E32" s="10"/>
      <c r="F32" s="10"/>
      <c r="G32" s="10"/>
    </row>
    <row r="33" spans="2:7" x14ac:dyDescent="0.25">
      <c r="B33" s="10"/>
      <c r="C33" s="10"/>
      <c r="D33" s="10"/>
      <c r="E33" s="10"/>
      <c r="F33" s="10"/>
      <c r="G33" s="10"/>
    </row>
    <row r="34" spans="2:7" x14ac:dyDescent="0.25">
      <c r="B34" s="10"/>
      <c r="C34" s="10"/>
      <c r="D34" s="10"/>
      <c r="E34" s="10"/>
      <c r="F34" s="10"/>
      <c r="G34" s="10"/>
    </row>
    <row r="35" spans="2:7" x14ac:dyDescent="0.25">
      <c r="B35" s="10"/>
      <c r="C35" s="10"/>
      <c r="D35" s="10"/>
      <c r="E35" s="10"/>
      <c r="F35" s="10"/>
      <c r="G35" s="10"/>
    </row>
    <row r="36" spans="2:7" x14ac:dyDescent="0.25">
      <c r="B36" s="10"/>
      <c r="C36" s="10"/>
      <c r="D36" s="10"/>
      <c r="E36" s="10"/>
      <c r="F36" s="10"/>
      <c r="G36" s="10"/>
    </row>
    <row r="37" spans="2:7" x14ac:dyDescent="0.25">
      <c r="B37" s="10"/>
      <c r="C37" s="10"/>
      <c r="D37" s="10"/>
      <c r="E37" s="10"/>
      <c r="F37" s="10"/>
      <c r="G37" s="10"/>
    </row>
    <row r="38" spans="2:7" x14ac:dyDescent="0.25">
      <c r="B38" s="10"/>
      <c r="C38" s="10"/>
      <c r="D38" s="10"/>
      <c r="E38" s="10"/>
      <c r="F38" s="10"/>
      <c r="G38" s="10"/>
    </row>
    <row r="39" spans="2:7" x14ac:dyDescent="0.25">
      <c r="B39" s="10"/>
      <c r="C39" s="10"/>
      <c r="D39" s="10"/>
      <c r="E39" s="10"/>
      <c r="F39" s="10"/>
      <c r="G39" s="10"/>
    </row>
    <row r="40" spans="2:7" x14ac:dyDescent="0.25">
      <c r="B40" s="10"/>
      <c r="C40" s="10"/>
      <c r="D40" s="10"/>
      <c r="E40" s="10"/>
      <c r="F40" s="10"/>
      <c r="G40" s="10"/>
    </row>
    <row r="41" spans="2:7" x14ac:dyDescent="0.25">
      <c r="B41" s="10"/>
      <c r="C41" s="10"/>
      <c r="D41" s="10"/>
      <c r="E41" s="10"/>
      <c r="F41" s="10"/>
      <c r="G41" s="10"/>
    </row>
    <row r="42" spans="2:7" x14ac:dyDescent="0.25">
      <c r="B42" s="10"/>
      <c r="C42" s="10"/>
      <c r="D42" s="10"/>
      <c r="E42" s="10"/>
      <c r="F42" s="10"/>
      <c r="G42" s="10"/>
    </row>
    <row r="43" spans="2:7" x14ac:dyDescent="0.25">
      <c r="B43" s="10"/>
      <c r="C43" s="10"/>
      <c r="D43" s="10"/>
      <c r="E43" s="10"/>
      <c r="F43" s="10"/>
      <c r="G43" s="10"/>
    </row>
    <row r="44" spans="2:7" x14ac:dyDescent="0.25">
      <c r="B44" s="10"/>
      <c r="C44" s="10"/>
      <c r="D44" s="10"/>
      <c r="E44" s="10"/>
      <c r="F44" s="10"/>
      <c r="G44" s="10"/>
    </row>
    <row r="45" spans="2:7" x14ac:dyDescent="0.25">
      <c r="B45" s="10"/>
      <c r="C45" s="10"/>
      <c r="D45" s="10"/>
      <c r="E45" s="10"/>
      <c r="F45" s="10"/>
      <c r="G45" s="10"/>
    </row>
    <row r="46" spans="2:7" x14ac:dyDescent="0.25">
      <c r="B46" s="10"/>
      <c r="C46" s="10"/>
      <c r="D46" s="10"/>
      <c r="E46" s="10"/>
      <c r="F46" s="10"/>
      <c r="G46" s="10"/>
    </row>
    <row r="47" spans="2:7" x14ac:dyDescent="0.25">
      <c r="B47" s="10"/>
      <c r="C47" s="10"/>
      <c r="D47" s="10"/>
      <c r="E47" s="10"/>
      <c r="F47" s="10"/>
      <c r="G47" s="10"/>
    </row>
    <row r="48" spans="2:7" x14ac:dyDescent="0.25">
      <c r="B48" s="10"/>
      <c r="C48" s="10"/>
      <c r="D48" s="10"/>
      <c r="E48" s="10"/>
      <c r="F48" s="10"/>
      <c r="G48" s="10"/>
    </row>
    <row r="49" spans="1:8" x14ac:dyDescent="0.25">
      <c r="B49" s="10"/>
      <c r="C49" s="10"/>
      <c r="D49" s="10"/>
      <c r="E49" s="10"/>
      <c r="F49" s="10"/>
      <c r="G49" s="10"/>
    </row>
    <row r="50" spans="1:8" s="19" customFormat="1" x14ac:dyDescent="0.25">
      <c r="A50" s="44" t="s">
        <v>7</v>
      </c>
      <c r="B50" s="17"/>
      <c r="C50" s="17"/>
      <c r="D50" s="17"/>
      <c r="E50" s="17"/>
      <c r="F50" s="17"/>
      <c r="G50" s="17"/>
    </row>
    <row r="51" spans="1:8" s="19" customFormat="1" x14ac:dyDescent="0.25">
      <c r="A51" s="45"/>
      <c r="B51" s="16">
        <f t="shared" ref="B51:G51" si="7">B5</f>
        <v>0</v>
      </c>
      <c r="C51" s="16">
        <f t="shared" si="7"/>
        <v>2</v>
      </c>
      <c r="D51" s="16">
        <f t="shared" si="7"/>
        <v>5</v>
      </c>
      <c r="E51" s="16">
        <f t="shared" si="7"/>
        <v>10</v>
      </c>
      <c r="F51" s="16">
        <f t="shared" si="7"/>
        <v>15</v>
      </c>
      <c r="G51" s="16">
        <f t="shared" si="7"/>
        <v>20</v>
      </c>
    </row>
    <row r="52" spans="1:8" s="37" customFormat="1" x14ac:dyDescent="0.25">
      <c r="A52" s="41" t="str">
        <f>A6</f>
        <v>dummy</v>
      </c>
      <c r="B52" s="36"/>
      <c r="C52" s="36"/>
      <c r="D52" s="36"/>
      <c r="E52" s="36"/>
      <c r="F52" s="36"/>
      <c r="G52" s="36"/>
    </row>
    <row r="53" spans="1:8" x14ac:dyDescent="0.25">
      <c r="A53" s="41" t="str">
        <f t="shared" ref="A53:A59" si="8">A7</f>
        <v>Gauss-FORM</v>
      </c>
      <c r="B53" s="8">
        <f>info!$B$7</f>
        <v>2.8613999999999998E-6</v>
      </c>
      <c r="C53" s="10">
        <f t="shared" ref="C53:G57" si="9">B53+(B7+C7)/2*(C$5-B$5)</f>
        <v>3.0868613999999999E-3</v>
      </c>
      <c r="D53" s="10">
        <f t="shared" si="9"/>
        <v>9.7179113999999994E-3</v>
      </c>
      <c r="E53" s="10">
        <f t="shared" si="9"/>
        <v>2.93734114E-2</v>
      </c>
      <c r="F53" s="10">
        <f t="shared" si="9"/>
        <v>6.7065911400000011E-2</v>
      </c>
      <c r="G53" s="10">
        <f t="shared" si="9"/>
        <v>0.13739416139999999</v>
      </c>
    </row>
    <row r="54" spans="1:8" x14ac:dyDescent="0.25">
      <c r="A54" s="41" t="str">
        <f t="shared" si="8"/>
        <v>Gauss-DI</v>
      </c>
      <c r="B54" s="8">
        <f>info!$H$7</f>
        <v>2.5971999999999999E-6</v>
      </c>
      <c r="C54" s="10">
        <f t="shared" si="9"/>
        <v>2.8434558849289998E-3</v>
      </c>
      <c r="D54" s="10">
        <f t="shared" si="9"/>
        <v>8.9625037948325003E-3</v>
      </c>
      <c r="E54" s="10">
        <f t="shared" si="9"/>
        <v>2.7154660651092503E-2</v>
      </c>
      <c r="F54" s="10">
        <f t="shared" si="9"/>
        <v>6.2155762410500005E-2</v>
      </c>
      <c r="G54" s="10">
        <f t="shared" si="9"/>
        <v>0.1276798658235975</v>
      </c>
    </row>
    <row r="55" spans="1:8" x14ac:dyDescent="0.25">
      <c r="A55" s="41" t="str">
        <f t="shared" si="8"/>
        <v>t-DI</v>
      </c>
      <c r="B55" s="8">
        <f>info!$H$7</f>
        <v>2.5971999999999999E-6</v>
      </c>
      <c r="C55" s="10">
        <f t="shared" si="9"/>
        <v>1.8544157251930002E-3</v>
      </c>
      <c r="D55" s="10">
        <f t="shared" si="9"/>
        <v>5.8943238455095E-3</v>
      </c>
      <c r="E55" s="10">
        <f t="shared" si="9"/>
        <v>1.8161978414799499E-2</v>
      </c>
      <c r="F55" s="10">
        <f t="shared" si="9"/>
        <v>4.2308226907999499E-2</v>
      </c>
      <c r="G55" s="10">
        <f t="shared" si="9"/>
        <v>8.8521861488776998E-2</v>
      </c>
    </row>
    <row r="56" spans="1:8" x14ac:dyDescent="0.25">
      <c r="A56" s="41" t="str">
        <f t="shared" si="8"/>
        <v>Clayton-DI</v>
      </c>
      <c r="B56" s="8">
        <f>info!$H$7</f>
        <v>2.5971999999999999E-6</v>
      </c>
      <c r="C56" s="10">
        <f t="shared" si="9"/>
        <v>2.5971999999999999E-6</v>
      </c>
      <c r="D56" s="10">
        <f t="shared" si="9"/>
        <v>2.5971999999999999E-6</v>
      </c>
      <c r="E56" s="10">
        <f t="shared" si="9"/>
        <v>2.5971999999999999E-6</v>
      </c>
      <c r="F56" s="10">
        <f t="shared" si="9"/>
        <v>2.5971999999999999E-6</v>
      </c>
      <c r="G56" s="10">
        <f t="shared" si="9"/>
        <v>2.5971999999999999E-6</v>
      </c>
    </row>
    <row r="57" spans="1:8" x14ac:dyDescent="0.25">
      <c r="A57" s="41" t="str">
        <f t="shared" si="8"/>
        <v>Gumbel-DI</v>
      </c>
      <c r="B57" s="8">
        <f>info!$H$7</f>
        <v>2.5971999999999999E-6</v>
      </c>
      <c r="C57" s="10">
        <f t="shared" si="9"/>
        <v>1.3257595646720003E-3</v>
      </c>
      <c r="D57" s="10">
        <f t="shared" si="9"/>
        <v>4.2232324664375001E-3</v>
      </c>
      <c r="E57" s="10">
        <f t="shared" si="9"/>
        <v>1.3079275078104999E-2</v>
      </c>
      <c r="F57" s="10">
        <f t="shared" si="9"/>
        <v>3.0640642006717497E-2</v>
      </c>
      <c r="G57" s="10">
        <f t="shared" si="9"/>
        <v>6.4515642070532508E-2</v>
      </c>
    </row>
    <row r="58" spans="1:8" x14ac:dyDescent="0.25">
      <c r="A58" s="41" t="str">
        <f t="shared" si="8"/>
        <v>rClayton-DI</v>
      </c>
      <c r="B58" s="8">
        <f>info!$H$7</f>
        <v>2.5971999999999999E-6</v>
      </c>
      <c r="C58" s="10">
        <f t="shared" ref="C58:G58" si="10">B58+(B12+C12)/2*(C$5-B$5)</f>
        <v>6.9724961779399992E-4</v>
      </c>
      <c r="D58" s="10">
        <f t="shared" si="10"/>
        <v>2.2228274712874996E-3</v>
      </c>
      <c r="E58" s="10">
        <f t="shared" si="10"/>
        <v>6.9127632141249996E-3</v>
      </c>
      <c r="F58" s="10">
        <f t="shared" si="10"/>
        <v>1.6282567785322499E-2</v>
      </c>
      <c r="G58" s="10">
        <f t="shared" si="10"/>
        <v>3.4514973664735001E-2</v>
      </c>
    </row>
    <row r="59" spans="1:8" x14ac:dyDescent="0.25">
      <c r="A59" s="41" t="str">
        <f t="shared" si="8"/>
        <v>rGumbel-DI</v>
      </c>
      <c r="B59" s="8">
        <f>info!$H$7</f>
        <v>2.5971999999999999E-6</v>
      </c>
      <c r="C59" s="10">
        <f t="shared" ref="C59:G59" si="11">B59+(B13+C13)/2*(C$5-B$5)</f>
        <v>5.1669172989569998E-3</v>
      </c>
      <c r="D59" s="10">
        <f t="shared" si="11"/>
        <v>1.6167902329531501E-2</v>
      </c>
      <c r="E59" s="10">
        <f t="shared" si="11"/>
        <v>4.8266022824566504E-2</v>
      </c>
      <c r="F59" s="10">
        <f t="shared" si="11"/>
        <v>0.10874735220739401</v>
      </c>
      <c r="G59" s="10">
        <f t="shared" si="11"/>
        <v>0.21962575810572652</v>
      </c>
    </row>
    <row r="60" spans="1:8" x14ac:dyDescent="0.25">
      <c r="B60" s="8"/>
      <c r="C60" s="10"/>
      <c r="D60" s="10"/>
      <c r="E60" s="10"/>
      <c r="F60" s="10"/>
      <c r="G60" s="10"/>
    </row>
    <row r="61" spans="1:8" x14ac:dyDescent="0.25">
      <c r="B61" s="8"/>
      <c r="C61" s="10"/>
      <c r="D61" s="10"/>
      <c r="E61" s="10"/>
      <c r="F61" s="10"/>
      <c r="G61" s="10"/>
    </row>
    <row r="62" spans="1:8" x14ac:dyDescent="0.25">
      <c r="B62" s="10"/>
      <c r="C62" s="10"/>
      <c r="D62" s="10"/>
      <c r="E62" s="10"/>
      <c r="F62" s="10"/>
      <c r="G62" s="10"/>
    </row>
    <row r="63" spans="1:8" x14ac:dyDescent="0.25">
      <c r="A63" s="2" t="s">
        <v>14</v>
      </c>
      <c r="B63" s="5"/>
      <c r="C63" s="6"/>
      <c r="D63" s="6"/>
      <c r="E63" s="6"/>
      <c r="F63" s="6"/>
      <c r="G63" s="6"/>
    </row>
    <row r="64" spans="1:8" x14ac:dyDescent="0.25">
      <c r="A64" t="str">
        <f>A53</f>
        <v>Gauss-FORM</v>
      </c>
      <c r="B64" s="12">
        <f>B53/B$54</f>
        <v>1.1017249345448945</v>
      </c>
      <c r="C64" s="12">
        <f t="shared" ref="C64:G65" si="12">C53/C$54</f>
        <v>1.0856020015506862</v>
      </c>
      <c r="D64" s="12">
        <f t="shared" si="12"/>
        <v>1.0842853316952616</v>
      </c>
      <c r="E64" s="12">
        <f t="shared" si="12"/>
        <v>1.0817079166414931</v>
      </c>
      <c r="F64" s="12">
        <f t="shared" si="12"/>
        <v>1.0789974863001686</v>
      </c>
      <c r="G64" s="12">
        <f t="shared" si="12"/>
        <v>1.0760832220001215</v>
      </c>
      <c r="H64" s="43">
        <f>AVERAGE(C64:G64)</f>
        <v>1.0813351916375464</v>
      </c>
    </row>
    <row r="65" spans="1:8" x14ac:dyDescent="0.25">
      <c r="A65" t="str">
        <f t="shared" ref="A65:A70" si="13">A54</f>
        <v>Gauss-DI</v>
      </c>
      <c r="B65" s="12">
        <f>B54/B$54</f>
        <v>1</v>
      </c>
      <c r="C65" s="12">
        <f t="shared" si="12"/>
        <v>1</v>
      </c>
      <c r="D65" s="12">
        <f t="shared" si="12"/>
        <v>1</v>
      </c>
      <c r="E65" s="12">
        <f t="shared" si="12"/>
        <v>1</v>
      </c>
      <c r="F65" s="12">
        <f t="shared" si="12"/>
        <v>1</v>
      </c>
      <c r="G65" s="12">
        <f t="shared" si="12"/>
        <v>1</v>
      </c>
      <c r="H65" s="43">
        <f t="shared" ref="H65:H70" si="14">AVERAGE(C65:G65)</f>
        <v>1</v>
      </c>
    </row>
    <row r="66" spans="1:8" x14ac:dyDescent="0.25">
      <c r="A66" t="str">
        <f t="shared" si="13"/>
        <v>t-DI</v>
      </c>
      <c r="B66" s="12">
        <f t="shared" ref="B66:G66" si="15">B55/B$54</f>
        <v>1</v>
      </c>
      <c r="C66" s="12">
        <f t="shared" si="15"/>
        <v>0.65216968373655793</v>
      </c>
      <c r="D66" s="12">
        <f t="shared" si="15"/>
        <v>0.65766486468970675</v>
      </c>
      <c r="E66" s="12">
        <f t="shared" si="15"/>
        <v>0.66883466702681094</v>
      </c>
      <c r="F66" s="12">
        <f t="shared" si="15"/>
        <v>0.68068068457724118</v>
      </c>
      <c r="G66" s="12">
        <f t="shared" si="15"/>
        <v>0.69331104726471748</v>
      </c>
      <c r="H66" s="43">
        <f t="shared" si="14"/>
        <v>0.67053218945900694</v>
      </c>
    </row>
    <row r="67" spans="1:8" x14ac:dyDescent="0.25">
      <c r="A67" t="str">
        <f t="shared" si="13"/>
        <v>Clayton-DI</v>
      </c>
      <c r="B67" s="12">
        <f t="shared" ref="B67:G67" si="16">B56/B$54</f>
        <v>1</v>
      </c>
      <c r="C67" s="12">
        <f t="shared" si="16"/>
        <v>9.1339556691059801E-4</v>
      </c>
      <c r="D67" s="12">
        <f t="shared" si="16"/>
        <v>2.8978509347995639E-4</v>
      </c>
      <c r="E67" s="12">
        <f t="shared" si="16"/>
        <v>9.5644723142415992E-5</v>
      </c>
      <c r="F67" s="12">
        <f t="shared" si="16"/>
        <v>4.1785345385148935E-5</v>
      </c>
      <c r="G67" s="12">
        <f t="shared" si="16"/>
        <v>2.0341500073224475E-5</v>
      </c>
      <c r="H67" s="43">
        <f t="shared" si="14"/>
        <v>2.7219044579826875E-4</v>
      </c>
    </row>
    <row r="68" spans="1:8" x14ac:dyDescent="0.25">
      <c r="A68" t="str">
        <f t="shared" si="13"/>
        <v>Gumbel-DI</v>
      </c>
      <c r="B68" s="12">
        <f t="shared" ref="B68:G68" si="17">B57/B$54</f>
        <v>1</v>
      </c>
      <c r="C68" s="12">
        <f t="shared" si="17"/>
        <v>0.46624938747910416</v>
      </c>
      <c r="D68" s="12">
        <f t="shared" si="17"/>
        <v>0.47121123327975428</v>
      </c>
      <c r="E68" s="12">
        <f t="shared" si="17"/>
        <v>0.4816585722119413</v>
      </c>
      <c r="F68" s="12">
        <f t="shared" si="17"/>
        <v>0.49296542779662467</v>
      </c>
      <c r="G68" s="12">
        <f t="shared" si="17"/>
        <v>0.50529221388489953</v>
      </c>
      <c r="H68" s="43">
        <f t="shared" si="14"/>
        <v>0.48347536693046483</v>
      </c>
    </row>
    <row r="69" spans="1:8" x14ac:dyDescent="0.25">
      <c r="A69" t="str">
        <f t="shared" si="13"/>
        <v>rClayton-DI</v>
      </c>
      <c r="B69" s="12">
        <f t="shared" ref="B69:G69" si="18">B58/B$54</f>
        <v>1</v>
      </c>
      <c r="C69" s="12">
        <f t="shared" si="18"/>
        <v>0.24521203985952117</v>
      </c>
      <c r="D69" s="12">
        <f t="shared" si="18"/>
        <v>0.24801411772557491</v>
      </c>
      <c r="E69" s="12">
        <f t="shared" si="18"/>
        <v>0.25457004611276118</v>
      </c>
      <c r="F69" s="12">
        <f t="shared" si="18"/>
        <v>0.26196392987324818</v>
      </c>
      <c r="G69" s="12">
        <f t="shared" si="18"/>
        <v>0.2703243259389142</v>
      </c>
      <c r="H69" s="43">
        <f t="shared" si="14"/>
        <v>0.25601689190200394</v>
      </c>
    </row>
    <row r="70" spans="1:8" x14ac:dyDescent="0.25">
      <c r="A70" t="str">
        <f t="shared" si="13"/>
        <v>rGumbel-DI</v>
      </c>
      <c r="B70" s="12">
        <f t="shared" ref="B70:G70" si="19">B59/B$54</f>
        <v>1</v>
      </c>
      <c r="C70" s="12">
        <f t="shared" si="19"/>
        <v>1.8171258876717253</v>
      </c>
      <c r="D70" s="12">
        <f t="shared" si="19"/>
        <v>1.8039492869005431</v>
      </c>
      <c r="E70" s="12">
        <f t="shared" si="19"/>
        <v>1.7774489412602781</v>
      </c>
      <c r="F70" s="12">
        <f t="shared" si="19"/>
        <v>1.7495940519430144</v>
      </c>
      <c r="G70" s="12">
        <f t="shared" si="19"/>
        <v>1.7201283592290226</v>
      </c>
      <c r="H70" s="43">
        <f t="shared" si="14"/>
        <v>1.7736493054009166</v>
      </c>
    </row>
    <row r="71" spans="1:8" x14ac:dyDescent="0.25">
      <c r="B71" s="10"/>
      <c r="C71" s="10"/>
      <c r="D71" s="10"/>
      <c r="E71" s="10"/>
      <c r="F71" s="10"/>
      <c r="G71" s="10"/>
    </row>
    <row r="72" spans="1:8" x14ac:dyDescent="0.25">
      <c r="B72" s="10"/>
      <c r="C72" s="10"/>
      <c r="D72" s="10"/>
      <c r="E72" s="10"/>
      <c r="F72" s="10"/>
      <c r="G72" s="10"/>
    </row>
    <row r="73" spans="1:8" x14ac:dyDescent="0.25">
      <c r="B73" s="10"/>
      <c r="C73" s="10"/>
      <c r="D73" s="10"/>
      <c r="E73" s="10"/>
      <c r="F73" s="10"/>
      <c r="G73" s="10"/>
    </row>
    <row r="74" spans="1:8" x14ac:dyDescent="0.25">
      <c r="B74" s="10"/>
      <c r="C74" s="10"/>
      <c r="D74" s="10"/>
      <c r="E74" s="10"/>
      <c r="F74" s="10"/>
      <c r="G74" s="10"/>
    </row>
    <row r="75" spans="1:8" x14ac:dyDescent="0.25">
      <c r="B75" s="10"/>
      <c r="C75" s="10"/>
      <c r="D75" s="10"/>
      <c r="E75" s="10"/>
      <c r="F75" s="10"/>
      <c r="G75" s="10"/>
    </row>
    <row r="76" spans="1:8" x14ac:dyDescent="0.25">
      <c r="B76" s="10"/>
      <c r="C76" s="10"/>
      <c r="D76" s="10"/>
      <c r="E76" s="10"/>
      <c r="F76" s="10"/>
      <c r="G76" s="10"/>
    </row>
    <row r="77" spans="1:8" x14ac:dyDescent="0.25">
      <c r="B77" s="10"/>
      <c r="C77" s="10"/>
      <c r="D77" s="10"/>
      <c r="E77" s="10"/>
      <c r="F77" s="10"/>
      <c r="G77" s="10"/>
    </row>
    <row r="78" spans="1:8" x14ac:dyDescent="0.25">
      <c r="B78" s="10"/>
      <c r="C78" s="10"/>
      <c r="D78" s="10"/>
      <c r="E78" s="10"/>
      <c r="F78" s="10"/>
      <c r="G78" s="10"/>
    </row>
    <row r="79" spans="1:8" x14ac:dyDescent="0.25">
      <c r="B79" s="10"/>
      <c r="C79" s="10"/>
      <c r="D79" s="10"/>
      <c r="E79" s="10"/>
      <c r="F79" s="10"/>
      <c r="G79" s="10"/>
    </row>
    <row r="80" spans="1:8" x14ac:dyDescent="0.25">
      <c r="B80" s="10"/>
      <c r="C80" s="10"/>
      <c r="D80" s="10"/>
      <c r="E80" s="10"/>
      <c r="F80" s="10"/>
      <c r="G80" s="10"/>
    </row>
    <row r="81" spans="2:7" x14ac:dyDescent="0.25">
      <c r="B81" s="10"/>
      <c r="C81" s="10"/>
      <c r="D81" s="10"/>
      <c r="E81" s="10"/>
      <c r="F81" s="10"/>
      <c r="G81" s="10"/>
    </row>
    <row r="82" spans="2:7" x14ac:dyDescent="0.25">
      <c r="B82" s="10"/>
      <c r="C82" s="10"/>
      <c r="D82" s="10"/>
      <c r="E82" s="10"/>
      <c r="F82" s="10"/>
      <c r="G82" s="10"/>
    </row>
    <row r="83" spans="2:7" x14ac:dyDescent="0.25">
      <c r="B83" s="10"/>
      <c r="C83" s="10"/>
      <c r="D83" s="10"/>
      <c r="E83" s="10"/>
      <c r="F83" s="10"/>
      <c r="G83" s="10"/>
    </row>
    <row r="84" spans="2:7" x14ac:dyDescent="0.25">
      <c r="B84" s="10"/>
      <c r="C84" s="10"/>
      <c r="D84" s="10"/>
      <c r="E84" s="10"/>
      <c r="F84" s="10"/>
      <c r="G84" s="10"/>
    </row>
    <row r="85" spans="2:7" x14ac:dyDescent="0.25">
      <c r="B85" s="10"/>
      <c r="C85" s="10"/>
      <c r="D85" s="10"/>
      <c r="E85" s="10"/>
      <c r="F85" s="10"/>
      <c r="G85" s="10"/>
    </row>
    <row r="86" spans="2:7" x14ac:dyDescent="0.25">
      <c r="B86" s="10"/>
      <c r="C86" s="10"/>
      <c r="D86" s="10"/>
      <c r="E86" s="10"/>
      <c r="F86" s="10"/>
      <c r="G86" s="10"/>
    </row>
    <row r="87" spans="2:7" x14ac:dyDescent="0.25">
      <c r="B87" s="10"/>
      <c r="C87" s="10"/>
      <c r="D87" s="10"/>
      <c r="E87" s="10"/>
      <c r="F87" s="10"/>
      <c r="G87" s="10"/>
    </row>
    <row r="88" spans="2:7" x14ac:dyDescent="0.25">
      <c r="B88" s="10"/>
      <c r="C88" s="10"/>
      <c r="D88" s="10"/>
      <c r="E88" s="10"/>
      <c r="F88" s="10"/>
      <c r="G88" s="10"/>
    </row>
    <row r="89" spans="2:7" x14ac:dyDescent="0.25">
      <c r="B89" s="10"/>
      <c r="C89" s="10"/>
      <c r="D89" s="10"/>
      <c r="E89" s="10"/>
      <c r="F89" s="10"/>
      <c r="G89" s="10"/>
    </row>
    <row r="90" spans="2:7" x14ac:dyDescent="0.25">
      <c r="B90" s="10"/>
      <c r="C90" s="10"/>
      <c r="D90" s="10"/>
      <c r="E90" s="10"/>
      <c r="F90" s="10"/>
      <c r="G90" s="10"/>
    </row>
    <row r="91" spans="2:7" x14ac:dyDescent="0.25">
      <c r="B91" s="10"/>
      <c r="C91" s="10"/>
      <c r="D91" s="10"/>
      <c r="E91" s="10"/>
      <c r="F91" s="10"/>
      <c r="G91" s="10"/>
    </row>
    <row r="92" spans="2:7" x14ac:dyDescent="0.25">
      <c r="B92" s="10"/>
      <c r="C92" s="10"/>
      <c r="D92" s="10"/>
      <c r="E92" s="10"/>
      <c r="F92" s="10"/>
      <c r="G92" s="10"/>
    </row>
    <row r="93" spans="2:7" x14ac:dyDescent="0.25">
      <c r="B93" s="10"/>
      <c r="C93" s="10"/>
      <c r="D93" s="10"/>
      <c r="E93" s="10"/>
      <c r="F93" s="10"/>
      <c r="G93" s="10"/>
    </row>
    <row r="94" spans="2:7" x14ac:dyDescent="0.25">
      <c r="B94" s="10"/>
      <c r="C94" s="10"/>
      <c r="D94" s="10"/>
      <c r="E94" s="10"/>
      <c r="F94" s="10"/>
      <c r="G94" s="10"/>
    </row>
    <row r="95" spans="2:7" x14ac:dyDescent="0.25">
      <c r="B95" s="10"/>
      <c r="C95" s="10"/>
      <c r="D95" s="10"/>
      <c r="E95" s="10"/>
      <c r="F95" s="10"/>
      <c r="G95" s="10"/>
    </row>
    <row r="96" spans="2:7" x14ac:dyDescent="0.25">
      <c r="B96" s="10"/>
      <c r="C96" s="10"/>
      <c r="D96" s="10"/>
      <c r="E96" s="10"/>
      <c r="F96" s="10"/>
      <c r="G96" s="10"/>
    </row>
    <row r="97" spans="1:7" x14ac:dyDescent="0.25">
      <c r="B97" s="10"/>
      <c r="C97" s="10"/>
      <c r="D97" s="10"/>
      <c r="E97" s="10"/>
      <c r="F97" s="10"/>
      <c r="G97" s="10"/>
    </row>
    <row r="98" spans="1:7" x14ac:dyDescent="0.25">
      <c r="B98" s="10"/>
      <c r="C98" s="10"/>
      <c r="D98" s="10"/>
      <c r="E98" s="10"/>
      <c r="F98" s="10"/>
      <c r="G98" s="10"/>
    </row>
    <row r="99" spans="1:7" x14ac:dyDescent="0.25">
      <c r="B99" s="10"/>
      <c r="C99" s="10"/>
      <c r="D99" s="10"/>
      <c r="E99" s="10"/>
      <c r="F99" s="10"/>
      <c r="G99" s="10"/>
    </row>
    <row r="100" spans="1:7" x14ac:dyDescent="0.25">
      <c r="B100" s="10"/>
      <c r="C100" s="10"/>
      <c r="D100" s="10"/>
      <c r="E100" s="10"/>
      <c r="F100" s="10"/>
      <c r="G100" s="10"/>
    </row>
    <row r="101" spans="1:7" x14ac:dyDescent="0.25">
      <c r="B101" s="10"/>
      <c r="C101" s="10"/>
      <c r="D101" s="10"/>
      <c r="E101" s="10"/>
      <c r="F101" s="10"/>
      <c r="G101" s="10"/>
    </row>
    <row r="102" spans="1:7" x14ac:dyDescent="0.25">
      <c r="B102" s="10"/>
      <c r="C102" s="10"/>
      <c r="D102" s="10"/>
      <c r="E102" s="10"/>
      <c r="F102" s="10"/>
      <c r="G102" s="10"/>
    </row>
    <row r="103" spans="1:7" ht="15.75" customHeight="1" x14ac:dyDescent="0.25">
      <c r="B103" s="10"/>
      <c r="C103" s="10"/>
      <c r="D103" s="10"/>
      <c r="E103" s="10"/>
      <c r="F103" s="10"/>
      <c r="G103" s="10"/>
    </row>
    <row r="104" spans="1:7" s="19" customFormat="1" x14ac:dyDescent="0.25">
      <c r="A104" s="44" t="s">
        <v>6</v>
      </c>
      <c r="B104" s="18"/>
      <c r="C104" s="17"/>
      <c r="D104" s="17"/>
      <c r="E104" s="17"/>
      <c r="F104" s="17"/>
      <c r="G104" s="17"/>
    </row>
    <row r="105" spans="1:7" s="19" customFormat="1" x14ac:dyDescent="0.25">
      <c r="A105" s="45"/>
      <c r="B105" s="15">
        <f t="shared" ref="B105:G105" si="20">B5</f>
        <v>0</v>
      </c>
      <c r="C105" s="16">
        <f t="shared" si="20"/>
        <v>2</v>
      </c>
      <c r="D105" s="16">
        <f t="shared" si="20"/>
        <v>5</v>
      </c>
      <c r="E105" s="16">
        <f t="shared" si="20"/>
        <v>10</v>
      </c>
      <c r="F105" s="16">
        <f t="shared" si="20"/>
        <v>15</v>
      </c>
      <c r="G105" s="16">
        <f t="shared" si="20"/>
        <v>20</v>
      </c>
    </row>
    <row r="106" spans="1:7" s="37" customFormat="1" x14ac:dyDescent="0.25">
      <c r="A106" s="41" t="str">
        <f>A52</f>
        <v>dummy</v>
      </c>
      <c r="B106" s="35"/>
      <c r="C106" s="36"/>
      <c r="D106" s="36"/>
      <c r="E106" s="36"/>
      <c r="F106" s="36"/>
      <c r="G106" s="36"/>
    </row>
    <row r="107" spans="1:7" x14ac:dyDescent="0.25">
      <c r="A107" s="41" t="str">
        <f t="shared" ref="A107:A113" si="21">A53</f>
        <v>Gauss-FORM</v>
      </c>
      <c r="B107" s="9">
        <f t="shared" ref="B107:G111" si="22">-_xlfn.NORM.S.INV(B53)</f>
        <v>4.5363800999424484</v>
      </c>
      <c r="C107" s="10">
        <f t="shared" si="22"/>
        <v>2.738409082443646</v>
      </c>
      <c r="D107" s="10">
        <f t="shared" si="22"/>
        <v>2.3370646490690934</v>
      </c>
      <c r="E107" s="10">
        <f t="shared" si="22"/>
        <v>1.8900832808113062</v>
      </c>
      <c r="F107" s="10">
        <f t="shared" si="22"/>
        <v>1.4980054949662538</v>
      </c>
      <c r="G107" s="10">
        <f t="shared" si="22"/>
        <v>1.0921018808920624</v>
      </c>
    </row>
    <row r="108" spans="1:7" x14ac:dyDescent="0.25">
      <c r="A108" s="41" t="str">
        <f t="shared" si="21"/>
        <v>Gauss-DI</v>
      </c>
      <c r="B108" s="9">
        <f t="shared" si="22"/>
        <v>4.5567791101757829</v>
      </c>
      <c r="C108" s="10">
        <f t="shared" si="22"/>
        <v>2.7653077381922238</v>
      </c>
      <c r="D108" s="10">
        <f t="shared" si="22"/>
        <v>2.3671635927042054</v>
      </c>
      <c r="E108" s="10">
        <f t="shared" si="22"/>
        <v>1.9243612240289318</v>
      </c>
      <c r="F108" s="10">
        <f t="shared" si="22"/>
        <v>1.5369256198755417</v>
      </c>
      <c r="G108" s="10">
        <f t="shared" si="22"/>
        <v>1.1374272246187156</v>
      </c>
    </row>
    <row r="109" spans="1:7" x14ac:dyDescent="0.25">
      <c r="A109" s="41" t="str">
        <f t="shared" si="21"/>
        <v>t-DI</v>
      </c>
      <c r="B109" s="9">
        <f t="shared" si="22"/>
        <v>4.5567791101757829</v>
      </c>
      <c r="C109" s="10">
        <f t="shared" si="22"/>
        <v>2.9019200809055956</v>
      </c>
      <c r="D109" s="10">
        <f t="shared" si="22"/>
        <v>2.51840859538967</v>
      </c>
      <c r="E109" s="10">
        <f t="shared" si="22"/>
        <v>2.0932823549838058</v>
      </c>
      <c r="F109" s="10">
        <f t="shared" si="22"/>
        <v>1.7245064597474808</v>
      </c>
      <c r="G109" s="10">
        <f t="shared" si="22"/>
        <v>1.3499135244166032</v>
      </c>
    </row>
    <row r="110" spans="1:7" x14ac:dyDescent="0.25">
      <c r="A110" s="41" t="str">
        <f t="shared" si="21"/>
        <v>Clayton-DI</v>
      </c>
      <c r="B110" s="9">
        <f t="shared" si="22"/>
        <v>4.5567791101757829</v>
      </c>
      <c r="C110" s="10">
        <f t="shared" si="22"/>
        <v>4.5567791101757829</v>
      </c>
      <c r="D110" s="10">
        <f t="shared" si="22"/>
        <v>4.5567791101757829</v>
      </c>
      <c r="E110" s="10">
        <f t="shared" si="22"/>
        <v>4.5567791101757829</v>
      </c>
      <c r="F110" s="10">
        <f t="shared" si="22"/>
        <v>4.5567791101757829</v>
      </c>
      <c r="G110" s="10">
        <f t="shared" si="22"/>
        <v>4.5567791101757829</v>
      </c>
    </row>
    <row r="111" spans="1:7" x14ac:dyDescent="0.25">
      <c r="A111" s="41" t="str">
        <f t="shared" si="21"/>
        <v>Gumbel-DI</v>
      </c>
      <c r="B111" s="9">
        <f t="shared" si="22"/>
        <v>4.5567791101757829</v>
      </c>
      <c r="C111" s="10">
        <f t="shared" si="22"/>
        <v>3.0054916077853298</v>
      </c>
      <c r="D111" s="10">
        <f t="shared" si="22"/>
        <v>2.6336816174507667</v>
      </c>
      <c r="E111" s="10">
        <f t="shared" si="22"/>
        <v>2.2238498202351833</v>
      </c>
      <c r="F111" s="10">
        <f t="shared" si="22"/>
        <v>1.8714604705362798</v>
      </c>
      <c r="G111" s="10">
        <f t="shared" si="22"/>
        <v>1.5179330225251191</v>
      </c>
    </row>
    <row r="112" spans="1:7" x14ac:dyDescent="0.25">
      <c r="A112" s="41" t="str">
        <f t="shared" si="21"/>
        <v>rClayton-DI</v>
      </c>
      <c r="B112" s="9">
        <f t="shared" ref="B112:G112" si="23">-_xlfn.NORM.S.INV(B58)</f>
        <v>4.5567791101757829</v>
      </c>
      <c r="C112" s="10">
        <f t="shared" si="23"/>
        <v>3.1957871923032135</v>
      </c>
      <c r="D112" s="10">
        <f t="shared" si="23"/>
        <v>2.8446764915667417</v>
      </c>
      <c r="E112" s="10">
        <f t="shared" si="23"/>
        <v>2.4617648871174995</v>
      </c>
      <c r="F112" s="10">
        <f t="shared" si="23"/>
        <v>2.1374041328035012</v>
      </c>
      <c r="G112" s="10">
        <f t="shared" si="23"/>
        <v>1.8182237113968787</v>
      </c>
    </row>
    <row r="113" spans="1:7" x14ac:dyDescent="0.25">
      <c r="A113" s="41" t="str">
        <f t="shared" si="21"/>
        <v>rGumbel-DI</v>
      </c>
      <c r="B113" s="9">
        <f t="shared" ref="B113:G113" si="24">-_xlfn.NORM.S.INV(B59)</f>
        <v>4.5567791101757829</v>
      </c>
      <c r="C113" s="10">
        <f t="shared" si="24"/>
        <v>2.5644537655759243</v>
      </c>
      <c r="D113" s="10">
        <f t="shared" si="24"/>
        <v>2.1402346943308244</v>
      </c>
      <c r="E113" s="10">
        <f t="shared" si="24"/>
        <v>1.661903894790463</v>
      </c>
      <c r="F113" s="10">
        <f t="shared" si="24"/>
        <v>1.2332172951231186</v>
      </c>
      <c r="G113" s="10">
        <f t="shared" si="24"/>
        <v>0.77345776284284629</v>
      </c>
    </row>
    <row r="114" spans="1:7" x14ac:dyDescent="0.25">
      <c r="B114" s="9"/>
      <c r="C114" s="10"/>
      <c r="D114" s="10"/>
      <c r="E114" s="10"/>
      <c r="F114" s="10"/>
      <c r="G114" s="10"/>
    </row>
    <row r="115" spans="1:7" x14ac:dyDescent="0.25">
      <c r="B115" s="9"/>
      <c r="C115" s="10"/>
      <c r="D115" s="10"/>
      <c r="E115" s="10"/>
      <c r="F115" s="10"/>
      <c r="G115" s="10"/>
    </row>
    <row r="116" spans="1:7" x14ac:dyDescent="0.25">
      <c r="A116" s="2" t="s">
        <v>14</v>
      </c>
      <c r="B116" s="5"/>
      <c r="C116" s="6"/>
      <c r="D116" s="6"/>
      <c r="E116" s="6"/>
      <c r="F116" s="6"/>
      <c r="G116" s="6"/>
    </row>
    <row r="117" spans="1:7" x14ac:dyDescent="0.25">
      <c r="A117" t="str">
        <f>A107</f>
        <v>Gauss-FORM</v>
      </c>
      <c r="B117" s="11">
        <f>B107/B$108</f>
        <v>0.99552337084152676</v>
      </c>
      <c r="C117" s="12">
        <f t="shared" ref="C117:G118" si="25">C107/C$108</f>
        <v>0.99027281651981258</v>
      </c>
      <c r="D117" s="12">
        <f t="shared" si="25"/>
        <v>0.98728480628551429</v>
      </c>
      <c r="E117" s="12">
        <f t="shared" si="25"/>
        <v>0.98218736545425722</v>
      </c>
      <c r="F117" s="12">
        <f t="shared" si="25"/>
        <v>0.97467663730373655</v>
      </c>
      <c r="G117" s="12">
        <f t="shared" si="25"/>
        <v>0.96015099450266195</v>
      </c>
    </row>
    <row r="118" spans="1:7" x14ac:dyDescent="0.25">
      <c r="A118" t="str">
        <f t="shared" ref="A118:A123" si="26">A108</f>
        <v>Gauss-DI</v>
      </c>
      <c r="B118" s="11">
        <f>B108/B$108</f>
        <v>1</v>
      </c>
      <c r="C118" s="12">
        <f t="shared" si="25"/>
        <v>1</v>
      </c>
      <c r="D118" s="12">
        <f t="shared" si="25"/>
        <v>1</v>
      </c>
      <c r="E118" s="12">
        <f t="shared" si="25"/>
        <v>1</v>
      </c>
      <c r="F118" s="12">
        <f t="shared" si="25"/>
        <v>1</v>
      </c>
      <c r="G118" s="12">
        <f t="shared" si="25"/>
        <v>1</v>
      </c>
    </row>
    <row r="119" spans="1:7" x14ac:dyDescent="0.25">
      <c r="A119" t="str">
        <f t="shared" si="26"/>
        <v>t-DI</v>
      </c>
      <c r="B119" s="11">
        <f t="shared" ref="B119:G119" si="27">B109/B$108</f>
        <v>1</v>
      </c>
      <c r="C119" s="12">
        <f t="shared" si="27"/>
        <v>1.0494022205292348</v>
      </c>
      <c r="D119" s="12">
        <f t="shared" si="27"/>
        <v>1.063892923645672</v>
      </c>
      <c r="E119" s="12">
        <f t="shared" si="27"/>
        <v>1.0877803651651288</v>
      </c>
      <c r="F119" s="12">
        <f t="shared" si="27"/>
        <v>1.1220493935725591</v>
      </c>
      <c r="G119" s="12">
        <f t="shared" si="27"/>
        <v>1.1868130946743574</v>
      </c>
    </row>
    <row r="120" spans="1:7" x14ac:dyDescent="0.25">
      <c r="A120" t="str">
        <f t="shared" si="26"/>
        <v>Clayton-DI</v>
      </c>
      <c r="B120" s="11"/>
      <c r="C120" s="12"/>
      <c r="D120" s="12"/>
      <c r="E120" s="12"/>
      <c r="F120" s="12"/>
      <c r="G120" s="12"/>
    </row>
    <row r="121" spans="1:7" x14ac:dyDescent="0.25">
      <c r="A121" t="str">
        <f t="shared" si="26"/>
        <v>Gumbel-DI</v>
      </c>
      <c r="B121" s="11">
        <f t="shared" ref="B121:G121" si="28">B111/B$108</f>
        <v>1</v>
      </c>
      <c r="C121" s="12">
        <f t="shared" si="28"/>
        <v>1.0868561087346187</v>
      </c>
      <c r="D121" s="12">
        <f t="shared" si="28"/>
        <v>1.1125896095935202</v>
      </c>
      <c r="E121" s="12">
        <f t="shared" si="28"/>
        <v>1.1556301345436737</v>
      </c>
      <c r="F121" s="12">
        <f t="shared" si="28"/>
        <v>1.2176649581050176</v>
      </c>
      <c r="G121" s="12">
        <f t="shared" si="28"/>
        <v>1.3345319943734908</v>
      </c>
    </row>
    <row r="122" spans="1:7" x14ac:dyDescent="0.25">
      <c r="A122" t="str">
        <f t="shared" si="26"/>
        <v>rClayton-DI</v>
      </c>
      <c r="B122" s="11">
        <f t="shared" ref="B122:G122" si="29">B112/B$108</f>
        <v>1</v>
      </c>
      <c r="C122" s="12">
        <f t="shared" si="29"/>
        <v>1.1556714459535737</v>
      </c>
      <c r="D122" s="12">
        <f t="shared" si="29"/>
        <v>1.2017236579399373</v>
      </c>
      <c r="E122" s="12">
        <f t="shared" si="29"/>
        <v>1.2792634025141258</v>
      </c>
      <c r="F122" s="12">
        <f t="shared" si="29"/>
        <v>1.3907010886945756</v>
      </c>
      <c r="G122" s="12">
        <f t="shared" si="29"/>
        <v>1.5985406996094869</v>
      </c>
    </row>
    <row r="123" spans="1:7" x14ac:dyDescent="0.25">
      <c r="A123" t="str">
        <f t="shared" si="26"/>
        <v>rGumbel-DI</v>
      </c>
      <c r="B123" s="11">
        <f t="shared" ref="B123:G123" si="30">B113/B$108</f>
        <v>1</v>
      </c>
      <c r="C123" s="12">
        <f t="shared" si="30"/>
        <v>0.92736650252618735</v>
      </c>
      <c r="D123" s="12">
        <f t="shared" si="30"/>
        <v>0.90413467870459197</v>
      </c>
      <c r="E123" s="12">
        <f t="shared" si="30"/>
        <v>0.86361327282984013</v>
      </c>
      <c r="F123" s="12">
        <f t="shared" si="30"/>
        <v>0.8023923078483024</v>
      </c>
      <c r="G123" s="12">
        <f t="shared" si="30"/>
        <v>0.68000637412395515</v>
      </c>
    </row>
    <row r="124" spans="1:7" x14ac:dyDescent="0.25">
      <c r="B124" s="10"/>
      <c r="C124" s="10"/>
      <c r="D124" s="10"/>
      <c r="E124" s="10"/>
      <c r="F124" s="10"/>
      <c r="G124" s="10"/>
    </row>
    <row r="125" spans="1:7" x14ac:dyDescent="0.25">
      <c r="B125" s="10"/>
      <c r="C125" s="10"/>
      <c r="D125" s="10"/>
      <c r="E125" s="10"/>
      <c r="F125" s="10"/>
      <c r="G125" s="10"/>
    </row>
    <row r="126" spans="1:7" x14ac:dyDescent="0.25">
      <c r="B126" s="10"/>
      <c r="C126" s="10"/>
      <c r="D126" s="10"/>
      <c r="E126" s="10"/>
      <c r="F126" s="10"/>
      <c r="G126" s="10"/>
    </row>
    <row r="127" spans="1:7" x14ac:dyDescent="0.25">
      <c r="B127" s="10"/>
      <c r="C127" s="10"/>
      <c r="D127" s="10"/>
      <c r="E127" s="10"/>
      <c r="F127" s="10"/>
    </row>
    <row r="128" spans="1:7" x14ac:dyDescent="0.25">
      <c r="B128" s="10"/>
      <c r="C128" s="10"/>
      <c r="D128" s="10"/>
      <c r="E128" s="10"/>
      <c r="F128" s="10"/>
    </row>
    <row r="129" spans="2:6" x14ac:dyDescent="0.25">
      <c r="B129" s="10"/>
      <c r="C129" s="10"/>
      <c r="D129" s="10"/>
      <c r="E129" s="10"/>
      <c r="F129" s="10"/>
    </row>
    <row r="130" spans="2:6" x14ac:dyDescent="0.25">
      <c r="B130" s="10"/>
      <c r="C130" s="10"/>
      <c r="D130" s="10"/>
      <c r="E130" s="10"/>
      <c r="F130" s="10"/>
    </row>
    <row r="131" spans="2:6" x14ac:dyDescent="0.25">
      <c r="B131" s="10"/>
      <c r="C131" s="10"/>
      <c r="D131" s="10"/>
      <c r="E131" s="10"/>
      <c r="F131" s="10"/>
    </row>
    <row r="132" spans="2:6" x14ac:dyDescent="0.25">
      <c r="B132" s="10"/>
      <c r="C132" s="10"/>
      <c r="D132" s="10"/>
      <c r="E132" s="10"/>
      <c r="F132" s="10"/>
    </row>
    <row r="133" spans="2:6" x14ac:dyDescent="0.25">
      <c r="B133" s="10"/>
      <c r="C133" s="10"/>
      <c r="D133" s="10"/>
      <c r="E133" s="10"/>
      <c r="F133" s="10"/>
    </row>
    <row r="134" spans="2:6" x14ac:dyDescent="0.25">
      <c r="B134" s="10"/>
      <c r="C134" s="10"/>
      <c r="D134" s="10"/>
      <c r="E134" s="10"/>
      <c r="F134" s="10"/>
    </row>
    <row r="135" spans="2:6" x14ac:dyDescent="0.25">
      <c r="B135" s="10"/>
      <c r="C135" s="10"/>
      <c r="D135" s="10"/>
      <c r="E135" s="10"/>
      <c r="F135" s="10"/>
    </row>
    <row r="136" spans="2:6" x14ac:dyDescent="0.25">
      <c r="B136" s="10"/>
      <c r="C136" s="10"/>
      <c r="D136" s="10"/>
      <c r="E136" s="10"/>
      <c r="F136" s="10"/>
    </row>
    <row r="137" spans="2:6" x14ac:dyDescent="0.25">
      <c r="B137" s="10"/>
      <c r="C137" s="10"/>
      <c r="D137" s="10"/>
      <c r="E137" s="10"/>
      <c r="F137" s="10"/>
    </row>
    <row r="138" spans="2:6" x14ac:dyDescent="0.25">
      <c r="B138" s="10"/>
      <c r="C138" s="10"/>
      <c r="D138" s="10"/>
      <c r="E138" s="10"/>
      <c r="F138" s="10"/>
    </row>
    <row r="139" spans="2:6" x14ac:dyDescent="0.25">
      <c r="B139" s="10"/>
      <c r="C139" s="10"/>
      <c r="D139" s="10"/>
      <c r="E139" s="10"/>
      <c r="F139" s="10"/>
    </row>
    <row r="140" spans="2:6" x14ac:dyDescent="0.25">
      <c r="B140" s="10"/>
      <c r="C140" s="10"/>
      <c r="D140" s="10"/>
      <c r="E140" s="10"/>
      <c r="F140" s="10"/>
    </row>
  </sheetData>
  <mergeCells count="3">
    <mergeCell ref="A104:A105"/>
    <mergeCell ref="A4:A5"/>
    <mergeCell ref="A50:A5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Z19" sqref="Z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S30" sqref="S30"/>
    </sheetView>
  </sheetViews>
  <sheetFormatPr defaultRowHeight="15" x14ac:dyDescent="0.25"/>
  <cols>
    <col min="3" max="3" width="12" bestFit="1" customWidth="1"/>
    <col min="19" max="19" width="12.7109375" bestFit="1" customWidth="1"/>
  </cols>
  <sheetData>
    <row r="1" spans="1:23" x14ac:dyDescent="0.25">
      <c r="A1" s="46" t="s">
        <v>16</v>
      </c>
      <c r="B1" s="46"/>
      <c r="C1" t="s">
        <v>15</v>
      </c>
      <c r="J1" s="46" t="s">
        <v>16</v>
      </c>
      <c r="K1" s="46"/>
    </row>
    <row r="3" spans="1:23" x14ac:dyDescent="0.25">
      <c r="B3" s="44" t="s">
        <v>8</v>
      </c>
      <c r="C3" s="13"/>
      <c r="D3" s="14"/>
      <c r="E3" s="14"/>
      <c r="F3" s="14"/>
      <c r="G3" s="14"/>
      <c r="H3" s="14"/>
      <c r="K3" s="44" t="s">
        <v>8</v>
      </c>
      <c r="L3" s="13"/>
      <c r="M3" s="14"/>
      <c r="N3" s="14"/>
      <c r="O3" s="14"/>
      <c r="P3" s="14"/>
      <c r="Q3" s="14"/>
    </row>
    <row r="4" spans="1:23" x14ac:dyDescent="0.25">
      <c r="B4" s="45"/>
      <c r="C4" s="15">
        <v>0</v>
      </c>
      <c r="D4" s="16">
        <v>2</v>
      </c>
      <c r="E4" s="16">
        <v>5</v>
      </c>
      <c r="F4" s="16">
        <v>10</v>
      </c>
      <c r="G4" s="16">
        <v>15</v>
      </c>
      <c r="H4" s="16">
        <v>20</v>
      </c>
      <c r="K4" s="45"/>
      <c r="L4" s="15">
        <v>0</v>
      </c>
      <c r="M4" s="16">
        <v>2</v>
      </c>
      <c r="N4" s="16">
        <v>5</v>
      </c>
      <c r="O4" s="16">
        <v>10</v>
      </c>
      <c r="P4" s="16">
        <v>15</v>
      </c>
      <c r="Q4" s="16">
        <v>20</v>
      </c>
    </row>
    <row r="5" spans="1:23" x14ac:dyDescent="0.25">
      <c r="B5" s="20" t="s">
        <v>10</v>
      </c>
      <c r="C5" s="8">
        <v>1.3231E-3</v>
      </c>
      <c r="D5" s="8">
        <v>1.7036E-3</v>
      </c>
      <c r="E5" s="8">
        <v>2.5642E-3</v>
      </c>
      <c r="F5" s="8">
        <v>5.1127999999999998E-3</v>
      </c>
      <c r="G5" s="8">
        <v>9.7832000000000006E-3</v>
      </c>
      <c r="H5" s="8">
        <v>1.7752E-2</v>
      </c>
      <c r="J5" t="s">
        <v>10</v>
      </c>
      <c r="K5" t="s">
        <v>19</v>
      </c>
      <c r="L5" s="1">
        <v>1.2435E-3</v>
      </c>
      <c r="M5" s="1">
        <v>1.6590999999999999E-3</v>
      </c>
      <c r="N5" s="1">
        <v>2.5203999999999999E-3</v>
      </c>
      <c r="O5" s="1">
        <v>4.9116000000000003E-3</v>
      </c>
      <c r="P5" s="1">
        <v>9.3623999999999999E-3</v>
      </c>
      <c r="Q5" s="1">
        <v>1.7493999999999999E-2</v>
      </c>
    </row>
    <row r="6" spans="1:23" x14ac:dyDescent="0.25">
      <c r="C6" s="7">
        <v>1.2834999999999999E-3</v>
      </c>
      <c r="D6" s="8">
        <v>1.7734999999999999E-3</v>
      </c>
      <c r="E6" s="8">
        <v>2.6429000000000001E-3</v>
      </c>
      <c r="F6" s="8">
        <v>4.9280000000000001E-3</v>
      </c>
      <c r="G6" s="8">
        <v>9.3976000000000007E-3</v>
      </c>
      <c r="H6" s="8">
        <v>1.7493999999999999E-2</v>
      </c>
      <c r="J6" t="s">
        <v>10</v>
      </c>
      <c r="K6" t="s">
        <v>20</v>
      </c>
      <c r="L6" s="1">
        <v>1.2587E-3</v>
      </c>
      <c r="M6" s="1">
        <v>1.6750999999999999E-3</v>
      </c>
      <c r="N6" s="1">
        <v>2.4899000000000002E-3</v>
      </c>
      <c r="O6" s="1">
        <v>4.9744999999999998E-3</v>
      </c>
      <c r="P6" s="1">
        <v>9.4147999999999992E-3</v>
      </c>
      <c r="Q6" s="1">
        <v>1.7228E-2</v>
      </c>
    </row>
    <row r="7" spans="1:23" x14ac:dyDescent="0.25">
      <c r="C7" s="8">
        <v>1.2306999999999999E-3</v>
      </c>
      <c r="D7" s="8">
        <v>1.8083999999999999E-3</v>
      </c>
      <c r="E7" s="8">
        <v>2.5634999999999998E-3</v>
      </c>
      <c r="F7" s="8">
        <v>5.0051999999999996E-3</v>
      </c>
      <c r="G7" s="8">
        <v>9.4870000000000006E-3</v>
      </c>
      <c r="H7" s="8">
        <v>1.7527000000000001E-2</v>
      </c>
      <c r="J7" t="s">
        <v>12</v>
      </c>
      <c r="K7" t="s">
        <v>20</v>
      </c>
      <c r="L7" s="1">
        <v>8.2036999999999995E-4</v>
      </c>
      <c r="M7" s="1">
        <v>1.1065000000000001E-3</v>
      </c>
      <c r="N7" s="1">
        <v>1.6573E-3</v>
      </c>
      <c r="O7" s="1">
        <v>3.4083999999999998E-3</v>
      </c>
      <c r="P7" s="1">
        <v>6.5729999999999998E-3</v>
      </c>
      <c r="Q7" s="1">
        <v>1.2282E-2</v>
      </c>
    </row>
    <row r="8" spans="1:23" x14ac:dyDescent="0.25">
      <c r="C8" s="8">
        <v>1.2901E-3</v>
      </c>
      <c r="D8" s="8">
        <v>1.6904000000000001E-3</v>
      </c>
      <c r="E8" s="8">
        <v>2.5444999999999999E-3</v>
      </c>
      <c r="F8" s="8">
        <v>5.0794000000000004E-3</v>
      </c>
      <c r="G8" s="8">
        <v>9.4195000000000008E-3</v>
      </c>
      <c r="H8" s="8">
        <v>1.7819999999999999E-2</v>
      </c>
      <c r="J8" t="s">
        <v>11</v>
      </c>
      <c r="K8" t="s">
        <v>20</v>
      </c>
      <c r="L8" s="1">
        <v>5.5519000000000002E-3</v>
      </c>
      <c r="M8" s="1">
        <v>7.2582000000000002E-3</v>
      </c>
      <c r="N8" s="1">
        <v>1.0721E-2</v>
      </c>
      <c r="O8" s="1">
        <v>2.0591000000000002E-2</v>
      </c>
      <c r="P8" s="1">
        <v>3.8009000000000001E-2</v>
      </c>
      <c r="Q8" s="1">
        <v>6.7211000000000007E-2</v>
      </c>
    </row>
    <row r="9" spans="1:23" x14ac:dyDescent="0.25">
      <c r="C9" s="8">
        <v>1.3286999999999999E-3</v>
      </c>
      <c r="D9" s="8">
        <v>1.7765999999999999E-3</v>
      </c>
      <c r="E9" s="8">
        <v>2.5463999999999999E-3</v>
      </c>
      <c r="F9" s="8">
        <v>5.1338E-3</v>
      </c>
      <c r="G9" s="8">
        <v>9.5507000000000005E-3</v>
      </c>
      <c r="H9" s="8">
        <v>1.7534000000000001E-2</v>
      </c>
      <c r="J9" t="s">
        <v>13</v>
      </c>
      <c r="K9" t="s">
        <v>20</v>
      </c>
      <c r="L9" s="1">
        <v>6.0643999999999997E-4</v>
      </c>
      <c r="M9" s="1">
        <v>8.2220000000000004E-4</v>
      </c>
      <c r="N9" s="1">
        <v>1.2321999999999999E-3</v>
      </c>
      <c r="O9" s="1">
        <v>2.5535000000000002E-3</v>
      </c>
      <c r="P9" s="1">
        <v>4.9486E-3</v>
      </c>
      <c r="Q9" s="1">
        <v>9.3130999999999995E-3</v>
      </c>
    </row>
    <row r="10" spans="1:23" x14ac:dyDescent="0.25">
      <c r="C10" s="8">
        <v>1.3971000000000001E-3</v>
      </c>
      <c r="D10" s="8">
        <v>1.7110999999999999E-3</v>
      </c>
      <c r="E10" s="8">
        <v>2.5260999999999999E-3</v>
      </c>
      <c r="F10" s="8">
        <v>5.1441000000000004E-3</v>
      </c>
      <c r="G10" s="8">
        <v>9.7754000000000001E-3</v>
      </c>
      <c r="H10" s="8">
        <v>1.7434999999999999E-2</v>
      </c>
    </row>
    <row r="11" spans="1:23" x14ac:dyDescent="0.25">
      <c r="C11" s="8">
        <v>1.2982E-3</v>
      </c>
      <c r="D11" s="8">
        <v>1.7570000000000001E-3</v>
      </c>
      <c r="E11" s="8">
        <v>2.5845E-3</v>
      </c>
      <c r="F11" s="8">
        <v>5.0507E-3</v>
      </c>
      <c r="G11" s="8">
        <v>9.4783999999999997E-3</v>
      </c>
      <c r="H11" s="8">
        <v>1.7538999999999999E-2</v>
      </c>
    </row>
    <row r="12" spans="1:23" x14ac:dyDescent="0.25">
      <c r="C12" s="8">
        <v>1.3167999999999999E-3</v>
      </c>
      <c r="D12" s="8">
        <v>1.7288E-3</v>
      </c>
      <c r="E12" s="8">
        <v>2.5547999999999999E-3</v>
      </c>
      <c r="F12" s="8">
        <v>5.1489999999999999E-3</v>
      </c>
      <c r="G12" s="8">
        <v>9.4629999999999992E-3</v>
      </c>
      <c r="H12" s="8">
        <v>1.7704999999999999E-2</v>
      </c>
      <c r="K12" t="s">
        <v>21</v>
      </c>
    </row>
    <row r="13" spans="1:23" x14ac:dyDescent="0.25">
      <c r="C13" s="8">
        <v>1.3442E-3</v>
      </c>
      <c r="D13" s="8">
        <v>1.7436000000000001E-3</v>
      </c>
      <c r="E13" s="8">
        <v>2.7112999999999998E-3</v>
      </c>
      <c r="F13" s="8">
        <v>5.0597000000000003E-3</v>
      </c>
      <c r="G13" s="8">
        <v>9.4371000000000003E-3</v>
      </c>
      <c r="H13" s="8">
        <v>1.7527999999999998E-2</v>
      </c>
      <c r="J13" t="s">
        <v>10</v>
      </c>
      <c r="L13" s="12">
        <f>(results!B8-L6)/L6</f>
        <v>-3.0458131564312395E-2</v>
      </c>
      <c r="M13" s="12">
        <f>(results!C8-M6)/M6</f>
        <v>-3.2597256803175878E-2</v>
      </c>
      <c r="N13" s="12">
        <f>(results!D8-N6)/N6</f>
        <v>-1.2462774352383684E-2</v>
      </c>
      <c r="O13" s="12">
        <f>(results!E8-O6)/O6</f>
        <v>-3.1461693765403441E-2</v>
      </c>
      <c r="P13" s="12">
        <f>(results!F8-P6)/P6</f>
        <v>-2.4679557781471635E-2</v>
      </c>
      <c r="Q13" s="12">
        <f>(results!G8-Q6)/Q6</f>
        <v>-1.1655765855583892E-2</v>
      </c>
      <c r="S13" s="4">
        <f>(C19-L6)/L6</f>
        <v>4.2733684665836859E-2</v>
      </c>
      <c r="T13" s="4">
        <f>(D19-M6)/M6</f>
        <v>4.0932879629077018E-2</v>
      </c>
      <c r="U13" s="4">
        <f>(E19-N6)/N6</f>
        <v>3.6998362272469575E-2</v>
      </c>
      <c r="V13" s="4">
        <f>(F19-O6)/O6</f>
        <v>1.9928301001775766E-2</v>
      </c>
      <c r="W13" s="4">
        <f>(G19-P6)/P6</f>
        <v>1.2494512186486579E-2</v>
      </c>
    </row>
    <row r="14" spans="1:23" x14ac:dyDescent="0.25">
      <c r="C14" s="10"/>
      <c r="D14" s="10"/>
      <c r="E14" s="10"/>
      <c r="F14" s="10"/>
      <c r="G14" s="10"/>
      <c r="H14" s="10"/>
      <c r="J14" t="s">
        <v>12</v>
      </c>
      <c r="L14" s="12">
        <f>(results!B9-L7)/L7</f>
        <v>-3.5638472650145553E-2</v>
      </c>
      <c r="M14" s="12">
        <f>(results!C9-M7)/M7</f>
        <v>-4.1405098056032666E-2</v>
      </c>
      <c r="N14" s="12">
        <f>(results!D9-N7)/N7</f>
        <v>-1.4911711090327606E-2</v>
      </c>
      <c r="O14" s="12">
        <f>(results!E9-O7)/O7</f>
        <v>-3.9292628064194299E-2</v>
      </c>
      <c r="P14" s="12">
        <f>(results!F9-P7)/P7</f>
        <v>-2.8750282858055622E-2</v>
      </c>
      <c r="Q14" s="12">
        <f>(results!G9-Q7)/Q7</f>
        <v>-1.4702048401156123E-2</v>
      </c>
    </row>
    <row r="15" spans="1:23" x14ac:dyDescent="0.25">
      <c r="C15" s="10"/>
      <c r="D15" s="10"/>
      <c r="E15" s="10"/>
      <c r="F15" s="10"/>
      <c r="G15" s="10"/>
      <c r="H15" s="10"/>
      <c r="J15" t="s">
        <v>11</v>
      </c>
      <c r="L15" s="12">
        <f>(results!B10-L8)/L8</f>
        <v>-1</v>
      </c>
      <c r="M15" s="12">
        <f>(results!C10-M8)/M8</f>
        <v>-1</v>
      </c>
      <c r="N15" s="12">
        <f>(results!D10-N8)/N8</f>
        <v>-1</v>
      </c>
      <c r="O15" s="12">
        <f>(results!E10-O8)/O8</f>
        <v>-1</v>
      </c>
      <c r="P15" s="12">
        <f>(results!F10-P8)/P8</f>
        <v>-1</v>
      </c>
      <c r="Q15" s="12">
        <f>(results!G10-Q8)/Q8</f>
        <v>-1</v>
      </c>
    </row>
    <row r="16" spans="1:23" x14ac:dyDescent="0.25">
      <c r="J16" t="s">
        <v>13</v>
      </c>
      <c r="L16" s="12">
        <f>(results!B11-L9)/L9</f>
        <v>-6.935870941725468E-2</v>
      </c>
      <c r="M16" s="12">
        <f>(results!C11-M9)/M9</f>
        <v>-7.7129335428119686E-2</v>
      </c>
      <c r="N16" s="12">
        <f>(results!D11-N9)/N9</f>
        <v>-4.8154243819185073E-2</v>
      </c>
      <c r="O16" s="12">
        <f>(results!E11-O9)/O9</f>
        <v>-7.2037319795966392E-2</v>
      </c>
      <c r="P16" s="12">
        <f>(results!F11-P9)/P9</f>
        <v>-5.9331110305136839E-2</v>
      </c>
      <c r="Q16" s="12">
        <f>(results!G11-Q9)/Q9</f>
        <v>-4.4893112069879983E-2</v>
      </c>
    </row>
    <row r="17" spans="2:17" x14ac:dyDescent="0.25">
      <c r="B17" t="s">
        <v>17</v>
      </c>
      <c r="C17" s="12"/>
      <c r="D17" s="12">
        <f>_xlfn.STDEV.S(D5:D15)/AVERAGE(D5:D15)</f>
        <v>2.2273732368814952E-2</v>
      </c>
      <c r="E17" s="12">
        <f>_xlfn.STDEV.S(E5:E15)/AVERAGE(E5:E15)</f>
        <v>2.2761061456356681E-2</v>
      </c>
      <c r="F17" s="12">
        <f>_xlfn.STDEV.S(F5:F15)/AVERAGE(F5:F15)</f>
        <v>1.4356564539283658E-2</v>
      </c>
      <c r="G17" s="12">
        <f>_xlfn.STDEV.S(G5:G15)/AVERAGE(G5:G15)</f>
        <v>1.5385562356450097E-2</v>
      </c>
      <c r="H17" s="12">
        <f>_xlfn.STDEV.S(H5:H15)/AVERAGE(H5:H15)</f>
        <v>7.495155595278513E-3</v>
      </c>
    </row>
    <row r="18" spans="2:17" x14ac:dyDescent="0.25">
      <c r="C18" s="10"/>
      <c r="D18" s="10"/>
      <c r="E18" s="10"/>
      <c r="F18" s="10"/>
      <c r="G18" s="10"/>
      <c r="H18" s="10"/>
      <c r="K18" t="s">
        <v>20</v>
      </c>
    </row>
    <row r="19" spans="2:17" x14ac:dyDescent="0.25">
      <c r="B19" t="s">
        <v>18</v>
      </c>
      <c r="C19" s="8">
        <f t="shared" ref="C19:H19" si="0">AVERAGE(C5:C15)</f>
        <v>1.3124888888888888E-3</v>
      </c>
      <c r="D19" s="8">
        <f t="shared" si="0"/>
        <v>1.7436666666666668E-3</v>
      </c>
      <c r="E19" s="8">
        <f t="shared" si="0"/>
        <v>2.5820222222222222E-3</v>
      </c>
      <c r="F19" s="8">
        <f t="shared" si="0"/>
        <v>5.0736333333333333E-3</v>
      </c>
      <c r="G19" s="8">
        <f t="shared" si="0"/>
        <v>9.532433333333333E-3</v>
      </c>
      <c r="H19" s="8">
        <f t="shared" si="0"/>
        <v>1.7592666666666666E-2</v>
      </c>
      <c r="L19" s="1">
        <v>1.2271999999999999E-3</v>
      </c>
      <c r="M19" s="1">
        <v>1.6536000000000001E-3</v>
      </c>
      <c r="N19" s="1">
        <v>2.5111999999999999E-3</v>
      </c>
      <c r="O19" s="1">
        <v>4.9234999999999999E-3</v>
      </c>
      <c r="P19" s="1">
        <v>9.3349999999999995E-3</v>
      </c>
      <c r="Q19" s="1">
        <v>1.7292999999999999E-2</v>
      </c>
    </row>
    <row r="20" spans="2:17" x14ac:dyDescent="0.25">
      <c r="B20" t="s">
        <v>5</v>
      </c>
      <c r="C20" s="8">
        <f>results!B7</f>
        <v>1.3258E-3</v>
      </c>
      <c r="D20" s="8">
        <f>results!C7</f>
        <v>1.7581999999999999E-3</v>
      </c>
      <c r="E20" s="8">
        <f>results!D7</f>
        <v>2.6624999999999999E-3</v>
      </c>
      <c r="F20" s="8">
        <f>results!E7</f>
        <v>5.1996999999999998E-3</v>
      </c>
      <c r="G20" s="8">
        <f>results!F7</f>
        <v>9.8773000000000003E-3</v>
      </c>
      <c r="H20" s="8">
        <f>results!G7</f>
        <v>1.8253999999999999E-2</v>
      </c>
      <c r="L20" s="1">
        <v>7.9186000000000002E-4</v>
      </c>
      <c r="M20" s="1">
        <v>1.0881E-3</v>
      </c>
      <c r="N20" s="1">
        <v>1.6762000000000001E-3</v>
      </c>
      <c r="O20" s="1">
        <v>3.3603999999999999E-3</v>
      </c>
      <c r="P20" s="1">
        <v>6.5246000000000002E-3</v>
      </c>
      <c r="Q20" s="1">
        <v>1.2337000000000001E-2</v>
      </c>
    </row>
    <row r="21" spans="2:17" x14ac:dyDescent="0.25">
      <c r="C21" s="10"/>
      <c r="D21" s="10"/>
      <c r="E21" s="10"/>
      <c r="F21" s="10"/>
      <c r="G21" s="10"/>
      <c r="H21" s="10"/>
      <c r="L21" s="1">
        <v>5.4977000000000003E-3</v>
      </c>
      <c r="M21" s="1">
        <v>7.2062999999999997E-3</v>
      </c>
      <c r="N21" s="1">
        <v>1.0775E-2</v>
      </c>
      <c r="O21" s="1">
        <v>2.0525999999999999E-2</v>
      </c>
      <c r="P21" s="1">
        <v>3.7574000000000003E-2</v>
      </c>
      <c r="Q21" s="1">
        <v>6.7365999999999995E-2</v>
      </c>
    </row>
    <row r="22" spans="2:17" x14ac:dyDescent="0.25">
      <c r="C22" s="10"/>
      <c r="D22" s="10"/>
      <c r="E22" s="10"/>
      <c r="F22" s="10"/>
      <c r="G22" s="10"/>
      <c r="H22" s="10"/>
      <c r="L22" s="1">
        <v>5.8319999999999997E-4</v>
      </c>
      <c r="M22" s="1">
        <v>8.0709E-4</v>
      </c>
      <c r="N22" s="1">
        <v>1.2470999999999999E-3</v>
      </c>
      <c r="O22" s="1">
        <v>2.5133E-3</v>
      </c>
      <c r="P22" s="1">
        <v>4.9156E-3</v>
      </c>
      <c r="Q22" s="1">
        <v>9.3507999999999994E-3</v>
      </c>
    </row>
    <row r="23" spans="2:17" x14ac:dyDescent="0.25">
      <c r="C23" s="10"/>
      <c r="D23" s="10"/>
      <c r="E23" s="10"/>
      <c r="F23" s="10"/>
      <c r="G23" s="10"/>
      <c r="H23" s="10"/>
    </row>
    <row r="24" spans="2:17" x14ac:dyDescent="0.25">
      <c r="K24" t="s">
        <v>20</v>
      </c>
    </row>
    <row r="25" spans="2:17" x14ac:dyDescent="0.25">
      <c r="L25" s="1">
        <v>1.2528999999999999E-3</v>
      </c>
      <c r="M25" s="1">
        <v>1.6766999999999999E-3</v>
      </c>
      <c r="N25" s="1">
        <v>2.4821999999999999E-3</v>
      </c>
      <c r="O25" s="1">
        <v>4.9413E-3</v>
      </c>
      <c r="P25" s="1">
        <v>9.4289000000000005E-3</v>
      </c>
      <c r="Q25" s="1">
        <v>1.7316999999999999E-2</v>
      </c>
    </row>
    <row r="26" spans="2:17" x14ac:dyDescent="0.25">
      <c r="L26" s="1">
        <v>8.185E-4</v>
      </c>
      <c r="M26" s="1">
        <v>1.1052E-3</v>
      </c>
      <c r="N26" s="1">
        <v>1.6463999999999999E-3</v>
      </c>
      <c r="O26" s="1">
        <v>3.3803000000000001E-3</v>
      </c>
      <c r="P26" s="1">
        <v>6.6035E-3</v>
      </c>
      <c r="Q26" s="1">
        <v>1.2356000000000001E-2</v>
      </c>
    </row>
    <row r="27" spans="2:17" x14ac:dyDescent="0.25">
      <c r="L27" s="1">
        <v>5.5003999999999999E-3</v>
      </c>
      <c r="M27" s="1">
        <v>7.2962000000000001E-3</v>
      </c>
      <c r="N27" s="1">
        <v>1.0756E-2</v>
      </c>
      <c r="O27" s="1">
        <v>2.0516E-2</v>
      </c>
      <c r="P27" s="1">
        <v>3.7814E-2</v>
      </c>
      <c r="Q27" s="1">
        <v>6.7460999999999993E-2</v>
      </c>
    </row>
    <row r="28" spans="2:17" x14ac:dyDescent="0.25">
      <c r="L28" s="1">
        <v>6.0608000000000005E-4</v>
      </c>
      <c r="M28" s="1">
        <v>8.1908000000000003E-4</v>
      </c>
      <c r="N28" s="1">
        <v>1.2214999999999999E-3</v>
      </c>
      <c r="O28" s="1">
        <v>2.5314999999999999E-3</v>
      </c>
      <c r="P28" s="1">
        <v>4.9801000000000003E-3</v>
      </c>
      <c r="Q28" s="1">
        <v>9.3696000000000005E-3</v>
      </c>
    </row>
    <row r="30" spans="2:17" x14ac:dyDescent="0.25">
      <c r="K30" t="s">
        <v>18</v>
      </c>
      <c r="L30" s="1">
        <f t="shared" ref="L30:Q30" si="1">AVERAGE(L6,L19,L25)</f>
        <v>1.2462666666666667E-3</v>
      </c>
      <c r="M30" s="1">
        <f t="shared" si="1"/>
        <v>1.6684666666666667E-3</v>
      </c>
      <c r="N30" s="1">
        <f t="shared" si="1"/>
        <v>2.4944333333333335E-3</v>
      </c>
      <c r="O30" s="1">
        <f t="shared" si="1"/>
        <v>4.9464333333333332E-3</v>
      </c>
      <c r="P30" s="1">
        <f t="shared" si="1"/>
        <v>9.3928999999999992E-3</v>
      </c>
      <c r="Q30" s="1">
        <f t="shared" si="1"/>
        <v>1.7279333333333331E-2</v>
      </c>
    </row>
    <row r="31" spans="2:17" x14ac:dyDescent="0.25">
      <c r="L31" s="1">
        <f t="shared" ref="L31:Q31" si="2">AVERAGE(L7,L20,L26)</f>
        <v>8.1024333333333325E-4</v>
      </c>
      <c r="M31" s="1">
        <f t="shared" si="2"/>
        <v>1.0999333333333334E-3</v>
      </c>
      <c r="N31" s="1">
        <f t="shared" si="2"/>
        <v>1.6599666666666667E-3</v>
      </c>
      <c r="O31" s="1">
        <f t="shared" si="2"/>
        <v>3.3830333333333337E-3</v>
      </c>
      <c r="P31" s="1">
        <f t="shared" si="2"/>
        <v>6.5670333333333331E-3</v>
      </c>
      <c r="Q31" s="1">
        <f t="shared" si="2"/>
        <v>1.2325000000000001E-2</v>
      </c>
    </row>
    <row r="32" spans="2:17" x14ac:dyDescent="0.25">
      <c r="L32" s="1">
        <f t="shared" ref="L32:Q32" si="3">AVERAGE(L8,L21,L27)</f>
        <v>5.5166666666666662E-3</v>
      </c>
      <c r="M32" s="1">
        <f t="shared" si="3"/>
        <v>7.2535666666666667E-3</v>
      </c>
      <c r="N32" s="1">
        <f t="shared" si="3"/>
        <v>1.0750666666666667E-2</v>
      </c>
      <c r="O32" s="1">
        <f t="shared" si="3"/>
        <v>2.0544333333333335E-2</v>
      </c>
      <c r="P32" s="1">
        <f t="shared" si="3"/>
        <v>3.7799000000000006E-2</v>
      </c>
      <c r="Q32" s="1">
        <f t="shared" si="3"/>
        <v>6.7346000000000003E-2</v>
      </c>
    </row>
    <row r="33" spans="11:17" x14ac:dyDescent="0.25">
      <c r="L33" s="1">
        <f t="shared" ref="L33:Q33" si="4">AVERAGE(L9,L22,L28)</f>
        <v>5.9857333333333341E-4</v>
      </c>
      <c r="M33" s="1">
        <f t="shared" si="4"/>
        <v>8.1612333333333335E-4</v>
      </c>
      <c r="N33" s="1">
        <f t="shared" si="4"/>
        <v>1.2335999999999998E-3</v>
      </c>
      <c r="O33" s="1">
        <f t="shared" si="4"/>
        <v>2.5327666666666664E-3</v>
      </c>
      <c r="P33" s="1">
        <f t="shared" si="4"/>
        <v>4.9481000000000004E-3</v>
      </c>
      <c r="Q33" s="1">
        <f t="shared" si="4"/>
        <v>9.3444999999999986E-3</v>
      </c>
    </row>
    <row r="36" spans="11:17" x14ac:dyDescent="0.25">
      <c r="K36" t="s">
        <v>17</v>
      </c>
      <c r="L36" s="12">
        <f t="shared" ref="L36:Q36" si="5">_xlfn.STDEV.S(L6,L19,L25)/AVERAGE(L6,L19,L25)</f>
        <v>1.3452131900154771E-2</v>
      </c>
      <c r="M36" s="12">
        <f t="shared" si="5"/>
        <v>7.731494945146686E-3</v>
      </c>
      <c r="N36" s="12">
        <f t="shared" si="5"/>
        <v>6.0222474730593214E-3</v>
      </c>
      <c r="O36" s="12">
        <f t="shared" si="5"/>
        <v>5.2329858751311454E-3</v>
      </c>
      <c r="P36" s="12">
        <f t="shared" si="5"/>
        <v>5.3908861319353794E-3</v>
      </c>
      <c r="Q36" s="12">
        <f t="shared" si="5"/>
        <v>2.6648642323758116E-3</v>
      </c>
    </row>
    <row r="37" spans="11:17" x14ac:dyDescent="0.25">
      <c r="L37" s="12">
        <f t="shared" ref="L37:Q37" si="6">_xlfn.STDEV.S(L7,L20,L26)/AVERAGE(L7,L20,L26)</f>
        <v>1.9682810644478091E-2</v>
      </c>
      <c r="M37" s="12">
        <f t="shared" si="6"/>
        <v>9.3356207328331477E-3</v>
      </c>
      <c r="N37" s="12">
        <f t="shared" si="6"/>
        <v>9.0832599761949493E-3</v>
      </c>
      <c r="O37" s="12">
        <f t="shared" si="6"/>
        <v>7.1286479336638165E-3</v>
      </c>
      <c r="P37" s="12">
        <f t="shared" si="6"/>
        <v>6.0585918174011402E-3</v>
      </c>
      <c r="Q37" s="12">
        <f t="shared" si="6"/>
        <v>3.1181953510062408E-3</v>
      </c>
    </row>
    <row r="38" spans="11:17" x14ac:dyDescent="0.25">
      <c r="L38" s="12">
        <f t="shared" ref="L38:Q38" si="7">_xlfn.STDEV.S(L8,L21,L27)/AVERAGE(L8,L21,L27)</f>
        <v>5.5364612961523287E-3</v>
      </c>
      <c r="M38" s="12">
        <f t="shared" si="7"/>
        <v>6.2215932987621106E-3</v>
      </c>
      <c r="N38" s="12">
        <f t="shared" si="7"/>
        <v>2.5479548250095319E-3</v>
      </c>
      <c r="O38" s="12">
        <f t="shared" si="7"/>
        <v>1.9821835255254511E-3</v>
      </c>
      <c r="P38" s="12">
        <f t="shared" si="7"/>
        <v>5.7643743404589571E-3</v>
      </c>
      <c r="Q38" s="12">
        <f t="shared" si="7"/>
        <v>1.8738201918633993E-3</v>
      </c>
    </row>
    <row r="39" spans="11:17" x14ac:dyDescent="0.25">
      <c r="L39" s="12">
        <f t="shared" ref="L39:Q39" si="8">_xlfn.STDEV.S(L9,L22,L28)/AVERAGE(L9,L22,L28)</f>
        <v>2.224441551672059E-2</v>
      </c>
      <c r="M39" s="12">
        <f t="shared" si="8"/>
        <v>9.7744042319320504E-3</v>
      </c>
      <c r="N39" s="12">
        <f t="shared" si="8"/>
        <v>1.0422579158486839E-2</v>
      </c>
      <c r="O39" s="12">
        <f t="shared" si="8"/>
        <v>7.9477954577914321E-3</v>
      </c>
      <c r="P39" s="12">
        <f t="shared" si="8"/>
        <v>6.5182407076939501E-3</v>
      </c>
      <c r="Q39" s="12">
        <f t="shared" si="8"/>
        <v>3.0790341948782694E-3</v>
      </c>
    </row>
  </sheetData>
  <mergeCells count="4">
    <mergeCell ref="B3:B4"/>
    <mergeCell ref="A1:B1"/>
    <mergeCell ref="J1:K1"/>
    <mergeCell ref="K3:K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2"/>
  <sheetViews>
    <sheetView workbookViewId="0">
      <selection activeCell="F34" sqref="F34"/>
    </sheetView>
  </sheetViews>
  <sheetFormatPr defaultRowHeight="15" x14ac:dyDescent="0.25"/>
  <cols>
    <col min="4" max="9" width="13.28515625" bestFit="1" customWidth="1"/>
    <col min="12" max="17" width="13.28515625" customWidth="1"/>
  </cols>
  <sheetData>
    <row r="2" spans="3:17" x14ac:dyDescent="0.25">
      <c r="C2" t="s">
        <v>22</v>
      </c>
      <c r="K2" t="s">
        <v>24</v>
      </c>
    </row>
    <row r="5" spans="3:17" x14ac:dyDescent="0.25">
      <c r="C5" s="44" t="s">
        <v>8</v>
      </c>
      <c r="D5" s="13"/>
      <c r="E5" s="14"/>
      <c r="F5" s="14"/>
      <c r="G5" s="14"/>
      <c r="H5" s="14"/>
      <c r="I5" s="14"/>
      <c r="K5" s="44" t="s">
        <v>8</v>
      </c>
      <c r="L5" s="13"/>
      <c r="M5" s="14"/>
      <c r="N5" s="14"/>
      <c r="O5" s="14"/>
      <c r="P5" s="14"/>
      <c r="Q5" s="14"/>
    </row>
    <row r="6" spans="3:17" x14ac:dyDescent="0.25">
      <c r="C6" s="45"/>
      <c r="D6" s="15">
        <v>0</v>
      </c>
      <c r="E6" s="16">
        <v>2</v>
      </c>
      <c r="F6" s="16">
        <v>5</v>
      </c>
      <c r="G6" s="16">
        <v>10</v>
      </c>
      <c r="H6" s="16">
        <v>15</v>
      </c>
      <c r="I6" s="16">
        <v>20</v>
      </c>
      <c r="K6" s="45"/>
      <c r="L6" s="15">
        <v>0</v>
      </c>
      <c r="M6" s="16">
        <v>2</v>
      </c>
      <c r="N6" s="16">
        <v>5</v>
      </c>
      <c r="O6" s="16">
        <v>10</v>
      </c>
      <c r="P6" s="16">
        <v>15</v>
      </c>
      <c r="Q6" s="16">
        <v>20</v>
      </c>
    </row>
    <row r="7" spans="3:17" x14ac:dyDescent="0.25">
      <c r="C7" t="s">
        <v>10</v>
      </c>
      <c r="D7" s="21">
        <v>1.2172000000000001E-3</v>
      </c>
      <c r="E7" s="22">
        <v>1.6163E-3</v>
      </c>
      <c r="F7" s="22">
        <v>2.4526000000000001E-3</v>
      </c>
      <c r="G7" s="22">
        <v>4.8057000000000004E-3</v>
      </c>
      <c r="H7" s="22">
        <v>9.1590000000000005E-3</v>
      </c>
      <c r="I7" s="22">
        <v>1.6983000000000002E-2</v>
      </c>
      <c r="K7" t="s">
        <v>10</v>
      </c>
      <c r="L7" s="21">
        <v>1.2135E-3</v>
      </c>
      <c r="M7" s="22">
        <v>1.6111000000000001E-3</v>
      </c>
      <c r="N7" s="22">
        <v>2.4450000000000001E-3</v>
      </c>
      <c r="O7" s="22">
        <v>4.7921999999999999E-3</v>
      </c>
      <c r="P7" s="22">
        <v>9.1354999999999995E-3</v>
      </c>
      <c r="Q7" s="22">
        <v>1.6944000000000001E-2</v>
      </c>
    </row>
    <row r="8" spans="3:17" x14ac:dyDescent="0.25">
      <c r="C8" t="s">
        <v>12</v>
      </c>
      <c r="D8" s="21">
        <v>7.9118000000000005E-4</v>
      </c>
      <c r="E8" s="22">
        <v>1.0606999999999999E-3</v>
      </c>
      <c r="F8" s="22">
        <v>1.6322999999999999E-3</v>
      </c>
      <c r="G8" s="22">
        <v>3.2743E-3</v>
      </c>
      <c r="H8" s="22">
        <v>6.3826999999999998E-3</v>
      </c>
      <c r="I8" s="22">
        <v>1.2097E-2</v>
      </c>
      <c r="K8" t="s">
        <v>12</v>
      </c>
      <c r="L8" s="21">
        <v>7.8846999999999999E-4</v>
      </c>
      <c r="M8" s="22">
        <v>1.0568999999999999E-3</v>
      </c>
      <c r="N8" s="22">
        <v>1.6268000000000001E-3</v>
      </c>
      <c r="O8" s="22">
        <v>3.264E-3</v>
      </c>
      <c r="P8" s="22">
        <v>6.3645000000000004E-3</v>
      </c>
      <c r="Q8" s="22">
        <v>1.2066E-2</v>
      </c>
    </row>
    <row r="9" spans="3:17" x14ac:dyDescent="0.25">
      <c r="C9" t="s">
        <v>11</v>
      </c>
      <c r="D9" s="21">
        <v>5.3845999999999998E-3</v>
      </c>
      <c r="E9" s="22">
        <v>7.0759000000000004E-3</v>
      </c>
      <c r="F9" s="22">
        <v>1.0560999999999999E-2</v>
      </c>
      <c r="G9" s="22">
        <v>2.0086E-2</v>
      </c>
      <c r="H9" s="22">
        <v>3.7059000000000002E-2</v>
      </c>
      <c r="I9" s="22">
        <v>6.6365999999999994E-2</v>
      </c>
      <c r="K9" t="s">
        <v>11</v>
      </c>
      <c r="L9" s="21">
        <v>5.3711000000000002E-3</v>
      </c>
      <c r="M9" s="22">
        <v>7.0555000000000001E-3</v>
      </c>
      <c r="N9" s="22">
        <v>1.0533000000000001E-2</v>
      </c>
      <c r="O9" s="22">
        <v>2.0038E-2</v>
      </c>
      <c r="P9" s="22">
        <v>3.6981E-2</v>
      </c>
      <c r="Q9" s="22">
        <v>6.6230999999999998E-2</v>
      </c>
    </row>
    <row r="10" spans="3:17" x14ac:dyDescent="0.25">
      <c r="C10" t="s">
        <v>13</v>
      </c>
      <c r="D10" s="21">
        <v>5.8463999999999999E-4</v>
      </c>
      <c r="E10" s="22">
        <v>7.8582999999999995E-4</v>
      </c>
      <c r="F10" s="22">
        <v>1.2137999999999999E-3</v>
      </c>
      <c r="G10" s="22">
        <v>2.4485000000000002E-3</v>
      </c>
      <c r="H10" s="22">
        <v>4.803E-3</v>
      </c>
      <c r="I10" s="22">
        <v>9.1648000000000007E-3</v>
      </c>
      <c r="K10" t="s">
        <v>13</v>
      </c>
      <c r="L10" s="21">
        <v>5.8257000000000003E-4</v>
      </c>
      <c r="M10" s="22">
        <v>7.8291999999999999E-4</v>
      </c>
      <c r="N10" s="22">
        <v>1.2095000000000001E-3</v>
      </c>
      <c r="O10" s="22">
        <v>2.4405999999999998E-3</v>
      </c>
      <c r="P10" s="22">
        <v>4.7889999999999999E-3</v>
      </c>
      <c r="Q10" s="22">
        <v>9.1409000000000004E-3</v>
      </c>
    </row>
    <row r="11" spans="3:17" x14ac:dyDescent="0.25">
      <c r="D11" s="3"/>
      <c r="E11" s="1"/>
      <c r="F11" s="1"/>
      <c r="G11" s="1"/>
      <c r="H11" s="1"/>
      <c r="I11" s="1"/>
    </row>
    <row r="18" spans="3:17" x14ac:dyDescent="0.25">
      <c r="C18" t="s">
        <v>23</v>
      </c>
      <c r="K18" t="s">
        <v>23</v>
      </c>
    </row>
    <row r="19" spans="3:17" x14ac:dyDescent="0.25">
      <c r="D19" s="12">
        <f>(num_int!D7-add_simu!L30)/D7</f>
        <v>-2.3879943038667965E-2</v>
      </c>
      <c r="E19" s="12">
        <f>(num_int!E7-add_simu!M30)/E7</f>
        <v>-3.227536142217826E-2</v>
      </c>
      <c r="F19" s="12">
        <f>(num_int!F7-add_simu!N30)/F7</f>
        <v>-1.705672891353396E-2</v>
      </c>
      <c r="G19" s="12">
        <f>(num_int!G7-add_simu!O30)/G7</f>
        <v>-2.9284668900125436E-2</v>
      </c>
      <c r="H19" s="12">
        <f>(num_int!H7-add_simu!P30)/H7</f>
        <v>-2.5537722458783566E-2</v>
      </c>
      <c r="I19" s="12">
        <f>(num_int!I7-add_simu!Q30)/I7</f>
        <v>-1.7448821370389743E-2</v>
      </c>
      <c r="L19" s="12">
        <f>(num_int!L7-add_simu!L30)/L7</f>
        <v>-2.7001785469029087E-2</v>
      </c>
      <c r="M19" s="12">
        <f>(num_int!M7-add_simu!M30)/M7</f>
        <v>-3.5607142118221483E-2</v>
      </c>
      <c r="N19" s="12">
        <f>(num_int!N7-add_simu!N30)/N7</f>
        <v>-2.0218132242672129E-2</v>
      </c>
      <c r="O19" s="12">
        <f>(num_int!O7-add_simu!O30)/O7</f>
        <v>-3.218424384068555E-2</v>
      </c>
      <c r="P19" s="12">
        <f>(num_int!P7-add_simu!P30)/P7</f>
        <v>-2.8175797712221517E-2</v>
      </c>
      <c r="Q19" s="12">
        <f>(num_int!Q7-add_simu!Q30)/Q7</f>
        <v>-1.9790683034308889E-2</v>
      </c>
    </row>
    <row r="20" spans="3:17" x14ac:dyDescent="0.25">
      <c r="D20" s="12">
        <f>(num_int!D8-add_simu!L31)/D8</f>
        <v>-2.4094811968620542E-2</v>
      </c>
      <c r="E20" s="12">
        <f>(num_int!E8-add_simu!M31)/E8</f>
        <v>-3.6988152477923482E-2</v>
      </c>
      <c r="F20" s="12">
        <f>(num_int!F8-add_simu!N31)/F8</f>
        <v>-1.6949498662419116E-2</v>
      </c>
      <c r="G20" s="12">
        <f>(num_int!G8-add_simu!O31)/G8</f>
        <v>-3.3208115729570831E-2</v>
      </c>
      <c r="H20" s="12">
        <f>(num_int!H8-add_simu!P31)/H8</f>
        <v>-2.8880149988771715E-2</v>
      </c>
      <c r="I20" s="12">
        <f>(num_int!I8-add_simu!Q31)/I8</f>
        <v>-1.884764817723409E-2</v>
      </c>
      <c r="L20" s="12">
        <f>(num_int!L8-add_simu!L31)/L8</f>
        <v>-2.7614662997112464E-2</v>
      </c>
      <c r="M20" s="12">
        <f>(num_int!M8-add_simu!M31)/M8</f>
        <v>-4.0716561011764046E-2</v>
      </c>
      <c r="N20" s="12">
        <f>(num_int!N8-add_simu!N31)/N8</f>
        <v>-2.0387673141545725E-2</v>
      </c>
      <c r="O20" s="12">
        <f>(num_int!O8-add_simu!O31)/O8</f>
        <v>-3.6468545751634114E-2</v>
      </c>
      <c r="P20" s="12">
        <f>(num_int!P8-add_simu!P31)/P8</f>
        <v>-3.1822347919448928E-2</v>
      </c>
      <c r="Q20" s="12">
        <f>(num_int!Q8-add_simu!Q31)/Q8</f>
        <v>-2.1465274324548363E-2</v>
      </c>
    </row>
    <row r="21" spans="3:17" x14ac:dyDescent="0.25">
      <c r="D21" s="12">
        <f>(num_int!D9-add_simu!L32)/D9</f>
        <v>-2.4526736743057321E-2</v>
      </c>
      <c r="E21" s="12">
        <f>(num_int!E9-add_simu!M32)/E9</f>
        <v>-2.5108702308775738E-2</v>
      </c>
      <c r="F21" s="12">
        <f>(num_int!F9-add_simu!N32)/F9</f>
        <v>-1.7959157908026498E-2</v>
      </c>
      <c r="G21" s="12">
        <f>(num_int!G9-add_simu!O32)/G9</f>
        <v>-2.2818546914932535E-2</v>
      </c>
      <c r="H21" s="12">
        <f>(num_int!H9-add_simu!P32)/H9</f>
        <v>-1.9968158881783226E-2</v>
      </c>
      <c r="I21" s="12">
        <f>(num_int!I9-add_simu!Q32)/I9</f>
        <v>-1.4766597354066973E-2</v>
      </c>
      <c r="L21" s="12">
        <f>(num_int!L9-add_simu!L32)/L9</f>
        <v>-2.7101835129985676E-2</v>
      </c>
      <c r="M21" s="12">
        <f>(num_int!M9-add_simu!M32)/M9</f>
        <v>-2.8072661989464464E-2</v>
      </c>
      <c r="N21" s="12">
        <f>(num_int!N9-add_simu!N32)/N9</f>
        <v>-2.0665210924396309E-2</v>
      </c>
      <c r="O21" s="12">
        <f>(num_int!O9-add_simu!O32)/O9</f>
        <v>-2.5268656219849004E-2</v>
      </c>
      <c r="P21" s="12">
        <f>(num_int!P9-add_simu!P32)/P9</f>
        <v>-2.2119466753197755E-2</v>
      </c>
      <c r="Q21" s="12">
        <f>(num_int!Q9-add_simu!Q32)/Q9</f>
        <v>-1.6835016835016908E-2</v>
      </c>
    </row>
    <row r="22" spans="3:17" x14ac:dyDescent="0.25">
      <c r="D22" s="12">
        <f>(num_int!D10-add_simu!L33)/D10</f>
        <v>-2.3832329866812774E-2</v>
      </c>
      <c r="E22" s="12">
        <f>(num_int!E10-add_simu!M33)/E10</f>
        <v>-3.854947422894698E-2</v>
      </c>
      <c r="F22" s="12">
        <f>(num_int!F10-add_simu!N33)/F10</f>
        <v>-1.6312407315867476E-2</v>
      </c>
      <c r="G22" s="12">
        <f>(num_int!G10-add_simu!O33)/G10</f>
        <v>-3.4415628616159384E-2</v>
      </c>
      <c r="H22" s="12">
        <f>(num_int!H10-add_simu!P33)/H10</f>
        <v>-3.0210285238392764E-2</v>
      </c>
      <c r="I22" s="12">
        <f>(num_int!I10-add_simu!Q33)/I10</f>
        <v>-1.9607629189943906E-2</v>
      </c>
      <c r="L22" s="12">
        <f>(num_int!L10-add_simu!L33)/L10</f>
        <v>-2.7470232475639626E-2</v>
      </c>
      <c r="M22" s="12">
        <f>(num_int!M10-add_simu!M33)/M10</f>
        <v>-4.2409611880311351E-2</v>
      </c>
      <c r="N22" s="12">
        <f>(num_int!N10-add_simu!N33)/N10</f>
        <v>-1.9925589086399149E-2</v>
      </c>
      <c r="O22" s="12">
        <f>(num_int!O10-add_simu!O33)/O10</f>
        <v>-3.7763937829495463E-2</v>
      </c>
      <c r="P22" s="12">
        <f>(num_int!P10-add_simu!P33)/P10</f>
        <v>-3.3221967007726158E-2</v>
      </c>
      <c r="Q22" s="12">
        <f>(num_int!Q10-add_simu!Q33)/Q10</f>
        <v>-2.2273517924930611E-2</v>
      </c>
    </row>
    <row r="25" spans="3:17" x14ac:dyDescent="0.25">
      <c r="K25" t="s">
        <v>25</v>
      </c>
    </row>
    <row r="26" spans="3:17" x14ac:dyDescent="0.25">
      <c r="L26" s="8">
        <f t="shared" ref="L26:Q29" si="0">(L7-D7)/L7</f>
        <v>-3.0490317264113263E-3</v>
      </c>
      <c r="M26" s="8">
        <f t="shared" si="0"/>
        <v>-3.2276084662652281E-3</v>
      </c>
      <c r="N26" s="8">
        <f t="shared" si="0"/>
        <v>-3.1083844580776965E-3</v>
      </c>
      <c r="O26" s="8">
        <f t="shared" si="0"/>
        <v>-2.8170777513460395E-3</v>
      </c>
      <c r="P26" s="8">
        <f t="shared" si="0"/>
        <v>-2.5723824640141156E-3</v>
      </c>
      <c r="Q26" s="8">
        <f t="shared" si="0"/>
        <v>-2.3016997167139303E-3</v>
      </c>
    </row>
    <row r="27" spans="3:17" x14ac:dyDescent="0.25">
      <c r="L27" s="8">
        <f t="shared" si="0"/>
        <v>-3.4370362854643302E-3</v>
      </c>
      <c r="M27" s="8">
        <f t="shared" si="0"/>
        <v>-3.5954205695902961E-3</v>
      </c>
      <c r="N27" s="8">
        <f t="shared" si="0"/>
        <v>-3.3808704204572552E-3</v>
      </c>
      <c r="O27" s="8">
        <f t="shared" si="0"/>
        <v>-3.1556372549019543E-3</v>
      </c>
      <c r="P27" s="8">
        <f t="shared" si="0"/>
        <v>-2.8596119098121559E-3</v>
      </c>
      <c r="Q27" s="8">
        <f t="shared" si="0"/>
        <v>-2.5692027183822127E-3</v>
      </c>
    </row>
    <row r="28" spans="3:17" x14ac:dyDescent="0.25">
      <c r="L28" s="8">
        <f t="shared" si="0"/>
        <v>-2.5134516207107713E-3</v>
      </c>
      <c r="M28" s="8">
        <f t="shared" si="0"/>
        <v>-2.8913613493020025E-3</v>
      </c>
      <c r="N28" s="8">
        <f t="shared" si="0"/>
        <v>-2.6583119718977034E-3</v>
      </c>
      <c r="O28" s="8">
        <f t="shared" si="0"/>
        <v>-2.3954486475695892E-3</v>
      </c>
      <c r="P28" s="8">
        <f t="shared" si="0"/>
        <v>-2.10919120629517E-3</v>
      </c>
      <c r="Q28" s="8">
        <f t="shared" si="0"/>
        <v>-2.0383204239705914E-3</v>
      </c>
    </row>
    <row r="29" spans="3:17" x14ac:dyDescent="0.25">
      <c r="L29" s="8">
        <f t="shared" si="0"/>
        <v>-3.5532210721457647E-3</v>
      </c>
      <c r="M29" s="8">
        <f t="shared" si="0"/>
        <v>-3.716854851070297E-3</v>
      </c>
      <c r="N29" s="8">
        <f t="shared" si="0"/>
        <v>-3.5551880942536859E-3</v>
      </c>
      <c r="O29" s="8">
        <f t="shared" si="0"/>
        <v>-3.2369089568140439E-3</v>
      </c>
      <c r="P29" s="8">
        <f t="shared" si="0"/>
        <v>-2.9233660471915065E-3</v>
      </c>
      <c r="Q29" s="8">
        <f t="shared" si="0"/>
        <v>-2.6146221925631291E-3</v>
      </c>
    </row>
    <row r="30" spans="3:17" x14ac:dyDescent="0.25">
      <c r="L30" s="8"/>
      <c r="M30" s="8"/>
      <c r="N30" s="8"/>
      <c r="O30" s="8"/>
      <c r="P30" s="8"/>
      <c r="Q30" s="8"/>
    </row>
    <row r="31" spans="3:17" x14ac:dyDescent="0.25">
      <c r="L31" s="8"/>
      <c r="M31" s="8"/>
      <c r="N31" s="8"/>
      <c r="O31" s="8"/>
      <c r="P31" s="8"/>
      <c r="Q31" s="8"/>
    </row>
    <row r="32" spans="3:17" x14ac:dyDescent="0.25">
      <c r="L32" s="8"/>
      <c r="M32" s="8"/>
      <c r="N32" s="8"/>
      <c r="O32" s="8" t="s">
        <v>26</v>
      </c>
      <c r="P32" s="8">
        <f>MAX(L26:Q29)</f>
        <v>-2.0383204239705914E-3</v>
      </c>
      <c r="Q32" s="8"/>
    </row>
  </sheetData>
  <mergeCells count="2">
    <mergeCell ref="C5:C6"/>
    <mergeCell ref="K5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63"/>
  <sheetViews>
    <sheetView topLeftCell="J22" zoomScale="85" zoomScaleNormal="85" workbookViewId="0">
      <selection activeCell="U47" sqref="U47:Z47"/>
    </sheetView>
  </sheetViews>
  <sheetFormatPr defaultRowHeight="15" x14ac:dyDescent="0.25"/>
  <cols>
    <col min="2" max="2" width="12.85546875" bestFit="1" customWidth="1"/>
    <col min="3" max="7" width="12.5703125" bestFit="1" customWidth="1"/>
    <col min="19" max="19" width="3.7109375" style="26" customWidth="1"/>
    <col min="36" max="36" width="3.7109375" style="26" customWidth="1"/>
    <col min="38" max="38" width="12.28515625" bestFit="1" customWidth="1"/>
    <col min="52" max="52" width="4.140625" style="29" customWidth="1"/>
    <col min="68" max="68" width="3.5703125" style="29" customWidth="1"/>
  </cols>
  <sheetData>
    <row r="2" spans="1:75" x14ac:dyDescent="0.25">
      <c r="U2" t="s">
        <v>37</v>
      </c>
    </row>
    <row r="3" spans="1:75" x14ac:dyDescent="0.25">
      <c r="B3" t="s">
        <v>34</v>
      </c>
      <c r="U3">
        <v>0</v>
      </c>
      <c r="V3">
        <v>2</v>
      </c>
      <c r="W3">
        <v>5</v>
      </c>
      <c r="X3">
        <v>10</v>
      </c>
      <c r="Y3">
        <v>15</v>
      </c>
      <c r="Z3">
        <v>20</v>
      </c>
    </row>
    <row r="4" spans="1:75" x14ac:dyDescent="0.25">
      <c r="B4">
        <v>0</v>
      </c>
      <c r="C4">
        <v>2</v>
      </c>
      <c r="D4">
        <v>5</v>
      </c>
      <c r="E4">
        <v>10</v>
      </c>
      <c r="F4">
        <v>15</v>
      </c>
      <c r="G4">
        <v>20</v>
      </c>
    </row>
    <row r="5" spans="1:75" x14ac:dyDescent="0.25">
      <c r="A5">
        <v>0.1</v>
      </c>
      <c r="B5">
        <v>1.211037967352E-3</v>
      </c>
      <c r="C5">
        <v>1.606148483768E-3</v>
      </c>
      <c r="D5">
        <v>2.4377824671419999E-3</v>
      </c>
      <c r="E5">
        <v>4.7786718047829998E-3</v>
      </c>
      <c r="F5">
        <v>9.1110943846990002E-3</v>
      </c>
      <c r="G5">
        <v>1.6901193306193E-2</v>
      </c>
    </row>
    <row r="6" spans="1:75" x14ac:dyDescent="0.25">
      <c r="A6">
        <v>0.01</v>
      </c>
      <c r="B6">
        <v>1.523800968301E-3</v>
      </c>
      <c r="C6">
        <v>2.0262240384829999E-3</v>
      </c>
      <c r="D6">
        <v>3.086831564581E-3</v>
      </c>
      <c r="E6">
        <v>6.0868100897330003E-3</v>
      </c>
      <c r="F6">
        <v>1.1669453282529999E-2</v>
      </c>
      <c r="G6">
        <v>2.1758093202952002E-2</v>
      </c>
    </row>
    <row r="7" spans="1:75" x14ac:dyDescent="0.25">
      <c r="A7">
        <v>1E-3</v>
      </c>
      <c r="B7">
        <v>1.3544470851280001E-3</v>
      </c>
      <c r="C7">
        <v>1.801937470958E-3</v>
      </c>
      <c r="D7">
        <v>2.7471605602429998E-3</v>
      </c>
      <c r="E7">
        <v>5.423417608458E-3</v>
      </c>
      <c r="F7">
        <v>1.0409153285337E-2</v>
      </c>
      <c r="G7">
        <v>1.942816860909E-2</v>
      </c>
    </row>
    <row r="11" spans="1:75" x14ac:dyDescent="0.25">
      <c r="U11" t="s">
        <v>37</v>
      </c>
      <c r="V11" t="s">
        <v>35</v>
      </c>
      <c r="W11" s="1">
        <v>9.9999999999999998E-13</v>
      </c>
      <c r="X11" t="s">
        <v>36</v>
      </c>
      <c r="Y11" s="1">
        <v>1E-8</v>
      </c>
      <c r="AL11" t="s">
        <v>38</v>
      </c>
      <c r="AM11" t="s">
        <v>35</v>
      </c>
      <c r="AN11" s="1">
        <v>9.9999999999999998E-13</v>
      </c>
      <c r="AO11" t="s">
        <v>36</v>
      </c>
      <c r="AP11" s="1">
        <v>1E-8</v>
      </c>
      <c r="BB11" t="s">
        <v>39</v>
      </c>
      <c r="BC11" t="s">
        <v>35</v>
      </c>
      <c r="BD11" s="1">
        <v>9.9999999999999998E-13</v>
      </c>
      <c r="BE11" t="s">
        <v>36</v>
      </c>
      <c r="BF11" s="1">
        <v>1E-8</v>
      </c>
      <c r="BR11" t="s">
        <v>40</v>
      </c>
      <c r="BS11" t="s">
        <v>35</v>
      </c>
      <c r="BT11" s="1">
        <v>9.9999999999999998E-13</v>
      </c>
      <c r="BU11" t="s">
        <v>36</v>
      </c>
      <c r="BV11" s="1">
        <v>1E-8</v>
      </c>
    </row>
    <row r="12" spans="1:75" x14ac:dyDescent="0.25">
      <c r="B12" t="s">
        <v>34</v>
      </c>
      <c r="C12" t="s">
        <v>35</v>
      </c>
      <c r="D12" s="1">
        <v>9.9999999999999998E-13</v>
      </c>
      <c r="E12" t="s">
        <v>36</v>
      </c>
      <c r="F12" s="1">
        <v>1E-8</v>
      </c>
      <c r="U12">
        <v>0</v>
      </c>
      <c r="V12">
        <v>2</v>
      </c>
      <c r="W12">
        <v>5</v>
      </c>
      <c r="X12">
        <v>10</v>
      </c>
      <c r="Y12">
        <v>15</v>
      </c>
      <c r="Z12">
        <v>20</v>
      </c>
      <c r="AL12">
        <v>0</v>
      </c>
      <c r="AM12">
        <v>2</v>
      </c>
      <c r="AN12">
        <v>5</v>
      </c>
      <c r="AO12">
        <v>10</v>
      </c>
      <c r="AP12">
        <v>15</v>
      </c>
      <c r="AQ12">
        <v>20</v>
      </c>
      <c r="BB12">
        <v>0</v>
      </c>
      <c r="BC12">
        <v>2</v>
      </c>
      <c r="BD12">
        <v>5</v>
      </c>
      <c r="BE12">
        <v>10</v>
      </c>
      <c r="BF12">
        <v>15</v>
      </c>
      <c r="BG12">
        <v>20</v>
      </c>
      <c r="BR12">
        <v>0</v>
      </c>
      <c r="BS12">
        <v>2</v>
      </c>
      <c r="BT12">
        <v>5</v>
      </c>
      <c r="BU12">
        <v>10</v>
      </c>
      <c r="BV12">
        <v>15</v>
      </c>
      <c r="BW12">
        <v>20</v>
      </c>
    </row>
    <row r="13" spans="1:75" x14ac:dyDescent="0.25">
      <c r="B13">
        <v>0</v>
      </c>
      <c r="C13">
        <v>2</v>
      </c>
      <c r="D13">
        <v>5</v>
      </c>
      <c r="E13">
        <v>10</v>
      </c>
      <c r="F13">
        <v>15</v>
      </c>
      <c r="G13">
        <v>20</v>
      </c>
      <c r="T13">
        <v>0.1</v>
      </c>
      <c r="U13">
        <v>7.8846861399700001E-4</v>
      </c>
      <c r="V13">
        <v>1.056847299354E-3</v>
      </c>
      <c r="W13">
        <v>1.626774937219E-3</v>
      </c>
      <c r="X13">
        <v>3.2640385179279999E-3</v>
      </c>
      <c r="Y13">
        <v>6.3645286435380002E-3</v>
      </c>
      <c r="Z13">
        <v>1.2065686586498999E-2</v>
      </c>
      <c r="AK13">
        <v>0.1</v>
      </c>
      <c r="AL13">
        <v>5.8256902078300001E-4</v>
      </c>
      <c r="AM13">
        <v>7.82926505866E-4</v>
      </c>
      <c r="AN13">
        <v>1.209502002028E-3</v>
      </c>
      <c r="AO13">
        <v>2.440625047912E-3</v>
      </c>
      <c r="AP13">
        <v>4.7888378171860001E-3</v>
      </c>
      <c r="AQ13">
        <v>9.1403899487940005E-3</v>
      </c>
      <c r="BA13">
        <v>0.1</v>
      </c>
      <c r="BB13">
        <v>3.1914755358899998E-4</v>
      </c>
      <c r="BC13">
        <v>4.2982679411900001E-4</v>
      </c>
      <c r="BD13">
        <v>6.6643027450199999E-4</v>
      </c>
      <c r="BE13">
        <v>1.3551773954179999E-3</v>
      </c>
      <c r="BF13">
        <v>2.6832618772689998E-3</v>
      </c>
      <c r="BG13">
        <v>5.1746654912640001E-3</v>
      </c>
      <c r="BQ13">
        <v>0.1</v>
      </c>
    </row>
    <row r="14" spans="1:75" x14ac:dyDescent="0.25">
      <c r="A14">
        <v>0.1</v>
      </c>
      <c r="B14">
        <v>1.2135192361850001E-3</v>
      </c>
      <c r="C14">
        <v>1.6110764124099999E-3</v>
      </c>
      <c r="D14">
        <v>2.445013688324E-3</v>
      </c>
      <c r="E14">
        <v>4.7921241522940004E-3</v>
      </c>
      <c r="F14">
        <v>9.1354251140019996E-3</v>
      </c>
      <c r="G14">
        <v>1.6944179705251E-2</v>
      </c>
      <c r="T14">
        <v>0.01</v>
      </c>
      <c r="U14">
        <v>7.8117772195900005E-4</v>
      </c>
      <c r="V14">
        <v>1.0502830595210001E-3</v>
      </c>
      <c r="W14">
        <v>1.6216696929719999E-3</v>
      </c>
      <c r="X14">
        <v>3.2618113738930002E-3</v>
      </c>
      <c r="Y14">
        <v>6.3687286234409999E-3</v>
      </c>
      <c r="Z14">
        <v>1.2087019280776001E-2</v>
      </c>
      <c r="AK14">
        <v>0.01</v>
      </c>
      <c r="AL14">
        <v>5.5837497232499997E-4</v>
      </c>
      <c r="AM14">
        <v>7.5414638095499999E-4</v>
      </c>
      <c r="AN14">
        <v>1.174500657386E-3</v>
      </c>
      <c r="AO14">
        <v>2.374532262966E-3</v>
      </c>
      <c r="AP14">
        <v>4.6719058229980001E-3</v>
      </c>
      <c r="AQ14">
        <v>8.922830949959E-3</v>
      </c>
      <c r="BA14">
        <v>0.01</v>
      </c>
      <c r="BB14">
        <v>1.2526883815899999E-4</v>
      </c>
      <c r="BC14">
        <v>1.8028058078300001E-4</v>
      </c>
      <c r="BD14">
        <v>3.0032690442900002E-4</v>
      </c>
      <c r="BE14">
        <v>6.7524283219800002E-4</v>
      </c>
      <c r="BF14">
        <v>1.4551611209239999E-3</v>
      </c>
      <c r="BG14">
        <v>3.0186540119409998E-3</v>
      </c>
      <c r="BQ14">
        <v>0.01</v>
      </c>
    </row>
    <row r="15" spans="1:75" x14ac:dyDescent="0.25">
      <c r="A15">
        <v>0.01</v>
      </c>
      <c r="B15">
        <v>1.2133413965600001E-3</v>
      </c>
      <c r="C15">
        <v>1.611394882865E-3</v>
      </c>
      <c r="D15">
        <v>2.446733955681E-3</v>
      </c>
      <c r="E15">
        <v>4.8036325702559999E-3</v>
      </c>
      <c r="F15">
        <v>9.1732300589749995E-3</v>
      </c>
      <c r="G15">
        <v>1.7018519709999999E-2</v>
      </c>
      <c r="T15">
        <v>1E-3</v>
      </c>
      <c r="U15">
        <v>7.3615009200399999E-4</v>
      </c>
      <c r="V15">
        <v>1.021819149939E-3</v>
      </c>
      <c r="W15">
        <v>1.597022837609E-3</v>
      </c>
      <c r="X15">
        <v>3.2326767755660002E-3</v>
      </c>
      <c r="Y15">
        <v>6.3276532582169998E-3</v>
      </c>
      <c r="Z15">
        <v>1.2020836075288E-2</v>
      </c>
      <c r="AK15">
        <v>1E-3</v>
      </c>
      <c r="AL15">
        <v>5.8660253759300004E-4</v>
      </c>
      <c r="AM15">
        <v>7.5943704103099995E-4</v>
      </c>
      <c r="AN15">
        <v>1.162257100667E-3</v>
      </c>
      <c r="AO15">
        <v>2.3019661832449998E-3</v>
      </c>
      <c r="AP15">
        <v>4.5967624335850003E-3</v>
      </c>
      <c r="AQ15">
        <v>8.7995869625459994E-3</v>
      </c>
      <c r="BA15">
        <v>1E-3</v>
      </c>
      <c r="BB15">
        <v>1.4658485621519999E-3</v>
      </c>
      <c r="BC15">
        <v>2.4474644259669998E-3</v>
      </c>
      <c r="BD15">
        <v>2.9580519264009999E-3</v>
      </c>
      <c r="BE15">
        <v>1.6401625687411998E-2</v>
      </c>
      <c r="BF15">
        <v>5.2127491289628999E-2</v>
      </c>
      <c r="BG15">
        <v>0.16603028029457301</v>
      </c>
      <c r="BQ15">
        <v>1E-3</v>
      </c>
    </row>
    <row r="16" spans="1:75" x14ac:dyDescent="0.25">
      <c r="A16">
        <v>1E-3</v>
      </c>
      <c r="B16">
        <v>1.1805981734680001E-3</v>
      </c>
      <c r="C16">
        <v>1.5855557040330001E-3</v>
      </c>
      <c r="D16">
        <v>2.4327409892830002E-3</v>
      </c>
      <c r="E16">
        <v>4.8116876481900002E-3</v>
      </c>
      <c r="F16">
        <v>9.2078213871149995E-3</v>
      </c>
      <c r="G16">
        <v>1.7099118885152999E-2</v>
      </c>
    </row>
    <row r="18" spans="1:75" x14ac:dyDescent="0.25">
      <c r="W18" s="1"/>
      <c r="Y18" s="1"/>
    </row>
    <row r="19" spans="1:75" x14ac:dyDescent="0.25">
      <c r="B19" t="s">
        <v>34</v>
      </c>
      <c r="C19" t="s">
        <v>35</v>
      </c>
      <c r="D19" s="1">
        <v>1E-13</v>
      </c>
      <c r="E19" t="s">
        <v>36</v>
      </c>
      <c r="F19" s="1">
        <v>1.0000000000000001E-9</v>
      </c>
    </row>
    <row r="20" spans="1:75" x14ac:dyDescent="0.25">
      <c r="B20">
        <v>0</v>
      </c>
      <c r="C20">
        <v>2</v>
      </c>
      <c r="D20">
        <v>5</v>
      </c>
      <c r="E20">
        <v>10</v>
      </c>
      <c r="F20">
        <v>15</v>
      </c>
      <c r="G20">
        <v>20</v>
      </c>
    </row>
    <row r="21" spans="1:75" x14ac:dyDescent="0.25">
      <c r="A21">
        <v>0.1</v>
      </c>
    </row>
    <row r="22" spans="1:75" x14ac:dyDescent="0.25">
      <c r="A22">
        <v>0.01</v>
      </c>
      <c r="B22">
        <v>1.2202403227140001E-3</v>
      </c>
      <c r="C22">
        <v>1.6200575018109999E-3</v>
      </c>
      <c r="D22">
        <v>2.4585854999439999E-3</v>
      </c>
      <c r="E22">
        <v>4.8173727256879996E-3</v>
      </c>
      <c r="F22">
        <v>9.1813761316170001E-3</v>
      </c>
      <c r="G22">
        <v>1.7025465428903999E-2</v>
      </c>
    </row>
    <row r="23" spans="1:75" x14ac:dyDescent="0.25">
      <c r="A23">
        <v>1E-3</v>
      </c>
      <c r="B23">
        <v>1.2304833395640001E-3</v>
      </c>
      <c r="C23">
        <v>1.6337765842499999E-3</v>
      </c>
      <c r="D23">
        <v>2.4770202518020002E-3</v>
      </c>
      <c r="E23">
        <v>4.8356937215600004E-3</v>
      </c>
      <c r="F23">
        <v>9.1992933760570005E-3</v>
      </c>
      <c r="G23">
        <v>1.7043374265069001E-2</v>
      </c>
    </row>
    <row r="26" spans="1:75" x14ac:dyDescent="0.25">
      <c r="B26">
        <f>(B15-B22)/B22</f>
        <v>-5.653743795857996E-3</v>
      </c>
      <c r="C26">
        <f t="shared" ref="C26:G27" si="0">(C15-C22)/C22</f>
        <v>-5.3471058504505585E-3</v>
      </c>
      <c r="D26">
        <f t="shared" si="0"/>
        <v>-4.8204726918261963E-3</v>
      </c>
      <c r="E26">
        <f t="shared" si="0"/>
        <v>-2.852209329523563E-3</v>
      </c>
      <c r="F26">
        <f t="shared" si="0"/>
        <v>-8.8723874561121268E-4</v>
      </c>
      <c r="G26">
        <f t="shared" si="0"/>
        <v>-4.0796058897799026E-4</v>
      </c>
    </row>
    <row r="27" spans="1:75" x14ac:dyDescent="0.25">
      <c r="B27">
        <f>(B16-B23)/B23</f>
        <v>-4.0541114610845433E-2</v>
      </c>
      <c r="C27">
        <f t="shared" si="0"/>
        <v>-2.9514978168900662E-2</v>
      </c>
      <c r="D27">
        <f t="shared" si="0"/>
        <v>-1.787601957908393E-2</v>
      </c>
      <c r="E27">
        <f t="shared" si="0"/>
        <v>-4.9643494299419404E-3</v>
      </c>
      <c r="F27">
        <f t="shared" si="0"/>
        <v>9.2702892596020715E-4</v>
      </c>
      <c r="G27">
        <f t="shared" si="0"/>
        <v>3.270750217475922E-3</v>
      </c>
    </row>
    <row r="30" spans="1:75" x14ac:dyDescent="0.25">
      <c r="U30" t="s">
        <v>37</v>
      </c>
      <c r="V30" s="27" t="s">
        <v>35</v>
      </c>
      <c r="W30" s="28">
        <v>1E-14</v>
      </c>
      <c r="X30" s="27" t="s">
        <v>36</v>
      </c>
      <c r="Y30" s="28">
        <v>1E-10</v>
      </c>
      <c r="Z30" s="27"/>
      <c r="AL30" t="s">
        <v>38</v>
      </c>
      <c r="AM30" s="27" t="s">
        <v>35</v>
      </c>
      <c r="AN30" s="28">
        <v>1E-14</v>
      </c>
      <c r="AO30" s="27" t="s">
        <v>36</v>
      </c>
      <c r="AP30" s="28">
        <v>1E-10</v>
      </c>
      <c r="AQ30" s="27"/>
      <c r="BB30" t="s">
        <v>39</v>
      </c>
      <c r="BC30" s="27" t="s">
        <v>35</v>
      </c>
      <c r="BD30" s="28">
        <v>1E-14</v>
      </c>
      <c r="BE30" s="27" t="s">
        <v>36</v>
      </c>
      <c r="BF30" s="28">
        <v>1E-10</v>
      </c>
      <c r="BG30" s="27"/>
      <c r="BR30" t="s">
        <v>40</v>
      </c>
      <c r="BS30" s="27" t="s">
        <v>35</v>
      </c>
      <c r="BT30" s="28">
        <v>1E-14</v>
      </c>
      <c r="BU30" s="27" t="s">
        <v>36</v>
      </c>
      <c r="BV30" s="28">
        <v>1E-10</v>
      </c>
      <c r="BW30" s="27"/>
    </row>
    <row r="31" spans="1:75" x14ac:dyDescent="0.25">
      <c r="B31" t="s">
        <v>34</v>
      </c>
      <c r="C31" s="27" t="s">
        <v>35</v>
      </c>
      <c r="D31" s="28">
        <v>1E-14</v>
      </c>
      <c r="E31" s="27" t="s">
        <v>36</v>
      </c>
      <c r="F31" s="28">
        <v>1E-10</v>
      </c>
      <c r="G31" s="27"/>
      <c r="U31">
        <v>0</v>
      </c>
      <c r="V31">
        <v>2</v>
      </c>
      <c r="W31">
        <v>5</v>
      </c>
      <c r="X31">
        <v>10</v>
      </c>
      <c r="Y31">
        <v>15</v>
      </c>
      <c r="Z31">
        <v>20</v>
      </c>
      <c r="AL31">
        <v>0</v>
      </c>
      <c r="AM31">
        <v>2</v>
      </c>
      <c r="AN31">
        <v>5</v>
      </c>
      <c r="AO31">
        <v>10</v>
      </c>
      <c r="AP31">
        <v>15</v>
      </c>
      <c r="AQ31">
        <v>20</v>
      </c>
      <c r="BB31">
        <v>0</v>
      </c>
      <c r="BC31">
        <v>2</v>
      </c>
      <c r="BD31">
        <v>5</v>
      </c>
      <c r="BE31">
        <v>10</v>
      </c>
      <c r="BF31">
        <v>15</v>
      </c>
      <c r="BG31">
        <v>20</v>
      </c>
      <c r="BR31">
        <v>0</v>
      </c>
      <c r="BS31">
        <v>2</v>
      </c>
      <c r="BT31">
        <v>5</v>
      </c>
      <c r="BU31">
        <v>10</v>
      </c>
      <c r="BV31">
        <v>15</v>
      </c>
      <c r="BW31">
        <v>20</v>
      </c>
    </row>
    <row r="32" spans="1:75" x14ac:dyDescent="0.25">
      <c r="B32">
        <v>0</v>
      </c>
      <c r="C32">
        <v>2</v>
      </c>
      <c r="D32">
        <v>5</v>
      </c>
      <c r="E32">
        <v>10</v>
      </c>
      <c r="F32">
        <v>15</v>
      </c>
      <c r="G32">
        <v>20</v>
      </c>
      <c r="T32">
        <v>0.1</v>
      </c>
      <c r="U32">
        <v>7.8894687371299996E-4</v>
      </c>
      <c r="V32">
        <v>1.05748491549E-3</v>
      </c>
      <c r="W32">
        <v>1.627722904488E-3</v>
      </c>
      <c r="X32">
        <v>3.2648142016779998E-3</v>
      </c>
      <c r="Y32">
        <v>6.365428111175E-3</v>
      </c>
      <c r="Z32">
        <v>1.2066746204984999E-2</v>
      </c>
      <c r="AK32">
        <v>0.1</v>
      </c>
      <c r="AL32">
        <v>5.8378555934300005E-4</v>
      </c>
      <c r="AM32">
        <v>7.8402494239300004E-4</v>
      </c>
      <c r="AN32">
        <v>1.2105325469629999E-3</v>
      </c>
      <c r="AO32">
        <v>2.4416220634500001E-3</v>
      </c>
      <c r="AP32">
        <v>4.7898393736700001E-3</v>
      </c>
      <c r="AQ32">
        <v>9.1413875880040005E-3</v>
      </c>
      <c r="BA32">
        <v>0.1</v>
      </c>
      <c r="BB32">
        <v>3.1898296447100002E-4</v>
      </c>
      <c r="BC32">
        <v>4.2960444293400001E-4</v>
      </c>
      <c r="BD32">
        <v>6.6629903546999996E-4</v>
      </c>
      <c r="BE32">
        <v>1.35507145861E-3</v>
      </c>
      <c r="BF32">
        <v>2.6831884970779998E-3</v>
      </c>
      <c r="BG32">
        <v>5.1746354656330004E-3</v>
      </c>
      <c r="BQ32">
        <v>0.1</v>
      </c>
    </row>
    <row r="33" spans="1:75" x14ac:dyDescent="0.25">
      <c r="A33">
        <v>0.1</v>
      </c>
      <c r="B33">
        <v>1.2135503595309999E-3</v>
      </c>
      <c r="C33">
        <v>1.6111095813010001E-3</v>
      </c>
      <c r="D33">
        <v>2.4450498578690001E-3</v>
      </c>
      <c r="E33">
        <v>4.79216408439E-3</v>
      </c>
      <c r="F33">
        <v>9.1354710291770003E-3</v>
      </c>
      <c r="G33">
        <v>1.6944192969747002E-2</v>
      </c>
      <c r="T33">
        <v>0.01</v>
      </c>
      <c r="U33">
        <v>7.9115642631599997E-4</v>
      </c>
      <c r="V33">
        <v>1.060477583812E-3</v>
      </c>
      <c r="W33">
        <v>1.6323724370249999E-3</v>
      </c>
      <c r="X33">
        <v>3.2741655536439999E-3</v>
      </c>
      <c r="Y33">
        <v>6.3834774444789999E-3</v>
      </c>
      <c r="Z33">
        <v>1.2100497690701E-2</v>
      </c>
      <c r="AK33">
        <v>0.01</v>
      </c>
      <c r="AL33">
        <v>5.69603394206E-4</v>
      </c>
      <c r="AM33">
        <v>7.65122627804E-4</v>
      </c>
      <c r="AN33">
        <v>1.1816699314480001E-3</v>
      </c>
      <c r="AO33">
        <v>2.3844639003649999E-3</v>
      </c>
      <c r="AP33">
        <v>4.6799281295290002E-3</v>
      </c>
      <c r="AQ33">
        <v>8.9359679123729996E-3</v>
      </c>
      <c r="BA33">
        <v>0.01</v>
      </c>
      <c r="BB33">
        <v>1.3236459951799999E-4</v>
      </c>
      <c r="BC33">
        <v>1.86009024142E-4</v>
      </c>
      <c r="BD33">
        <v>3.0616508704699999E-4</v>
      </c>
      <c r="BE33">
        <v>6.8120128046300003E-4</v>
      </c>
      <c r="BF33">
        <v>1.461046820581E-3</v>
      </c>
      <c r="BG33">
        <v>3.0250033722650001E-3</v>
      </c>
      <c r="BQ33">
        <v>0.01</v>
      </c>
      <c r="BR33">
        <v>2.208297971125E-3</v>
      </c>
      <c r="BS33">
        <v>2.9071292334110002E-3</v>
      </c>
      <c r="BT33">
        <v>4.3569287568300001E-3</v>
      </c>
      <c r="BU33">
        <v>8.3632654853219995E-3</v>
      </c>
      <c r="BV33">
        <v>1.5614593825627E-2</v>
      </c>
      <c r="BW33">
        <v>2.8363783013521E-2</v>
      </c>
    </row>
    <row r="34" spans="1:75" x14ac:dyDescent="0.25">
      <c r="A34">
        <v>0.01</v>
      </c>
      <c r="B34">
        <v>1.220650079333E-3</v>
      </c>
      <c r="C34">
        <v>1.620358167167E-3</v>
      </c>
      <c r="D34">
        <v>2.4586882361930002E-3</v>
      </c>
      <c r="E34">
        <v>4.8177451077310003E-3</v>
      </c>
      <c r="F34">
        <v>9.1818132089210008E-3</v>
      </c>
      <c r="G34">
        <v>1.7025918499261002E-2</v>
      </c>
      <c r="T34">
        <v>1E-3</v>
      </c>
      <c r="U34">
        <v>7.8957835772900005E-4</v>
      </c>
      <c r="V34">
        <v>1.0589449128389999E-3</v>
      </c>
      <c r="W34">
        <v>1.630919348517E-3</v>
      </c>
      <c r="X34">
        <v>3.2726532498109999E-3</v>
      </c>
      <c r="Y34">
        <v>6.3820497797239997E-3</v>
      </c>
      <c r="Z34">
        <v>1.209891299869E-2</v>
      </c>
      <c r="AK34">
        <v>1E-3</v>
      </c>
      <c r="AL34">
        <v>5.6574823576299998E-4</v>
      </c>
      <c r="AM34">
        <v>7.6016323601499998E-4</v>
      </c>
      <c r="AN34">
        <v>1.17551242475E-3</v>
      </c>
      <c r="AO34">
        <v>2.3754070979339998E-3</v>
      </c>
      <c r="AP34">
        <v>4.6652819493969997E-3</v>
      </c>
      <c r="AQ34">
        <v>8.9114660724480006E-3</v>
      </c>
      <c r="BA34">
        <v>1E-3</v>
      </c>
      <c r="BQ34">
        <v>1E-3</v>
      </c>
    </row>
    <row r="35" spans="1:75" x14ac:dyDescent="0.25">
      <c r="A35">
        <v>1E-3</v>
      </c>
      <c r="B35">
        <v>1.222390042011E-3</v>
      </c>
      <c r="C35">
        <v>1.620722234702E-3</v>
      </c>
      <c r="D35">
        <v>2.4605206382029999E-3</v>
      </c>
      <c r="E35">
        <v>4.8196453787339999E-3</v>
      </c>
      <c r="F35">
        <v>9.1839835062479998E-3</v>
      </c>
      <c r="G35">
        <v>1.7028589103609999E-2</v>
      </c>
    </row>
    <row r="36" spans="1:75" x14ac:dyDescent="0.25">
      <c r="AL36">
        <f t="shared" ref="AL36:AQ36" si="1">(AL32-AL34)/AL34</f>
        <v>3.1882244503465267E-2</v>
      </c>
      <c r="AM36">
        <f t="shared" si="1"/>
        <v>3.1390239947790909E-2</v>
      </c>
      <c r="AN36">
        <f t="shared" si="1"/>
        <v>2.9791367131187688E-2</v>
      </c>
      <c r="AO36">
        <f t="shared" si="1"/>
        <v>2.7875207400697943E-2</v>
      </c>
      <c r="AP36">
        <f t="shared" si="1"/>
        <v>2.6698798834462675E-2</v>
      </c>
      <c r="AQ36">
        <f t="shared" si="1"/>
        <v>2.5800638602761345E-2</v>
      </c>
      <c r="BB36" t="e">
        <f t="shared" ref="BB36:BG36" si="2">(BB32-BB34)/BB34</f>
        <v>#DIV/0!</v>
      </c>
      <c r="BC36" t="e">
        <f t="shared" si="2"/>
        <v>#DIV/0!</v>
      </c>
      <c r="BD36" t="e">
        <f t="shared" si="2"/>
        <v>#DIV/0!</v>
      </c>
      <c r="BE36" t="e">
        <f t="shared" si="2"/>
        <v>#DIV/0!</v>
      </c>
      <c r="BF36" t="e">
        <f t="shared" si="2"/>
        <v>#DIV/0!</v>
      </c>
      <c r="BG36" t="e">
        <f t="shared" si="2"/>
        <v>#DIV/0!</v>
      </c>
    </row>
    <row r="38" spans="1:75" x14ac:dyDescent="0.25">
      <c r="U38">
        <f t="shared" ref="U38:Z38" si="3">(U13-U32)/U32</f>
        <v>-6.0620015356563101E-4</v>
      </c>
      <c r="V38">
        <f t="shared" si="3"/>
        <v>-6.0295530145181736E-4</v>
      </c>
      <c r="W38">
        <f t="shared" si="3"/>
        <v>-5.8238860335885147E-4</v>
      </c>
      <c r="X38">
        <f t="shared" si="3"/>
        <v>-2.3758894138639045E-4</v>
      </c>
      <c r="Y38">
        <f t="shared" si="3"/>
        <v>-1.4130512846743758E-4</v>
      </c>
      <c r="Z38">
        <f t="shared" si="3"/>
        <v>-8.7813107858516885E-5</v>
      </c>
      <c r="AL38">
        <f t="shared" ref="AL38:AQ38" si="4">(AL13-AL32)/AL32</f>
        <v>-2.0838791582463165E-3</v>
      </c>
      <c r="AM38">
        <f t="shared" si="4"/>
        <v>-1.401022426209284E-3</v>
      </c>
      <c r="AN38">
        <f t="shared" si="4"/>
        <v>-8.5131534677469138E-4</v>
      </c>
      <c r="AO38">
        <f t="shared" si="4"/>
        <v>-4.0834146812686437E-4</v>
      </c>
      <c r="AP38">
        <f t="shared" si="4"/>
        <v>-2.0910022359112677E-4</v>
      </c>
      <c r="AQ38">
        <f t="shared" si="4"/>
        <v>-1.0913433003422668E-4</v>
      </c>
      <c r="BB38">
        <f t="shared" ref="BB38:BG38" si="5">(BB13-BB32)/BB32</f>
        <v>5.1598090284514823E-4</v>
      </c>
      <c r="BC38">
        <f t="shared" si="5"/>
        <v>5.1757189353406486E-4</v>
      </c>
      <c r="BD38">
        <f t="shared" si="5"/>
        <v>1.9696716491186147E-4</v>
      </c>
      <c r="BE38">
        <f t="shared" si="5"/>
        <v>7.8178023252423108E-5</v>
      </c>
      <c r="BF38">
        <f t="shared" si="5"/>
        <v>2.734813118044487E-5</v>
      </c>
      <c r="BG38">
        <f t="shared" si="5"/>
        <v>5.8024630332246052E-6</v>
      </c>
    </row>
    <row r="39" spans="1:75" x14ac:dyDescent="0.25">
      <c r="B39">
        <f t="shared" ref="B39:G39" si="6">(B14-B33)/B33</f>
        <v>-2.5646522004935867E-5</v>
      </c>
      <c r="C39">
        <f t="shared" si="6"/>
        <v>-2.0587607066017516E-5</v>
      </c>
      <c r="D39">
        <f t="shared" si="6"/>
        <v>-1.4792968283950743E-5</v>
      </c>
      <c r="E39">
        <f t="shared" si="6"/>
        <v>-8.3327897994365777E-6</v>
      </c>
      <c r="F39">
        <f t="shared" si="6"/>
        <v>-5.0260325771899604E-6</v>
      </c>
      <c r="G39">
        <f t="shared" si="6"/>
        <v>-7.8283433299355437E-7</v>
      </c>
      <c r="U39">
        <f t="shared" ref="U39:Z39" si="7">(U14-U33)/U33</f>
        <v>-1.2612808320935354E-2</v>
      </c>
      <c r="V39">
        <f t="shared" si="7"/>
        <v>-9.6131445365914055E-3</v>
      </c>
      <c r="W39">
        <f t="shared" si="7"/>
        <v>-6.5565576888236147E-3</v>
      </c>
      <c r="X39">
        <f t="shared" si="7"/>
        <v>-3.7732300180270471E-3</v>
      </c>
      <c r="Y39">
        <f t="shared" si="7"/>
        <v>-2.3104681055552295E-3</v>
      </c>
      <c r="Z39">
        <f t="shared" si="7"/>
        <v>-1.1138723604201134E-3</v>
      </c>
      <c r="AL39">
        <f t="shared" ref="AL39:AQ39" si="8">(AL14-AL33)/AL33</f>
        <v>-1.9712701846961285E-2</v>
      </c>
      <c r="AM39">
        <f t="shared" si="8"/>
        <v>-1.4345735507134642E-2</v>
      </c>
      <c r="AN39">
        <f t="shared" si="8"/>
        <v>-6.0670698908408243E-3</v>
      </c>
      <c r="AO39">
        <f t="shared" si="8"/>
        <v>-4.1651447931250031E-3</v>
      </c>
      <c r="AP39">
        <f t="shared" si="8"/>
        <v>-1.7141943869568592E-3</v>
      </c>
      <c r="AQ39">
        <f t="shared" si="8"/>
        <v>-1.47012193226542E-3</v>
      </c>
      <c r="BB39">
        <f t="shared" ref="BB39:BG39" si="9">(BB14-BB33)/BB33</f>
        <v>-5.3607697109641937E-2</v>
      </c>
      <c r="BC39">
        <f t="shared" si="9"/>
        <v>-3.0796588420499853E-2</v>
      </c>
      <c r="BD39">
        <f t="shared" si="9"/>
        <v>-1.9068740574929553E-2</v>
      </c>
      <c r="BE39">
        <f t="shared" si="9"/>
        <v>-8.7469716160107156E-3</v>
      </c>
      <c r="BF39">
        <f t="shared" si="9"/>
        <v>-4.0284127613785447E-3</v>
      </c>
      <c r="BG39">
        <f t="shared" si="9"/>
        <v>-2.0989597506617672E-3</v>
      </c>
    </row>
    <row r="40" spans="1:75" x14ac:dyDescent="0.25">
      <c r="B40">
        <f t="shared" ref="B40:G40" si="10">(B15-B34)/B34</f>
        <v>-5.9875331159554247E-3</v>
      </c>
      <c r="C40">
        <f t="shared" si="10"/>
        <v>-5.5316685431784493E-3</v>
      </c>
      <c r="D40">
        <f t="shared" si="10"/>
        <v>-4.8620562526097161E-3</v>
      </c>
      <c r="E40">
        <f t="shared" si="10"/>
        <v>-2.9292827161723723E-3</v>
      </c>
      <c r="F40">
        <f t="shared" si="10"/>
        <v>-9.3479901526007526E-4</v>
      </c>
      <c r="G40">
        <f t="shared" si="10"/>
        <v>-4.3456035933237046E-4</v>
      </c>
      <c r="U40">
        <f t="shared" ref="U40:Y40" si="11">(U15-U34)/U34</f>
        <v>-6.7666831546233652E-2</v>
      </c>
      <c r="V40">
        <f t="shared" si="11"/>
        <v>-3.5059201333208993E-2</v>
      </c>
      <c r="W40">
        <f t="shared" si="11"/>
        <v>-2.0783683104147483E-2</v>
      </c>
      <c r="X40">
        <f t="shared" si="11"/>
        <v>-1.2215310084350813E-2</v>
      </c>
      <c r="Y40">
        <f t="shared" si="11"/>
        <v>-8.523362146096003E-3</v>
      </c>
      <c r="Z40">
        <f>(Z15-Z34)/Z34</f>
        <v>-6.4532180213589642E-3</v>
      </c>
      <c r="AL40">
        <f t="shared" ref="AL40:AP40" si="12">(AL15-AL34)/AL34</f>
        <v>3.6861452695251942E-2</v>
      </c>
      <c r="AM40">
        <f t="shared" si="12"/>
        <v>-9.5531452929366854E-4</v>
      </c>
      <c r="AN40">
        <f t="shared" si="12"/>
        <v>-1.1276209254716356E-2</v>
      </c>
      <c r="AO40">
        <f t="shared" si="12"/>
        <v>-3.0917190890300424E-2</v>
      </c>
      <c r="AP40">
        <f t="shared" si="12"/>
        <v>-1.4687111423320458E-2</v>
      </c>
      <c r="AQ40">
        <f>(AQ15-AQ34)/AQ34</f>
        <v>-1.2554512242144208E-2</v>
      </c>
      <c r="BB40" t="e">
        <f t="shared" ref="BB40:BF40" si="13">(BB15-BB34)/BB34</f>
        <v>#DIV/0!</v>
      </c>
      <c r="BC40" t="e">
        <f t="shared" si="13"/>
        <v>#DIV/0!</v>
      </c>
      <c r="BD40" t="e">
        <f t="shared" si="13"/>
        <v>#DIV/0!</v>
      </c>
      <c r="BE40" t="e">
        <f t="shared" si="13"/>
        <v>#DIV/0!</v>
      </c>
      <c r="BF40" t="e">
        <f t="shared" si="13"/>
        <v>#DIV/0!</v>
      </c>
      <c r="BG40" t="e">
        <f>(BG15-BG34)/BG34</f>
        <v>#DIV/0!</v>
      </c>
    </row>
    <row r="41" spans="1:75" x14ac:dyDescent="0.25">
      <c r="B41">
        <f t="shared" ref="B41:F41" si="14">(B16-B35)/B35</f>
        <v>-3.4188652644982706E-2</v>
      </c>
      <c r="C41">
        <f t="shared" si="14"/>
        <v>-2.1698061466692946E-2</v>
      </c>
      <c r="D41">
        <f t="shared" si="14"/>
        <v>-1.1290150746424171E-2</v>
      </c>
      <c r="E41">
        <f t="shared" si="14"/>
        <v>-1.6511029170552791E-3</v>
      </c>
      <c r="F41">
        <f t="shared" si="14"/>
        <v>2.5955927349806738E-3</v>
      </c>
      <c r="G41">
        <f>(G16-G35)/G35</f>
        <v>4.1418452881717676E-3</v>
      </c>
    </row>
    <row r="42" spans="1:75" x14ac:dyDescent="0.25">
      <c r="BB42" s="1"/>
    </row>
    <row r="43" spans="1:75" x14ac:dyDescent="0.25">
      <c r="A43" s="33" t="s">
        <v>41</v>
      </c>
      <c r="B43" t="s">
        <v>34</v>
      </c>
      <c r="C43" s="31" t="s">
        <v>35</v>
      </c>
      <c r="D43" s="32">
        <v>1E-10</v>
      </c>
      <c r="E43" s="31" t="s">
        <v>36</v>
      </c>
      <c r="F43" s="32">
        <v>9.9999999999999995E-7</v>
      </c>
      <c r="G43" s="27"/>
      <c r="T43" s="33" t="s">
        <v>41</v>
      </c>
      <c r="U43" t="s">
        <v>37</v>
      </c>
      <c r="V43" s="31" t="s">
        <v>35</v>
      </c>
      <c r="W43" s="32">
        <v>1E-10</v>
      </c>
      <c r="X43" s="31" t="s">
        <v>36</v>
      </c>
      <c r="Y43" s="32">
        <v>9.9999999999999995E-7</v>
      </c>
      <c r="Z43" s="27"/>
      <c r="AK43" s="33" t="s">
        <v>42</v>
      </c>
      <c r="AL43" t="s">
        <v>38</v>
      </c>
      <c r="AM43" s="31" t="s">
        <v>35</v>
      </c>
      <c r="AN43" s="32">
        <v>9.9999999999999998E-13</v>
      </c>
      <c r="AO43" s="31" t="s">
        <v>36</v>
      </c>
      <c r="AP43" s="32">
        <v>1E-8</v>
      </c>
      <c r="AQ43" s="27"/>
      <c r="BA43" s="33" t="s">
        <v>42</v>
      </c>
      <c r="BB43" t="s">
        <v>39</v>
      </c>
      <c r="BC43" s="31" t="s">
        <v>35</v>
      </c>
      <c r="BD43" s="32">
        <v>9.9999999999999998E-13</v>
      </c>
      <c r="BE43" s="31" t="s">
        <v>36</v>
      </c>
      <c r="BF43" s="32">
        <v>1E-8</v>
      </c>
      <c r="BG43" s="27"/>
      <c r="BQ43" s="33" t="s">
        <v>42</v>
      </c>
      <c r="BR43" t="s">
        <v>40</v>
      </c>
      <c r="BS43" s="31" t="s">
        <v>35</v>
      </c>
      <c r="BT43" s="32">
        <v>9.9999999999999998E-13</v>
      </c>
      <c r="BU43" s="31" t="s">
        <v>36</v>
      </c>
      <c r="BV43" s="32">
        <v>1E-8</v>
      </c>
      <c r="BW43" s="27"/>
    </row>
    <row r="44" spans="1:75" x14ac:dyDescent="0.25">
      <c r="B44">
        <v>0</v>
      </c>
      <c r="C44">
        <v>2</v>
      </c>
      <c r="D44">
        <v>5</v>
      </c>
      <c r="E44">
        <v>10</v>
      </c>
      <c r="F44">
        <v>15</v>
      </c>
      <c r="G44">
        <v>20</v>
      </c>
      <c r="U44">
        <v>0</v>
      </c>
      <c r="V44">
        <v>2</v>
      </c>
      <c r="W44">
        <v>5</v>
      </c>
      <c r="X44">
        <v>10</v>
      </c>
      <c r="Y44">
        <v>15</v>
      </c>
      <c r="Z44">
        <v>20</v>
      </c>
      <c r="AL44">
        <v>0</v>
      </c>
      <c r="AM44">
        <v>2</v>
      </c>
      <c r="AN44">
        <v>5</v>
      </c>
      <c r="AO44">
        <v>10</v>
      </c>
      <c r="AP44">
        <v>15</v>
      </c>
      <c r="AQ44">
        <v>20</v>
      </c>
      <c r="BB44">
        <v>0</v>
      </c>
      <c r="BC44">
        <v>2</v>
      </c>
      <c r="BD44">
        <v>5</v>
      </c>
      <c r="BE44">
        <v>10</v>
      </c>
      <c r="BF44">
        <v>15</v>
      </c>
      <c r="BG44">
        <v>20</v>
      </c>
      <c r="BR44">
        <v>0</v>
      </c>
      <c r="BS44">
        <v>2</v>
      </c>
      <c r="BT44">
        <v>5</v>
      </c>
      <c r="BU44">
        <v>10</v>
      </c>
      <c r="BV44">
        <v>15</v>
      </c>
      <c r="BW44">
        <v>20</v>
      </c>
    </row>
    <row r="45" spans="1:75" x14ac:dyDescent="0.25">
      <c r="A45">
        <v>0.1</v>
      </c>
      <c r="B45" s="30">
        <v>1.2131525158040001E-3</v>
      </c>
      <c r="C45" s="30">
        <v>1.6111112156339999E-3</v>
      </c>
      <c r="D45" s="30">
        <v>2.4450474960959999E-3</v>
      </c>
      <c r="E45" s="30">
        <v>4.792143001344E-3</v>
      </c>
      <c r="F45" s="30">
        <v>9.1354409856570003E-3</v>
      </c>
      <c r="G45" s="30">
        <v>1.6944174342338001E-2</v>
      </c>
      <c r="T45">
        <v>0.1</v>
      </c>
      <c r="U45" s="34">
        <v>7.8875350969799995E-4</v>
      </c>
      <c r="V45" s="34">
        <v>1.057513133987E-3</v>
      </c>
      <c r="W45" s="34">
        <v>1.6277476504109999E-3</v>
      </c>
      <c r="X45" s="34">
        <v>3.2649173399890001E-3</v>
      </c>
      <c r="Y45" s="34">
        <v>6.3654673380749999E-3</v>
      </c>
      <c r="Z45" s="34">
        <v>1.2066675874857999E-2</v>
      </c>
      <c r="AK45">
        <v>0.1</v>
      </c>
      <c r="AL45" s="34">
        <v>5.8379362771300005E-4</v>
      </c>
      <c r="AM45" s="34">
        <v>7.8403426499900003E-4</v>
      </c>
      <c r="AN45" s="34">
        <v>1.210526802338E-3</v>
      </c>
      <c r="AO45" s="34">
        <v>2.4416353255889999E-3</v>
      </c>
      <c r="AP45" s="34">
        <v>4.7898418344930003E-3</v>
      </c>
      <c r="AQ45" s="34">
        <v>9.141389042146E-3</v>
      </c>
      <c r="BA45">
        <v>0.1</v>
      </c>
      <c r="BB45" s="34">
        <v>3.1898031347099998E-4</v>
      </c>
      <c r="BC45" s="34">
        <v>4.2960127292999999E-4</v>
      </c>
      <c r="BD45" s="34">
        <v>6.6628604154000005E-4</v>
      </c>
      <c r="BE45" s="34">
        <v>1.35506887806E-3</v>
      </c>
      <c r="BF45" s="34">
        <v>2.683185296154E-3</v>
      </c>
      <c r="BG45" s="34">
        <v>5.1746366306979997E-3</v>
      </c>
      <c r="BQ45">
        <v>0.1</v>
      </c>
      <c r="BR45" s="34">
        <v>1.9870451759450001E-3</v>
      </c>
      <c r="BS45" s="34">
        <v>2.6223917385129998E-3</v>
      </c>
      <c r="BT45" s="34">
        <v>3.944254662098E-3</v>
      </c>
      <c r="BU45" s="34">
        <v>7.6140233669010002E-3</v>
      </c>
      <c r="BV45" s="34">
        <v>1.4291717297384E-2</v>
      </c>
      <c r="BW45" s="34">
        <v>2.6092805257827999E-2</v>
      </c>
    </row>
    <row r="46" spans="1:75" x14ac:dyDescent="0.25">
      <c r="A46">
        <v>0.01</v>
      </c>
      <c r="B46" s="30">
        <v>1.220290318153E-3</v>
      </c>
      <c r="C46" s="30">
        <v>1.620402611862E-3</v>
      </c>
      <c r="D46" s="30">
        <v>2.4587309928179998E-3</v>
      </c>
      <c r="E46" s="30">
        <v>4.8177368201210002E-3</v>
      </c>
      <c r="F46" s="30">
        <v>9.1819810874570005E-3</v>
      </c>
      <c r="G46" s="30">
        <v>1.7026372632383002E-2</v>
      </c>
      <c r="T46">
        <v>0.01</v>
      </c>
      <c r="U46" s="34"/>
      <c r="V46" s="34"/>
      <c r="W46" s="34"/>
      <c r="X46" s="34"/>
      <c r="Y46" s="34"/>
      <c r="Z46" s="34"/>
      <c r="AK46">
        <v>0.01</v>
      </c>
      <c r="AL46" s="34"/>
      <c r="AM46" s="34"/>
      <c r="AN46" s="34"/>
      <c r="AO46" s="34"/>
      <c r="AP46" s="34"/>
      <c r="AQ46" s="34"/>
      <c r="BA46">
        <v>0.01</v>
      </c>
      <c r="BB46" s="34">
        <v>2.9794852133099999E-4</v>
      </c>
      <c r="BC46" s="34">
        <v>4.0136696359599998E-4</v>
      </c>
      <c r="BD46" s="34">
        <v>6.2249997033800005E-4</v>
      </c>
      <c r="BE46" s="34">
        <v>1.2660337631489999E-3</v>
      </c>
      <c r="BF46" s="34">
        <v>2.5069428862420002E-3</v>
      </c>
      <c r="BG46" s="34">
        <v>4.8349576061770001E-3</v>
      </c>
      <c r="BQ46">
        <v>0.01</v>
      </c>
      <c r="BR46" s="34">
        <v>2.2064266497540002E-3</v>
      </c>
      <c r="BS46" s="34">
        <v>2.9052726294869998E-3</v>
      </c>
      <c r="BT46" s="34">
        <v>4.3550987382270003E-3</v>
      </c>
      <c r="BU46" s="34">
        <v>8.3616308381590006E-3</v>
      </c>
      <c r="BV46" s="34">
        <v>1.5613180971994999E-2</v>
      </c>
      <c r="BW46" s="34">
        <v>2.8362287265253999E-2</v>
      </c>
    </row>
    <row r="47" spans="1:75" x14ac:dyDescent="0.25">
      <c r="A47">
        <v>1E-3</v>
      </c>
      <c r="B47" s="30">
        <v>1.2203623498E-3</v>
      </c>
      <c r="C47" s="30">
        <v>1.620496335129E-3</v>
      </c>
      <c r="D47" s="30">
        <v>2.4588689381400001E-3</v>
      </c>
      <c r="E47" s="30">
        <v>4.8179938043640003E-3</v>
      </c>
      <c r="F47" s="30">
        <v>9.1824468993990001E-3</v>
      </c>
      <c r="G47" s="30">
        <v>1.7027194465840001E-2</v>
      </c>
      <c r="T47">
        <v>1E-3</v>
      </c>
      <c r="U47" s="34">
        <v>7.9113326619200005E-4</v>
      </c>
      <c r="V47" s="34">
        <v>1.0606852590009999E-3</v>
      </c>
      <c r="W47" s="34">
        <v>1.6325868212100001E-3</v>
      </c>
      <c r="X47" s="34">
        <v>3.2744750065059999E-3</v>
      </c>
      <c r="Y47" s="34">
        <v>6.3840243907740003E-3</v>
      </c>
      <c r="Z47" s="34">
        <v>1.2101429441537E-2</v>
      </c>
      <c r="AK47">
        <v>1E-3</v>
      </c>
      <c r="AL47" s="34">
        <v>5.6437810426100004E-4</v>
      </c>
      <c r="AM47" s="34">
        <v>7.5878426041100003E-4</v>
      </c>
      <c r="AN47" s="34">
        <v>1.1728643407660001E-3</v>
      </c>
      <c r="AO47" s="34">
        <v>2.369552703901E-3</v>
      </c>
      <c r="AP47" s="34">
        <v>4.6549940675439999E-3</v>
      </c>
      <c r="AQ47" s="34">
        <v>8.8950059579820002E-3</v>
      </c>
      <c r="BA47">
        <v>1E-3</v>
      </c>
      <c r="BB47" s="34">
        <v>2.95956322351E-4</v>
      </c>
      <c r="BC47" s="34">
        <v>3.98696095443E-4</v>
      </c>
      <c r="BD47" s="34">
        <v>6.1835580688599998E-4</v>
      </c>
      <c r="BE47" s="34">
        <v>1.2576184902490001E-3</v>
      </c>
      <c r="BF47" s="34">
        <v>2.4903033382300001E-3</v>
      </c>
      <c r="BG47" s="34">
        <v>4.8026590135350003E-3</v>
      </c>
      <c r="BQ47">
        <v>1E-3</v>
      </c>
      <c r="BR47" s="34">
        <v>2.2289754633079998E-3</v>
      </c>
      <c r="BS47" s="34">
        <v>2.9353446356489999E-3</v>
      </c>
      <c r="BT47" s="34">
        <v>4.3986453847340004E-3</v>
      </c>
      <c r="BU47" s="34">
        <v>8.4406028132800008E-3</v>
      </c>
      <c r="BV47" s="34">
        <v>1.5751928939851001E-2</v>
      </c>
      <c r="BW47" s="34">
        <v>2.8599433419482002E-2</v>
      </c>
    </row>
    <row r="48" spans="1:75" x14ac:dyDescent="0.25">
      <c r="A48">
        <v>1E-4</v>
      </c>
      <c r="B48" s="30">
        <v>1.220363090777E-3</v>
      </c>
      <c r="C48" s="30">
        <v>1.620497296081E-3</v>
      </c>
      <c r="D48" s="30">
        <v>2.4588703465360001E-3</v>
      </c>
      <c r="E48" s="30">
        <v>4.8179964136919997E-3</v>
      </c>
      <c r="F48" s="30">
        <v>9.1824516100149998E-3</v>
      </c>
      <c r="G48" s="30">
        <v>1.7027202752242E-2</v>
      </c>
      <c r="T48">
        <v>1E-4</v>
      </c>
      <c r="U48" s="34">
        <v>7.9113350495299995E-4</v>
      </c>
      <c r="V48" s="34">
        <v>1.0606855767930001E-3</v>
      </c>
      <c r="W48" s="34">
        <v>1.6325873051219999E-3</v>
      </c>
      <c r="X48" s="34">
        <v>3.2744759600759998E-3</v>
      </c>
      <c r="Y48" s="34">
        <v>6.3840262173729999E-3</v>
      </c>
      <c r="Z48" s="34">
        <v>1.2101432843007E-2</v>
      </c>
      <c r="AK48">
        <v>1E-4</v>
      </c>
      <c r="AL48" s="34">
        <v>5.6798377009200003E-4</v>
      </c>
      <c r="AM48" s="34">
        <v>7.6311773097699996E-4</v>
      </c>
      <c r="AN48" s="34">
        <v>1.1785150110409999E-3</v>
      </c>
      <c r="AO48" s="34">
        <v>2.3781103055419998E-3</v>
      </c>
      <c r="AP48" s="34">
        <v>4.6675134472810003E-3</v>
      </c>
      <c r="AQ48" s="34">
        <v>8.9126788216979998E-3</v>
      </c>
      <c r="BA48">
        <v>1E-4</v>
      </c>
      <c r="BB48" s="34">
        <v>2.9575810579699998E-4</v>
      </c>
      <c r="BC48" s="34">
        <v>3.9842906896299997E-4</v>
      </c>
      <c r="BD48" s="34">
        <v>6.1794166338399997E-4</v>
      </c>
      <c r="BE48" s="34">
        <v>1.256776200735E-3</v>
      </c>
      <c r="BF48" s="34">
        <v>2.4886354583350001E-3</v>
      </c>
      <c r="BG48" s="34">
        <v>4.799639157658E-3</v>
      </c>
      <c r="BQ48">
        <v>1E-4</v>
      </c>
      <c r="BR48" s="34">
        <v>2.2313268158450001E-3</v>
      </c>
      <c r="BS48" s="34">
        <v>2.938371276145E-3</v>
      </c>
      <c r="BT48" s="34">
        <v>4.4030266274170003E-3</v>
      </c>
      <c r="BU48" s="34">
        <v>8.4484711822590004E-3</v>
      </c>
      <c r="BV48" s="34">
        <v>1.5766096876146999E-2</v>
      </c>
      <c r="BW48" s="34">
        <v>2.8623793498956999E-2</v>
      </c>
    </row>
    <row r="50" spans="1:77" x14ac:dyDescent="0.25">
      <c r="AL50">
        <v>5.6470135884999998E-4</v>
      </c>
      <c r="AM50">
        <v>7.5917629600900005E-4</v>
      </c>
      <c r="AN50">
        <v>1.173361224332E-3</v>
      </c>
      <c r="AO50">
        <v>2.3705141199499998E-3</v>
      </c>
      <c r="AP50">
        <v>4.6562382474989996E-3</v>
      </c>
      <c r="AQ50">
        <v>8.8965946154850005E-3</v>
      </c>
    </row>
    <row r="51" spans="1:77" x14ac:dyDescent="0.25">
      <c r="AL51">
        <v>5.6798377009200003E-4</v>
      </c>
      <c r="AM51">
        <v>7.6311773097699996E-4</v>
      </c>
      <c r="AN51">
        <v>1.1785150110409999E-3</v>
      </c>
      <c r="AO51">
        <v>2.3781103055419998E-3</v>
      </c>
      <c r="AP51">
        <v>4.6675134472810003E-3</v>
      </c>
      <c r="AQ51">
        <v>8.9126788216979998E-3</v>
      </c>
    </row>
    <row r="52" spans="1:77" x14ac:dyDescent="0.25">
      <c r="A52" s="33" t="s">
        <v>42</v>
      </c>
      <c r="B52" t="s">
        <v>34</v>
      </c>
      <c r="C52" s="31" t="s">
        <v>35</v>
      </c>
      <c r="D52" s="32">
        <v>1E-10</v>
      </c>
      <c r="E52" s="31" t="s">
        <v>36</v>
      </c>
      <c r="F52" s="32">
        <v>9.9999999999999995E-7</v>
      </c>
      <c r="G52" s="27"/>
      <c r="H52" s="20" t="s">
        <v>51</v>
      </c>
      <c r="BA52" s="33" t="s">
        <v>42</v>
      </c>
      <c r="BB52" t="s">
        <v>39</v>
      </c>
      <c r="BC52" s="31" t="s">
        <v>35</v>
      </c>
      <c r="BD52" s="32">
        <v>1E-10</v>
      </c>
      <c r="BE52" s="31" t="s">
        <v>36</v>
      </c>
      <c r="BF52" s="32">
        <v>9.9999999999999995E-7</v>
      </c>
      <c r="BG52" s="27"/>
      <c r="BH52" s="20" t="s">
        <v>51</v>
      </c>
      <c r="BQ52" s="33" t="s">
        <v>42</v>
      </c>
      <c r="BR52" t="s">
        <v>34</v>
      </c>
      <c r="BS52" s="31" t="s">
        <v>35</v>
      </c>
      <c r="BT52" s="32">
        <v>1E-10</v>
      </c>
      <c r="BU52" s="31" t="s">
        <v>36</v>
      </c>
      <c r="BV52" s="32">
        <v>9.9999999999999995E-7</v>
      </c>
      <c r="BW52" s="27"/>
    </row>
    <row r="53" spans="1:77" x14ac:dyDescent="0.25">
      <c r="B53">
        <v>0</v>
      </c>
      <c r="C53">
        <v>2</v>
      </c>
      <c r="D53">
        <v>5</v>
      </c>
      <c r="E53">
        <v>10</v>
      </c>
      <c r="F53">
        <v>15</v>
      </c>
      <c r="G53">
        <v>20</v>
      </c>
      <c r="BB53">
        <v>0</v>
      </c>
      <c r="BC53">
        <v>2</v>
      </c>
      <c r="BD53">
        <v>5</v>
      </c>
      <c r="BE53">
        <v>10</v>
      </c>
      <c r="BF53">
        <v>15</v>
      </c>
      <c r="BG53">
        <v>20</v>
      </c>
      <c r="BR53">
        <v>0</v>
      </c>
      <c r="BS53">
        <v>2</v>
      </c>
      <c r="BT53">
        <v>5</v>
      </c>
      <c r="BU53">
        <v>10</v>
      </c>
      <c r="BV53">
        <v>15</v>
      </c>
      <c r="BW53">
        <v>20</v>
      </c>
    </row>
    <row r="54" spans="1:77" x14ac:dyDescent="0.25">
      <c r="A54">
        <v>1E-3</v>
      </c>
      <c r="B54">
        <v>1.2203623498E-3</v>
      </c>
      <c r="C54">
        <v>1.620496335129E-3</v>
      </c>
      <c r="D54">
        <v>2.4588689381400001E-3</v>
      </c>
      <c r="E54">
        <v>4.817912534188E-3</v>
      </c>
      <c r="F54">
        <v>9.1821817645330005E-3</v>
      </c>
      <c r="G54">
        <v>1.7026687079437001E-2</v>
      </c>
      <c r="H54" t="s">
        <v>47</v>
      </c>
      <c r="I54" t="s">
        <v>49</v>
      </c>
      <c r="BA54">
        <v>1E-3</v>
      </c>
      <c r="BH54" t="s">
        <v>47</v>
      </c>
      <c r="BI54" t="s">
        <v>49</v>
      </c>
      <c r="BQ54">
        <v>1E-3</v>
      </c>
      <c r="BX54" t="s">
        <v>47</v>
      </c>
      <c r="BY54" t="s">
        <v>49</v>
      </c>
    </row>
    <row r="55" spans="1:77" x14ac:dyDescent="0.25">
      <c r="A55">
        <v>1E-3</v>
      </c>
      <c r="B55">
        <v>1.2146478911730001E-3</v>
      </c>
      <c r="C55">
        <v>1.6125027590290001E-3</v>
      </c>
      <c r="D55">
        <v>2.445848530216E-3</v>
      </c>
      <c r="E55">
        <v>4.7893412401109996E-3</v>
      </c>
      <c r="F55">
        <v>9.1232334427990003E-3</v>
      </c>
      <c r="G55">
        <v>1.6909483014511999E-2</v>
      </c>
      <c r="H55" t="s">
        <v>46</v>
      </c>
      <c r="I55" t="s">
        <v>49</v>
      </c>
      <c r="BA55">
        <v>1E-3</v>
      </c>
      <c r="BH55" t="s">
        <v>46</v>
      </c>
      <c r="BI55" t="s">
        <v>49</v>
      </c>
      <c r="BQ55">
        <v>1E-3</v>
      </c>
      <c r="BX55" t="s">
        <v>46</v>
      </c>
      <c r="BY55" t="s">
        <v>49</v>
      </c>
    </row>
    <row r="56" spans="1:77" x14ac:dyDescent="0.25">
      <c r="A56">
        <v>1E-3</v>
      </c>
      <c r="B56">
        <v>1.2145620698279999E-3</v>
      </c>
      <c r="C56">
        <v>1.6123741547460001E-3</v>
      </c>
      <c r="D56">
        <v>2.445624946979E-3</v>
      </c>
      <c r="E56">
        <v>4.7894826777909998E-3</v>
      </c>
      <c r="F56">
        <v>9.123205027267E-3</v>
      </c>
      <c r="G56">
        <v>1.6909539306607001E-2</v>
      </c>
      <c r="H56" t="s">
        <v>46</v>
      </c>
      <c r="I56" t="s">
        <v>48</v>
      </c>
      <c r="BA56">
        <v>1E-3</v>
      </c>
      <c r="BB56">
        <v>2.94442876537E-4</v>
      </c>
      <c r="BC56">
        <v>3.96548696659E-4</v>
      </c>
      <c r="BD56">
        <v>6.1477617344800003E-4</v>
      </c>
      <c r="BE56">
        <v>1.2495386441710001E-3</v>
      </c>
      <c r="BF56">
        <v>2.4729530247120002E-3</v>
      </c>
      <c r="BG56">
        <v>4.7673908218750002E-3</v>
      </c>
      <c r="BH56" t="s">
        <v>46</v>
      </c>
      <c r="BI56" t="s">
        <v>48</v>
      </c>
      <c r="BQ56">
        <v>1E-3</v>
      </c>
      <c r="BR56">
        <v>2.2188453682419999E-3</v>
      </c>
      <c r="BS56">
        <v>2.921260762826E-3</v>
      </c>
      <c r="BT56">
        <v>4.3759727926069997E-3</v>
      </c>
      <c r="BU56">
        <v>8.3922105716460003E-3</v>
      </c>
      <c r="BV56">
        <v>1.5654257438314001E-2</v>
      </c>
      <c r="BW56">
        <v>2.8410362647843E-2</v>
      </c>
      <c r="BX56" t="s">
        <v>46</v>
      </c>
      <c r="BY56" t="s">
        <v>48</v>
      </c>
    </row>
    <row r="59" spans="1:77" x14ac:dyDescent="0.25">
      <c r="BB59">
        <f>(BB56-BB47)/BB56</f>
        <v>-5.1400320218302764E-3</v>
      </c>
      <c r="BC59">
        <f t="shared" ref="BC59:BG59" si="15">(BC56-BC47)/BC56</f>
        <v>-5.4152208848301546E-3</v>
      </c>
      <c r="BD59">
        <f t="shared" si="15"/>
        <v>-5.8226613076486147E-3</v>
      </c>
      <c r="BE59">
        <f t="shared" si="15"/>
        <v>-6.4662634610716972E-3</v>
      </c>
      <c r="BF59">
        <f t="shared" si="15"/>
        <v>-7.0160303671844108E-3</v>
      </c>
      <c r="BG59">
        <f t="shared" si="15"/>
        <v>-7.3977974489050297E-3</v>
      </c>
      <c r="BR59">
        <f>(BR56-BR47)/BR56</f>
        <v>-4.5654804120153778E-3</v>
      </c>
      <c r="BS59">
        <f t="shared" ref="BS58:BW59" si="16">(BS56-BS47)/BS56</f>
        <v>-4.8211624933390991E-3</v>
      </c>
      <c r="BT59">
        <f t="shared" si="16"/>
        <v>-5.1811547286822668E-3</v>
      </c>
      <c r="BU59">
        <f t="shared" si="16"/>
        <v>-5.766328337553756E-3</v>
      </c>
      <c r="BV59">
        <f t="shared" si="16"/>
        <v>-6.2392931713226912E-3</v>
      </c>
      <c r="BW59">
        <f t="shared" si="16"/>
        <v>-6.6549932495619532E-3</v>
      </c>
    </row>
    <row r="60" spans="1:77" x14ac:dyDescent="0.25">
      <c r="B60">
        <f>(B55-B54)/B55</f>
        <v>-4.7046215356133653E-3</v>
      </c>
      <c r="C60">
        <f t="shared" ref="C60:G60" si="17">(C55-C54)/C55</f>
        <v>-4.9572480141450524E-3</v>
      </c>
      <c r="D60">
        <f t="shared" si="17"/>
        <v>-5.3234727184230564E-3</v>
      </c>
      <c r="E60">
        <f t="shared" si="17"/>
        <v>-5.9655999947788698E-3</v>
      </c>
      <c r="F60">
        <f t="shared" si="17"/>
        <v>-6.4613409383411429E-3</v>
      </c>
      <c r="G60">
        <f t="shared" si="17"/>
        <v>-6.9312624652341902E-3</v>
      </c>
    </row>
    <row r="61" spans="1:77" x14ac:dyDescent="0.25">
      <c r="A61" s="33" t="s">
        <v>42</v>
      </c>
      <c r="B61" t="s">
        <v>39</v>
      </c>
      <c r="C61" s="31" t="s">
        <v>35</v>
      </c>
      <c r="D61" s="32">
        <v>1E-10</v>
      </c>
      <c r="E61" s="31" t="s">
        <v>36</v>
      </c>
      <c r="F61" s="32">
        <v>9.9999999999999995E-7</v>
      </c>
      <c r="G61" s="27"/>
      <c r="H61" s="20" t="s">
        <v>50</v>
      </c>
      <c r="BA61" s="33" t="s">
        <v>42</v>
      </c>
      <c r="BB61" t="s">
        <v>39</v>
      </c>
      <c r="BC61" s="31" t="s">
        <v>35</v>
      </c>
      <c r="BD61" s="32">
        <v>1E-10</v>
      </c>
      <c r="BE61" s="31" t="s">
        <v>36</v>
      </c>
      <c r="BF61" s="32">
        <v>9.9999999999999995E-7</v>
      </c>
      <c r="BG61" s="27"/>
      <c r="BH61" s="20" t="s">
        <v>50</v>
      </c>
    </row>
    <row r="62" spans="1:77" x14ac:dyDescent="0.25">
      <c r="B62">
        <v>0</v>
      </c>
      <c r="C62">
        <v>2</v>
      </c>
      <c r="D62">
        <v>5</v>
      </c>
      <c r="E62">
        <v>10</v>
      </c>
      <c r="F62">
        <v>15</v>
      </c>
      <c r="G62">
        <v>20</v>
      </c>
      <c r="BB62">
        <v>0</v>
      </c>
      <c r="BC62">
        <v>2</v>
      </c>
      <c r="BD62">
        <v>5</v>
      </c>
      <c r="BE62">
        <v>10</v>
      </c>
      <c r="BF62">
        <v>15</v>
      </c>
      <c r="BG62">
        <v>20</v>
      </c>
    </row>
    <row r="63" spans="1:77" x14ac:dyDescent="0.25">
      <c r="A63">
        <v>1E-3</v>
      </c>
      <c r="H63" t="s">
        <v>46</v>
      </c>
      <c r="I63" t="s">
        <v>48</v>
      </c>
      <c r="BA63">
        <v>1E-3</v>
      </c>
      <c r="BH63" t="s">
        <v>46</v>
      </c>
      <c r="BI63" t="s">
        <v>48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"/>
  <sheetViews>
    <sheetView tabSelected="1" zoomScale="70" zoomScaleNormal="70" workbookViewId="0">
      <selection activeCell="R24" sqref="R24"/>
    </sheetView>
  </sheetViews>
  <sheetFormatPr defaultRowHeight="15" x14ac:dyDescent="0.25"/>
  <cols>
    <col min="13" max="13" width="3" style="48" customWidth="1"/>
    <col min="26" max="26" width="3.7109375" style="49" customWidth="1"/>
    <col min="39" max="39" width="2.85546875" style="48" customWidth="1"/>
    <col min="52" max="52" width="3.42578125" style="48" customWidth="1"/>
    <col min="65" max="65" width="3.85546875" style="49" customWidth="1"/>
  </cols>
  <sheetData>
    <row r="1" spans="1:62" x14ac:dyDescent="0.25">
      <c r="A1" s="47" t="s">
        <v>55</v>
      </c>
      <c r="B1" s="47" t="s">
        <v>52</v>
      </c>
      <c r="N1" s="47" t="s">
        <v>55</v>
      </c>
      <c r="O1" s="47" t="s">
        <v>37</v>
      </c>
      <c r="AA1" s="47" t="s">
        <v>55</v>
      </c>
      <c r="AB1" s="47" t="s">
        <v>38</v>
      </c>
      <c r="AN1" s="47" t="s">
        <v>55</v>
      </c>
      <c r="AO1" s="47" t="s">
        <v>39</v>
      </c>
      <c r="BA1" s="47" t="s">
        <v>55</v>
      </c>
      <c r="BB1" s="47" t="s">
        <v>38</v>
      </c>
    </row>
    <row r="5" spans="1:62" x14ac:dyDescent="0.25">
      <c r="B5" s="33" t="s">
        <v>42</v>
      </c>
      <c r="C5" t="s">
        <v>39</v>
      </c>
      <c r="D5" s="31" t="s">
        <v>35</v>
      </c>
      <c r="E5" s="32">
        <v>1E-10</v>
      </c>
      <c r="F5" s="31" t="s">
        <v>36</v>
      </c>
      <c r="G5" s="32">
        <v>9.9999999999999995E-7</v>
      </c>
      <c r="H5" s="27"/>
      <c r="I5" s="20" t="s">
        <v>51</v>
      </c>
      <c r="O5" s="33" t="s">
        <v>42</v>
      </c>
      <c r="P5" t="s">
        <v>39</v>
      </c>
      <c r="Q5" s="31" t="s">
        <v>35</v>
      </c>
      <c r="R5" s="32">
        <v>1E-10</v>
      </c>
      <c r="S5" s="31" t="s">
        <v>36</v>
      </c>
      <c r="T5" s="32">
        <v>9.9999999999999995E-7</v>
      </c>
      <c r="U5" s="27"/>
      <c r="V5" s="20" t="s">
        <v>51</v>
      </c>
      <c r="AB5" s="33" t="s">
        <v>42</v>
      </c>
      <c r="AC5" t="s">
        <v>39</v>
      </c>
      <c r="AD5" s="31" t="s">
        <v>35</v>
      </c>
      <c r="AE5" s="32">
        <v>1E-10</v>
      </c>
      <c r="AF5" s="31" t="s">
        <v>36</v>
      </c>
      <c r="AG5" s="32">
        <v>9.9999999999999995E-7</v>
      </c>
      <c r="AH5" s="27"/>
      <c r="AI5" s="20" t="s">
        <v>51</v>
      </c>
      <c r="AO5" s="33" t="s">
        <v>42</v>
      </c>
      <c r="AP5" t="s">
        <v>39</v>
      </c>
      <c r="AQ5" s="31" t="s">
        <v>35</v>
      </c>
      <c r="AR5" s="32">
        <v>1E-10</v>
      </c>
      <c r="AS5" s="31" t="s">
        <v>36</v>
      </c>
      <c r="AT5" s="32">
        <v>9.9999999999999995E-7</v>
      </c>
      <c r="AU5" s="27"/>
      <c r="AV5" s="20" t="s">
        <v>51</v>
      </c>
      <c r="BB5" s="33" t="s">
        <v>42</v>
      </c>
      <c r="BC5" t="s">
        <v>39</v>
      </c>
      <c r="BD5" s="31" t="s">
        <v>35</v>
      </c>
      <c r="BE5" s="32">
        <v>1E-10</v>
      </c>
      <c r="BF5" s="31" t="s">
        <v>36</v>
      </c>
      <c r="BG5" s="32">
        <v>9.9999999999999995E-7</v>
      </c>
      <c r="BH5" s="27"/>
      <c r="BI5" s="20" t="s">
        <v>51</v>
      </c>
    </row>
    <row r="6" spans="1:62" x14ac:dyDescent="0.25">
      <c r="C6">
        <v>0</v>
      </c>
      <c r="D6">
        <v>2</v>
      </c>
      <c r="E6">
        <v>5</v>
      </c>
      <c r="F6">
        <v>10</v>
      </c>
      <c r="G6">
        <v>15</v>
      </c>
      <c r="H6">
        <v>20</v>
      </c>
      <c r="P6">
        <v>0</v>
      </c>
      <c r="Q6">
        <v>2</v>
      </c>
      <c r="R6">
        <v>5</v>
      </c>
      <c r="S6">
        <v>10</v>
      </c>
      <c r="T6">
        <v>15</v>
      </c>
      <c r="U6">
        <v>20</v>
      </c>
      <c r="AC6">
        <v>0</v>
      </c>
      <c r="AD6">
        <v>2</v>
      </c>
      <c r="AE6">
        <v>5</v>
      </c>
      <c r="AF6">
        <v>10</v>
      </c>
      <c r="AG6">
        <v>15</v>
      </c>
      <c r="AH6">
        <v>20</v>
      </c>
      <c r="AP6">
        <v>0</v>
      </c>
      <c r="AQ6">
        <v>2</v>
      </c>
      <c r="AR6">
        <v>5</v>
      </c>
      <c r="AS6">
        <v>10</v>
      </c>
      <c r="AT6">
        <v>15</v>
      </c>
      <c r="AU6">
        <v>20</v>
      </c>
      <c r="BC6">
        <v>0</v>
      </c>
      <c r="BD6">
        <v>2</v>
      </c>
      <c r="BE6">
        <v>5</v>
      </c>
      <c r="BF6">
        <v>10</v>
      </c>
      <c r="BG6">
        <v>15</v>
      </c>
      <c r="BH6">
        <v>20</v>
      </c>
    </row>
    <row r="7" spans="1:62" x14ac:dyDescent="0.25">
      <c r="A7" s="31" t="s">
        <v>53</v>
      </c>
      <c r="B7" s="31">
        <v>1E-3</v>
      </c>
      <c r="C7">
        <v>1.2145620698279999E-3</v>
      </c>
      <c r="D7">
        <v>1.6123741547460001E-3</v>
      </c>
      <c r="E7">
        <v>2.445624946979E-3</v>
      </c>
      <c r="F7">
        <v>4.7894826777909998E-3</v>
      </c>
      <c r="G7">
        <v>9.123205027267E-3</v>
      </c>
      <c r="H7">
        <v>1.6909539306607001E-2</v>
      </c>
      <c r="I7" t="s">
        <v>46</v>
      </c>
      <c r="J7" t="s">
        <v>48</v>
      </c>
      <c r="N7" s="31" t="s">
        <v>53</v>
      </c>
      <c r="O7" s="31">
        <v>1E-3</v>
      </c>
      <c r="P7" s="34">
        <v>7.8728930356899995E-4</v>
      </c>
      <c r="Q7" s="34">
        <v>1.0552591400259999E-3</v>
      </c>
      <c r="R7" s="34">
        <v>1.623612200999E-3</v>
      </c>
      <c r="S7" s="34">
        <v>3.254503721148E-3</v>
      </c>
      <c r="T7" s="34">
        <v>6.3411150049540004E-3</v>
      </c>
      <c r="U7" s="34">
        <v>1.2014301879606001E-2</v>
      </c>
      <c r="V7" t="s">
        <v>46</v>
      </c>
      <c r="W7" t="s">
        <v>49</v>
      </c>
      <c r="AA7" s="31" t="s">
        <v>53</v>
      </c>
      <c r="AB7" s="31">
        <v>1E-3</v>
      </c>
      <c r="AC7">
        <v>5.6534889485500002E-4</v>
      </c>
      <c r="AD7">
        <v>7.5937720677799999E-4</v>
      </c>
      <c r="AE7">
        <v>1.172277923682E-3</v>
      </c>
      <c r="AF7">
        <v>2.364052641857E-3</v>
      </c>
      <c r="AG7">
        <v>4.6370285569820001E-3</v>
      </c>
      <c r="AH7">
        <v>8.8497820437870005E-3</v>
      </c>
      <c r="AI7" t="s">
        <v>46</v>
      </c>
      <c r="AJ7" t="s">
        <v>49</v>
      </c>
      <c r="AN7" s="31" t="s">
        <v>53</v>
      </c>
      <c r="AO7" s="31">
        <v>1E-3</v>
      </c>
      <c r="AP7">
        <v>2.94442876537E-4</v>
      </c>
      <c r="AQ7">
        <v>3.96548696659E-4</v>
      </c>
      <c r="AR7">
        <v>6.1477617344800003E-4</v>
      </c>
      <c r="AS7">
        <v>1.2495386441710001E-3</v>
      </c>
      <c r="AT7">
        <v>2.4729530247120002E-3</v>
      </c>
      <c r="AU7">
        <v>4.7673908218750002E-3</v>
      </c>
      <c r="AV7" t="s">
        <v>46</v>
      </c>
      <c r="AW7" t="s">
        <v>48</v>
      </c>
      <c r="BA7" s="31" t="s">
        <v>53</v>
      </c>
      <c r="BB7" s="31">
        <v>1E-3</v>
      </c>
      <c r="BC7">
        <v>2.2188453682419999E-3</v>
      </c>
      <c r="BD7">
        <v>2.921260762826E-3</v>
      </c>
      <c r="BE7">
        <v>4.3759727926069997E-3</v>
      </c>
      <c r="BF7">
        <v>8.3922105716460003E-3</v>
      </c>
      <c r="BG7">
        <v>1.5654257438314001E-2</v>
      </c>
      <c r="BH7">
        <v>2.8410362647843E-2</v>
      </c>
      <c r="BI7" t="s">
        <v>46</v>
      </c>
      <c r="BJ7" t="s">
        <v>48</v>
      </c>
    </row>
    <row r="8" spans="1:62" x14ac:dyDescent="0.25">
      <c r="A8" s="31" t="s">
        <v>54</v>
      </c>
      <c r="B8" s="31"/>
      <c r="C8" s="1">
        <f>info!$H$7</f>
        <v>2.5971999999999999E-6</v>
      </c>
      <c r="D8">
        <f>C8+(C7+D7)/2*(D$6-C$6)</f>
        <v>2.8295334245740001E-3</v>
      </c>
      <c r="E8">
        <f t="shared" ref="E8:H8" si="0">D8+(D7+E7)/2*(E$6-D$6)</f>
        <v>8.916532077161499E-3</v>
      </c>
      <c r="F8">
        <f t="shared" si="0"/>
        <v>2.7004301139086501E-2</v>
      </c>
      <c r="G8">
        <f t="shared" si="0"/>
        <v>6.1786020401731499E-2</v>
      </c>
      <c r="H8">
        <f t="shared" si="0"/>
        <v>0.12686788123641651</v>
      </c>
      <c r="N8" s="31" t="s">
        <v>54</v>
      </c>
      <c r="O8" s="31"/>
      <c r="P8" s="1">
        <f>info!$H$7</f>
        <v>2.5971999999999999E-6</v>
      </c>
      <c r="Q8">
        <f>P8+(P7+Q7)/2*(Q$6-P$6)</f>
        <v>1.8451456435950001E-3</v>
      </c>
      <c r="R8">
        <f t="shared" ref="R8" si="1">Q8+(Q7+R7)/2*(R$6-Q$6)</f>
        <v>5.8634526551325002E-3</v>
      </c>
      <c r="S8">
        <f t="shared" ref="S8" si="2">R8+(R7+S7)/2*(S$6-R$6)</f>
        <v>1.8058742460500002E-2</v>
      </c>
      <c r="T8">
        <f t="shared" ref="T8" si="3">S8+(S7+T7)/2*(T$6-S$6)</f>
        <v>4.2047789275755004E-2</v>
      </c>
      <c r="U8">
        <f t="shared" ref="U8" si="4">T8+(T7+U7)/2*(U$6-T$6)</f>
        <v>8.7936331487155003E-2</v>
      </c>
      <c r="AA8" s="31" t="s">
        <v>54</v>
      </c>
      <c r="AB8" s="31"/>
      <c r="AC8" s="1">
        <f>info!$H$7</f>
        <v>2.5971999999999999E-6</v>
      </c>
      <c r="AD8">
        <f>AC8+(AC7+AD7)/2*(AD$6-AC$6)</f>
        <v>1.3273233016330001E-3</v>
      </c>
      <c r="AE8">
        <f t="shared" ref="AE8" si="5">AD8+(AD7+AE7)/2*(AE$6-AD$6)</f>
        <v>4.2248059973230001E-3</v>
      </c>
      <c r="AF8">
        <f t="shared" ref="AF8" si="6">AE8+(AE7+AF7)/2*(AF$6-AE$6)</f>
        <v>1.3065632411170501E-2</v>
      </c>
      <c r="AG8">
        <f t="shared" ref="AG8" si="7">AF8+(AF7+AG7)/2*(AG$6-AF$6)</f>
        <v>3.0568335408268001E-2</v>
      </c>
      <c r="AH8">
        <f t="shared" ref="AH8" si="8">AG8+(AG7+AH7)/2*(AH$6-AG$6)</f>
        <v>6.4285361910190505E-2</v>
      </c>
      <c r="AN8" s="31" t="s">
        <v>54</v>
      </c>
      <c r="AO8" s="31"/>
      <c r="AP8" s="1">
        <f>info!$H$7</f>
        <v>2.5971999999999999E-6</v>
      </c>
      <c r="AQ8">
        <f>AP8+(AP7+AQ7)/2*(AQ$6-AP$6)</f>
        <v>6.9358877319599993E-4</v>
      </c>
      <c r="AR8">
        <f t="shared" ref="AR8" si="9">AQ8+(AQ7+AR7)/2*(AR$6-AQ$6)</f>
        <v>2.2105760783564998E-3</v>
      </c>
      <c r="AS8">
        <f t="shared" ref="AS8" si="10">AR8+(AR7+AS7)/2*(AS$6-AR$6)</f>
        <v>6.8713631224039994E-3</v>
      </c>
      <c r="AT8">
        <f t="shared" ref="AT8" si="11">AS8+(AS7+AT7)/2*(AT$6-AS$6)</f>
        <v>1.6177592294611499E-2</v>
      </c>
      <c r="AU8">
        <f t="shared" ref="AU8" si="12">AT8+(AT7+AU7)/2*(AU$6-AT$6)</f>
        <v>3.4278451911078998E-2</v>
      </c>
      <c r="BA8" s="31" t="s">
        <v>54</v>
      </c>
      <c r="BB8" s="31"/>
      <c r="BC8" s="1">
        <f>info!$H$7</f>
        <v>2.5971999999999999E-6</v>
      </c>
      <c r="BD8">
        <f>BC8+(BC7+BD7)/2*(BD$6-BC$6)</f>
        <v>5.1427033310680005E-3</v>
      </c>
      <c r="BE8">
        <f t="shared" ref="BE8" si="13">BD8+(BD7+BE7)/2*(BE$6-BD$6)</f>
        <v>1.6088553664217502E-2</v>
      </c>
      <c r="BF8">
        <f t="shared" ref="BF8" si="14">BE8+(BE7+BF7)/2*(BF$6-BE$6)</f>
        <v>4.8009012074850005E-2</v>
      </c>
      <c r="BG8">
        <f t="shared" ref="BG8" si="15">BF8+(BF7+BG7)/2*(BG$6-BF$6)</f>
        <v>0.10812518209975</v>
      </c>
      <c r="BH8">
        <f t="shared" ref="BH8" si="16">BG8+(BG7+BH7)/2*(BH$6-BG$6)</f>
        <v>0.21828673231514251</v>
      </c>
    </row>
    <row r="10" spans="1:62" x14ac:dyDescent="0.25">
      <c r="B10" t="s">
        <v>53</v>
      </c>
      <c r="O10" t="s">
        <v>53</v>
      </c>
      <c r="AB10" t="s">
        <v>53</v>
      </c>
      <c r="AO10" t="s">
        <v>53</v>
      </c>
      <c r="BB10" t="s">
        <v>53</v>
      </c>
    </row>
    <row r="11" spans="1:62" x14ac:dyDescent="0.25">
      <c r="B11" s="33" t="s">
        <v>42</v>
      </c>
      <c r="C11" t="s">
        <v>39</v>
      </c>
      <c r="D11" s="31" t="s">
        <v>35</v>
      </c>
      <c r="E11" s="32">
        <v>1E-10</v>
      </c>
      <c r="F11" s="31" t="s">
        <v>36</v>
      </c>
      <c r="G11" s="32">
        <v>9.9999999999999995E-7</v>
      </c>
      <c r="H11" s="27"/>
      <c r="I11" s="20" t="s">
        <v>50</v>
      </c>
      <c r="O11" s="33" t="s">
        <v>42</v>
      </c>
      <c r="P11" t="s">
        <v>39</v>
      </c>
      <c r="Q11" s="31" t="s">
        <v>35</v>
      </c>
      <c r="R11" s="32">
        <v>1E-10</v>
      </c>
      <c r="S11" s="31" t="s">
        <v>36</v>
      </c>
      <c r="T11" s="32">
        <v>9.9999999999999995E-7</v>
      </c>
      <c r="U11" s="27"/>
      <c r="V11" s="20" t="s">
        <v>50</v>
      </c>
      <c r="AB11" s="33" t="s">
        <v>42</v>
      </c>
      <c r="AC11" t="s">
        <v>39</v>
      </c>
      <c r="AD11" s="31" t="s">
        <v>35</v>
      </c>
      <c r="AE11" s="32">
        <v>1E-10</v>
      </c>
      <c r="AF11" s="31" t="s">
        <v>36</v>
      </c>
      <c r="AG11" s="32">
        <v>9.9999999999999995E-7</v>
      </c>
      <c r="AH11" s="27"/>
      <c r="AI11" s="20" t="s">
        <v>50</v>
      </c>
      <c r="AO11" s="33" t="s">
        <v>42</v>
      </c>
      <c r="AP11" t="s">
        <v>39</v>
      </c>
      <c r="AQ11" s="31" t="s">
        <v>35</v>
      </c>
      <c r="AR11" s="32">
        <v>1E-10</v>
      </c>
      <c r="AS11" s="31" t="s">
        <v>36</v>
      </c>
      <c r="AT11" s="32">
        <v>9.9999999999999995E-7</v>
      </c>
      <c r="AU11" s="27"/>
      <c r="AV11" s="20" t="s">
        <v>50</v>
      </c>
      <c r="BB11" s="33" t="s">
        <v>42</v>
      </c>
      <c r="BC11" t="s">
        <v>39</v>
      </c>
      <c r="BD11" s="31" t="s">
        <v>35</v>
      </c>
      <c r="BE11" s="32">
        <v>1E-10</v>
      </c>
      <c r="BF11" s="31" t="s">
        <v>36</v>
      </c>
      <c r="BG11" s="32">
        <v>9.9999999999999995E-7</v>
      </c>
      <c r="BH11" s="27"/>
      <c r="BI11" s="20" t="s">
        <v>50</v>
      </c>
    </row>
    <row r="12" spans="1:62" x14ac:dyDescent="0.25">
      <c r="A12" s="20"/>
      <c r="B12" s="20"/>
      <c r="C12">
        <v>0</v>
      </c>
      <c r="D12">
        <v>2</v>
      </c>
      <c r="E12">
        <v>5</v>
      </c>
      <c r="F12">
        <v>10</v>
      </c>
      <c r="G12">
        <v>15</v>
      </c>
      <c r="H12">
        <v>20</v>
      </c>
      <c r="N12" s="20"/>
      <c r="O12" s="20"/>
      <c r="P12">
        <v>0</v>
      </c>
      <c r="Q12">
        <v>2</v>
      </c>
      <c r="R12">
        <v>5</v>
      </c>
      <c r="S12">
        <v>10</v>
      </c>
      <c r="T12">
        <v>15</v>
      </c>
      <c r="U12">
        <v>20</v>
      </c>
      <c r="AA12" s="20"/>
      <c r="AB12" s="20"/>
      <c r="AC12">
        <v>0</v>
      </c>
      <c r="AD12">
        <v>2</v>
      </c>
      <c r="AE12">
        <v>5</v>
      </c>
      <c r="AF12">
        <v>10</v>
      </c>
      <c r="AG12">
        <v>15</v>
      </c>
      <c r="AH12">
        <v>20</v>
      </c>
      <c r="AN12" s="20"/>
      <c r="AO12" s="20"/>
      <c r="AP12">
        <v>0</v>
      </c>
      <c r="AQ12">
        <v>2</v>
      </c>
      <c r="AR12">
        <v>5</v>
      </c>
      <c r="AS12">
        <v>10</v>
      </c>
      <c r="AT12">
        <v>15</v>
      </c>
      <c r="AU12">
        <v>20</v>
      </c>
      <c r="BA12" s="20"/>
      <c r="BB12" s="20"/>
      <c r="BC12">
        <v>0</v>
      </c>
      <c r="BD12">
        <v>2</v>
      </c>
      <c r="BE12">
        <v>5</v>
      </c>
      <c r="BF12">
        <v>10</v>
      </c>
      <c r="BG12">
        <v>15</v>
      </c>
      <c r="BH12">
        <v>20</v>
      </c>
    </row>
    <row r="13" spans="1:62" x14ac:dyDescent="0.25">
      <c r="A13" s="31" t="s">
        <v>53</v>
      </c>
      <c r="B13" s="31">
        <v>1E-3</v>
      </c>
      <c r="C13">
        <v>1.7176487005969999E-3</v>
      </c>
      <c r="D13">
        <v>2.2802394979519998E-3</v>
      </c>
      <c r="E13">
        <v>3.458633147135E-3</v>
      </c>
      <c r="F13">
        <v>6.7730921990890001E-3</v>
      </c>
      <c r="G13">
        <v>1.2902196345215999E-2</v>
      </c>
      <c r="H13">
        <v>2.3913675543117002E-2</v>
      </c>
      <c r="I13" t="s">
        <v>46</v>
      </c>
      <c r="J13" t="s">
        <v>48</v>
      </c>
      <c r="N13" s="31" t="s">
        <v>53</v>
      </c>
      <c r="O13" s="31">
        <v>1E-3</v>
      </c>
      <c r="P13">
        <v>1.113394594873E-3</v>
      </c>
      <c r="Q13">
        <v>1.492360965211E-3</v>
      </c>
      <c r="R13">
        <v>2.2961331359649998E-3</v>
      </c>
      <c r="S13">
        <v>4.6020775506239999E-3</v>
      </c>
      <c r="T13">
        <v>8.9676860115499996E-3</v>
      </c>
      <c r="U13">
        <v>1.6990780388787E-2</v>
      </c>
      <c r="V13" t="s">
        <v>46</v>
      </c>
      <c r="W13" t="s">
        <v>49</v>
      </c>
      <c r="AA13" s="31" t="s">
        <v>53</v>
      </c>
      <c r="AB13" s="31">
        <v>1E-3</v>
      </c>
      <c r="AC13">
        <v>7.9961934737900003E-4</v>
      </c>
      <c r="AD13">
        <v>1.0740488646570001E-3</v>
      </c>
      <c r="AE13">
        <v>1.658046290519E-3</v>
      </c>
      <c r="AF13">
        <v>3.3436625865429998E-3</v>
      </c>
      <c r="AG13">
        <v>6.5582947527750004E-3</v>
      </c>
      <c r="AH13">
        <v>1.2516827799926E-2</v>
      </c>
      <c r="AI13" t="s">
        <v>46</v>
      </c>
      <c r="AJ13" t="s">
        <v>49</v>
      </c>
      <c r="AN13" s="31" t="s">
        <v>53</v>
      </c>
      <c r="AO13" s="31">
        <v>1E-3</v>
      </c>
      <c r="AP13">
        <v>4.1660395260900002E-4</v>
      </c>
      <c r="AQ13">
        <v>5.6107517579399998E-4</v>
      </c>
      <c r="AR13">
        <v>8.6984875606799998E-4</v>
      </c>
      <c r="AS13">
        <v>1.7679800661560001E-3</v>
      </c>
      <c r="AT13">
        <v>3.4989808371299999E-3</v>
      </c>
      <c r="AU13">
        <v>6.7439209835899998E-3</v>
      </c>
      <c r="AV13" t="s">
        <v>46</v>
      </c>
      <c r="AW13" t="s">
        <v>48</v>
      </c>
      <c r="BA13" s="31" t="s">
        <v>53</v>
      </c>
      <c r="BB13" s="31">
        <v>1E-3</v>
      </c>
      <c r="BC13">
        <v>3.1364397037919999E-3</v>
      </c>
      <c r="BD13">
        <v>4.129379143501E-3</v>
      </c>
      <c r="BE13">
        <v>6.1857576203369997E-3</v>
      </c>
      <c r="BF13">
        <v>1.1863317048718E-2</v>
      </c>
      <c r="BG13">
        <v>2.2129846739304002E-2</v>
      </c>
      <c r="BH13">
        <v>4.0162735119888E-2</v>
      </c>
      <c r="BI13" t="s">
        <v>46</v>
      </c>
      <c r="BJ13" t="s">
        <v>48</v>
      </c>
    </row>
    <row r="14" spans="1:62" x14ac:dyDescent="0.25">
      <c r="A14" s="31" t="s">
        <v>54</v>
      </c>
      <c r="B14" s="31"/>
      <c r="C14" s="1">
        <f>info!$H$7</f>
        <v>2.5971999999999999E-6</v>
      </c>
      <c r="D14">
        <f>C14+(C13+D13)/2*(D$6-C$6)</f>
        <v>4.000485398549E-3</v>
      </c>
      <c r="E14">
        <f t="shared" ref="E14" si="17">D14+(D13+E13)/2*(E$6-D$6)</f>
        <v>1.2608794366179499E-2</v>
      </c>
      <c r="F14">
        <f t="shared" ref="F14" si="18">E14+(E13+F13)/2*(F$6-E$6)</f>
        <v>3.8188107731739501E-2</v>
      </c>
      <c r="G14">
        <f t="shared" ref="G14" si="19">F14+(F13+G13)/2*(G$6-F$6)</f>
        <v>8.7376329092502009E-2</v>
      </c>
      <c r="H14">
        <f t="shared" ref="H14" si="20">G14+(G13+H13)/2*(H$6-G$6)</f>
        <v>0.17941600881333453</v>
      </c>
      <c r="N14" s="31" t="s">
        <v>54</v>
      </c>
      <c r="O14" s="31"/>
      <c r="P14" s="1">
        <f>info!$H$7</f>
        <v>2.5971999999999999E-6</v>
      </c>
      <c r="Q14">
        <f>P14+(P13+Q13)/2*(Q$6-P$6)</f>
        <v>2.6083527600840001E-3</v>
      </c>
      <c r="R14">
        <f t="shared" ref="R14" si="21">Q14+(Q13+R13)/2*(R$6-Q$6)</f>
        <v>8.2910939118479993E-3</v>
      </c>
      <c r="S14">
        <f t="shared" ref="S14" si="22">R14+(R13+S13)/2*(S$6-R$6)</f>
        <v>2.5536620628320496E-2</v>
      </c>
      <c r="T14">
        <f t="shared" ref="T14" si="23">S14+(S13+T13)/2*(T$6-S$6)</f>
        <v>5.9461029533755497E-2</v>
      </c>
      <c r="U14">
        <f t="shared" ref="U14" si="24">T14+(T13+U13)/2*(U$6-T$6)</f>
        <v>0.12435719553459799</v>
      </c>
      <c r="AA14" s="31" t="s">
        <v>54</v>
      </c>
      <c r="AB14" s="31"/>
      <c r="AC14" s="1">
        <f>info!$H$7</f>
        <v>2.5971999999999999E-6</v>
      </c>
      <c r="AD14">
        <f>AC14+(AC13+AD13)/2*(AD$6-AC$6)</f>
        <v>1.8762654120360002E-3</v>
      </c>
      <c r="AE14">
        <f t="shared" ref="AE14" si="25">AD14+(AD13+AE13)/2*(AE$6-AD$6)</f>
        <v>5.9744081447999997E-3</v>
      </c>
      <c r="AF14">
        <f t="shared" ref="AF14" si="26">AE14+(AE13+AF13)/2*(AF$6-AE$6)</f>
        <v>1.8478680337454999E-2</v>
      </c>
      <c r="AG14">
        <f t="shared" ref="AG14" si="27">AF14+(AF13+AG13)/2*(AG$6-AF$6)</f>
        <v>4.3233573685749996E-2</v>
      </c>
      <c r="AH14">
        <f t="shared" ref="AH14" si="28">AG14+(AG13+AH13)/2*(AH$6-AG$6)</f>
        <v>9.09213800675025E-2</v>
      </c>
      <c r="AN14" s="31" t="s">
        <v>54</v>
      </c>
      <c r="AO14" s="31"/>
      <c r="AP14" s="1">
        <f>info!$H$7</f>
        <v>2.5971999999999999E-6</v>
      </c>
      <c r="AQ14">
        <f>AP14+(AP13+AQ13)/2*(AQ$6-AP$6)</f>
        <v>9.8027632840300008E-4</v>
      </c>
      <c r="AR14">
        <f t="shared" ref="AR14" si="29">AQ14+(AQ13+AR13)/2*(AR$6-AQ$6)</f>
        <v>3.1266622261960004E-3</v>
      </c>
      <c r="AS14">
        <f t="shared" ref="AS14" si="30">AR14+(AR13+AS13)/2*(AS$6-AR$6)</f>
        <v>9.7212342817559992E-3</v>
      </c>
      <c r="AT14">
        <f t="shared" ref="AT14" si="31">AS14+(AS13+AT13)/2*(AT$6-AS$6)</f>
        <v>2.2888636539970999E-2</v>
      </c>
      <c r="AU14">
        <f t="shared" ref="AU14" si="32">AT14+(AT13+AU13)/2*(AU$6-AT$6)</f>
        <v>4.8495891091770993E-2</v>
      </c>
      <c r="BA14" s="31" t="s">
        <v>54</v>
      </c>
      <c r="BB14" s="31"/>
      <c r="BC14" s="1">
        <f>info!$H$7</f>
        <v>2.5971999999999999E-6</v>
      </c>
      <c r="BD14">
        <f>BC14+(BC13+BD13)/2*(BD$6-BC$6)</f>
        <v>7.268416047293E-3</v>
      </c>
      <c r="BE14">
        <f t="shared" ref="BE14" si="33">BD14+(BD13+BE13)/2*(BE$6-BD$6)</f>
        <v>2.2741121193049999E-2</v>
      </c>
      <c r="BF14">
        <f t="shared" ref="BF14" si="34">BE14+(BE13+BF13)/2*(BF$6-BE$6)</f>
        <v>6.7863807865687506E-2</v>
      </c>
      <c r="BG14">
        <f t="shared" ref="BG14" si="35">BF14+(BF13+BG13)/2*(BG$6-BF$6)</f>
        <v>0.15284671733574251</v>
      </c>
      <c r="BH14">
        <f t="shared" ref="BH14" si="36">BG14+(BG13+BH13)/2*(BH$6-BG$6)</f>
        <v>0.3085781719837225</v>
      </c>
    </row>
    <row r="16" spans="1:62" x14ac:dyDescent="0.25">
      <c r="A16" s="31" t="s">
        <v>56</v>
      </c>
      <c r="B16" s="31"/>
      <c r="C16" s="50">
        <f>C13/C7</f>
        <v>1.4142123677880412</v>
      </c>
      <c r="D16" s="51">
        <f t="shared" ref="D16:H16" si="37">D13/D7</f>
        <v>1.4142123844147141</v>
      </c>
      <c r="E16" s="51">
        <f t="shared" si="37"/>
        <v>1.414212408737217</v>
      </c>
      <c r="F16" s="51">
        <f t="shared" si="37"/>
        <v>1.4141594520210017</v>
      </c>
      <c r="G16" s="51">
        <f t="shared" si="37"/>
        <v>1.4142175152980263</v>
      </c>
      <c r="H16" s="52">
        <f t="shared" si="37"/>
        <v>1.4142121266292158</v>
      </c>
      <c r="N16" s="31" t="s">
        <v>56</v>
      </c>
      <c r="O16" s="31"/>
      <c r="P16" s="50">
        <f>P13/P7</f>
        <v>1.414212780264732</v>
      </c>
      <c r="Q16" s="51">
        <f t="shared" ref="Q16:U16" si="38">Q13/Q7</f>
        <v>1.4142127830081912</v>
      </c>
      <c r="R16" s="51">
        <f t="shared" si="38"/>
        <v>1.4142127871127115</v>
      </c>
      <c r="S16" s="51">
        <f t="shared" si="38"/>
        <v>1.4140643074762422</v>
      </c>
      <c r="T16" s="51">
        <f t="shared" si="38"/>
        <v>1.4142128008313977</v>
      </c>
      <c r="U16" s="52">
        <f t="shared" si="38"/>
        <v>1.4142128738772959</v>
      </c>
      <c r="AA16" s="31" t="s">
        <v>56</v>
      </c>
      <c r="AB16" s="31"/>
      <c r="AC16" s="50">
        <f>AC13/AC7</f>
        <v>1.4143820827386342</v>
      </c>
      <c r="AD16" s="51">
        <f t="shared" ref="AD16:AH16" si="39">AD13/AD7</f>
        <v>1.414381225918192</v>
      </c>
      <c r="AE16" s="51">
        <f t="shared" si="39"/>
        <v>1.4143798642144974</v>
      </c>
      <c r="AF16" s="51">
        <f t="shared" si="39"/>
        <v>1.4143773820182366</v>
      </c>
      <c r="AG16" s="51">
        <f t="shared" si="39"/>
        <v>1.4143313270952664</v>
      </c>
      <c r="AH16" s="52">
        <f t="shared" si="39"/>
        <v>1.4143656575941836</v>
      </c>
      <c r="AN16" s="31" t="s">
        <v>56</v>
      </c>
      <c r="AO16" s="31"/>
      <c r="AP16" s="50">
        <f>AP13/AP7</f>
        <v>1.4148888827223813</v>
      </c>
      <c r="AQ16" s="51">
        <f t="shared" ref="AQ16:AU16" si="40">AQ13/AQ7</f>
        <v>1.4148960279561316</v>
      </c>
      <c r="AR16" s="51">
        <f t="shared" si="40"/>
        <v>1.4149031690499874</v>
      </c>
      <c r="AS16" s="51">
        <f t="shared" si="40"/>
        <v>1.4149062731300777</v>
      </c>
      <c r="AT16" s="51">
        <f t="shared" si="40"/>
        <v>1.4148998392468417</v>
      </c>
      <c r="AU16" s="52">
        <f t="shared" si="40"/>
        <v>1.4145936919301356</v>
      </c>
      <c r="BA16" s="31" t="s">
        <v>56</v>
      </c>
      <c r="BB16" s="31"/>
      <c r="BC16" s="50">
        <f>BC13/BC7</f>
        <v>1.4135458688033828</v>
      </c>
      <c r="BD16" s="51">
        <f t="shared" ref="BD16:BH16" si="41">BD13/BD7</f>
        <v>1.413560609189259</v>
      </c>
      <c r="BE16" s="51">
        <f t="shared" si="41"/>
        <v>1.4135731444188928</v>
      </c>
      <c r="BF16" s="51">
        <f t="shared" si="41"/>
        <v>1.4136105079154606</v>
      </c>
      <c r="BG16" s="51">
        <f t="shared" si="41"/>
        <v>1.4136631409383182</v>
      </c>
      <c r="BH16" s="52">
        <f t="shared" si="41"/>
        <v>1.4136649932181444</v>
      </c>
    </row>
    <row r="17" spans="1:60" x14ac:dyDescent="0.25">
      <c r="A17" s="31" t="s">
        <v>57</v>
      </c>
      <c r="B17" s="31"/>
      <c r="C17" s="53">
        <f>C14/C8</f>
        <v>1</v>
      </c>
      <c r="D17" s="54">
        <f t="shared" ref="D17:H17" si="42">D14/D8</f>
        <v>1.4138321759359647</v>
      </c>
      <c r="E17" s="54">
        <f t="shared" si="42"/>
        <v>1.4140917407200535</v>
      </c>
      <c r="F17" s="54">
        <f t="shared" si="42"/>
        <v>1.414149084438455</v>
      </c>
      <c r="G17" s="54">
        <f t="shared" si="42"/>
        <v>1.4141763545278174</v>
      </c>
      <c r="H17" s="55">
        <f t="shared" si="42"/>
        <v>1.4141956739940766</v>
      </c>
      <c r="N17" s="31" t="s">
        <v>57</v>
      </c>
      <c r="O17" s="31"/>
      <c r="P17" s="53">
        <f>P14/P8</f>
        <v>1</v>
      </c>
      <c r="Q17" s="54">
        <f t="shared" ref="Q17:U17" si="43">Q14/Q8</f>
        <v>1.4136297419871968</v>
      </c>
      <c r="R17" s="54">
        <f t="shared" si="43"/>
        <v>1.4140293099476966</v>
      </c>
      <c r="S17" s="54">
        <f t="shared" si="43"/>
        <v>1.4140863177032899</v>
      </c>
      <c r="T17" s="54">
        <f t="shared" si="43"/>
        <v>1.4141297451764263</v>
      </c>
      <c r="U17" s="55">
        <f t="shared" si="43"/>
        <v>1.4141731117446381</v>
      </c>
      <c r="AA17" s="31" t="s">
        <v>57</v>
      </c>
      <c r="AB17" s="31"/>
      <c r="AC17" s="53">
        <f>AC14/AC8</f>
        <v>1</v>
      </c>
      <c r="AD17" s="54">
        <f t="shared" ref="AD17:AH17" si="44">AD14/AD8</f>
        <v>1.4135707628485381</v>
      </c>
      <c r="AE17" s="54">
        <f t="shared" si="44"/>
        <v>1.4141260329079288</v>
      </c>
      <c r="AF17" s="54">
        <f t="shared" si="44"/>
        <v>1.4142966644045945</v>
      </c>
      <c r="AG17" s="54">
        <f t="shared" si="44"/>
        <v>1.4143254157717842</v>
      </c>
      <c r="AH17" s="55">
        <f t="shared" si="44"/>
        <v>1.414340331388718</v>
      </c>
      <c r="AN17" s="31" t="s">
        <v>57</v>
      </c>
      <c r="AO17" s="31"/>
      <c r="AP17" s="53">
        <f>AP14/AP8</f>
        <v>1</v>
      </c>
      <c r="AQ17" s="54">
        <f t="shared" ref="AQ17:AU17" si="45">AQ14/AQ8</f>
        <v>1.4133393824787093</v>
      </c>
      <c r="AR17" s="54">
        <f t="shared" si="45"/>
        <v>1.4144105949615562</v>
      </c>
      <c r="AS17" s="54">
        <f t="shared" si="45"/>
        <v>1.4147461149389744</v>
      </c>
      <c r="AT17" s="54">
        <f t="shared" si="45"/>
        <v>1.4148357878690541</v>
      </c>
      <c r="AU17" s="55">
        <f t="shared" si="45"/>
        <v>1.4147631642634606</v>
      </c>
      <c r="BA17" s="31" t="s">
        <v>57</v>
      </c>
      <c r="BB17" s="31"/>
      <c r="BC17" s="53">
        <f>BC14/BC8</f>
        <v>1</v>
      </c>
      <c r="BD17" s="54">
        <f t="shared" ref="BD17:BH17" si="46">BD14/BD8</f>
        <v>1.4133453904259234</v>
      </c>
      <c r="BE17" s="54">
        <f t="shared" si="46"/>
        <v>1.4134969287903394</v>
      </c>
      <c r="BF17" s="54">
        <f t="shared" si="46"/>
        <v>1.4135639317027029</v>
      </c>
      <c r="BG17" s="54">
        <f t="shared" si="46"/>
        <v>1.4136088778535885</v>
      </c>
      <c r="BH17" s="55">
        <f t="shared" si="46"/>
        <v>1.4136368651953863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results</vt:lpstr>
      <vt:lpstr>results noClayton</vt:lpstr>
      <vt:lpstr>add_simu</vt:lpstr>
      <vt:lpstr>num_int</vt:lpstr>
      <vt:lpstr>final_nu+_results</vt:lpstr>
      <vt:lpstr>autocorr_fun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2016-05-05T13:45:45Z</dcterms:modified>
</cp:coreProperties>
</file>