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730" windowHeight="8010" activeTab="6"/>
  </bookViews>
  <sheets>
    <sheet name="info" sheetId="3" r:id="rId1"/>
    <sheet name="1e-10" sheetId="7" r:id="rId2"/>
    <sheet name="1e-9" sheetId="5" r:id="rId3"/>
    <sheet name="1e-8" sheetId="1" r:id="rId4"/>
    <sheet name="1e-7" sheetId="2" r:id="rId5"/>
    <sheet name="1e-6" sheetId="4" r:id="rId6"/>
    <sheet name="summary" sheetId="6" r:id="rId7"/>
  </sheets>
  <calcPr calcId="152511"/>
</workbook>
</file>

<file path=xl/calcChain.xml><?xml version="1.0" encoding="utf-8"?>
<calcChain xmlns="http://schemas.openxmlformats.org/spreadsheetml/2006/main">
  <c r="U18" i="6" l="1"/>
  <c r="V18" i="6"/>
  <c r="W18" i="6"/>
  <c r="X18" i="6"/>
  <c r="T17" i="6"/>
  <c r="T18" i="6"/>
  <c r="S21" i="6"/>
  <c r="S22" i="6"/>
  <c r="S23" i="6"/>
  <c r="S24" i="6"/>
  <c r="S25" i="6"/>
  <c r="S20" i="6"/>
  <c r="S19" i="6"/>
  <c r="B23" i="6"/>
  <c r="B24" i="6"/>
  <c r="B25" i="6"/>
  <c r="B19" i="6"/>
  <c r="S18" i="6"/>
  <c r="N20" i="4"/>
  <c r="M20" i="4"/>
  <c r="L20" i="4"/>
  <c r="K20" i="4"/>
  <c r="R20" i="4" s="1"/>
  <c r="J20" i="4"/>
  <c r="K10" i="6"/>
  <c r="C10" i="6"/>
  <c r="D10" i="6"/>
  <c r="L10" i="6" s="1"/>
  <c r="E10" i="6"/>
  <c r="F10" i="6"/>
  <c r="N10" i="6" s="1"/>
  <c r="G10" i="6"/>
  <c r="O10" i="6" s="1"/>
  <c r="G9" i="6"/>
  <c r="C9" i="6"/>
  <c r="G30" i="4"/>
  <c r="F30" i="4"/>
  <c r="E30" i="4"/>
  <c r="D30" i="4"/>
  <c r="C30" i="4"/>
  <c r="G30" i="2"/>
  <c r="F30" i="2"/>
  <c r="E30" i="2"/>
  <c r="D30" i="2"/>
  <c r="C30" i="2"/>
  <c r="G30" i="1"/>
  <c r="F30" i="1"/>
  <c r="E30" i="1"/>
  <c r="D30" i="1"/>
  <c r="C30" i="1"/>
  <c r="G30" i="5"/>
  <c r="F30" i="5"/>
  <c r="E30" i="5"/>
  <c r="D30" i="5"/>
  <c r="C30" i="5"/>
  <c r="N21" i="4"/>
  <c r="M21" i="4"/>
  <c r="L21" i="4"/>
  <c r="K21" i="4"/>
  <c r="R21" i="4" s="1"/>
  <c r="J21" i="4"/>
  <c r="N21" i="2"/>
  <c r="M21" i="2"/>
  <c r="L21" i="2"/>
  <c r="K21" i="2"/>
  <c r="U21" i="2" s="1"/>
  <c r="J21" i="2"/>
  <c r="R21" i="1"/>
  <c r="Q21" i="1"/>
  <c r="N21" i="1"/>
  <c r="M21" i="1"/>
  <c r="L21" i="1"/>
  <c r="K21" i="1"/>
  <c r="J21" i="1"/>
  <c r="N21" i="5"/>
  <c r="M21" i="5"/>
  <c r="L21" i="5"/>
  <c r="K21" i="5"/>
  <c r="R21" i="5" s="1"/>
  <c r="J21" i="5"/>
  <c r="C30" i="7"/>
  <c r="D30" i="7"/>
  <c r="E30" i="7"/>
  <c r="F30" i="7"/>
  <c r="G30" i="7"/>
  <c r="J21" i="7"/>
  <c r="K21" i="7"/>
  <c r="R21" i="7" s="1"/>
  <c r="L21" i="7"/>
  <c r="M21" i="7"/>
  <c r="N21" i="7"/>
  <c r="Q20" i="4" l="1"/>
  <c r="U21" i="1"/>
  <c r="S21" i="4"/>
  <c r="S20" i="4"/>
  <c r="Q21" i="2"/>
  <c r="S21" i="1"/>
  <c r="T21" i="1"/>
  <c r="Q21" i="5"/>
  <c r="T20" i="4"/>
  <c r="U20" i="4"/>
  <c r="M10" i="6"/>
  <c r="T21" i="2"/>
  <c r="T21" i="4"/>
  <c r="U21" i="4"/>
  <c r="Q21" i="4"/>
  <c r="R21" i="2"/>
  <c r="S21" i="2"/>
  <c r="S21" i="5"/>
  <c r="T21" i="5"/>
  <c r="U21" i="5"/>
  <c r="Q21" i="7"/>
  <c r="U21" i="7"/>
  <c r="T21" i="7"/>
  <c r="S21" i="7"/>
  <c r="K9" i="6" l="1"/>
  <c r="D9" i="6"/>
  <c r="L9" i="6" s="1"/>
  <c r="E9" i="6"/>
  <c r="F9" i="6"/>
  <c r="N9" i="6" s="1"/>
  <c r="O9" i="6"/>
  <c r="N20" i="2"/>
  <c r="M20" i="2"/>
  <c r="L20" i="2"/>
  <c r="K20" i="2"/>
  <c r="R20" i="2" s="1"/>
  <c r="J20" i="2"/>
  <c r="N20" i="1"/>
  <c r="M20" i="1"/>
  <c r="L20" i="1"/>
  <c r="K20" i="1"/>
  <c r="R20" i="1" s="1"/>
  <c r="J20" i="1"/>
  <c r="R20" i="7"/>
  <c r="N20" i="7"/>
  <c r="U20" i="7" s="1"/>
  <c r="M20" i="7"/>
  <c r="L20" i="7"/>
  <c r="K20" i="7"/>
  <c r="J20" i="7"/>
  <c r="G29" i="4"/>
  <c r="F29" i="4"/>
  <c r="E29" i="4"/>
  <c r="D29" i="4"/>
  <c r="C29" i="4"/>
  <c r="G29" i="2"/>
  <c r="F29" i="2"/>
  <c r="E29" i="2"/>
  <c r="D29" i="2"/>
  <c r="C29" i="2"/>
  <c r="G29" i="7"/>
  <c r="F29" i="7"/>
  <c r="E29" i="7"/>
  <c r="D29" i="7"/>
  <c r="C29" i="7"/>
  <c r="G29" i="1"/>
  <c r="F29" i="1"/>
  <c r="E29" i="1"/>
  <c r="D29" i="1"/>
  <c r="C29" i="1"/>
  <c r="J20" i="5"/>
  <c r="K20" i="5"/>
  <c r="Q20" i="5" s="1"/>
  <c r="L20" i="5"/>
  <c r="M20" i="5"/>
  <c r="N20" i="5"/>
  <c r="C29" i="5"/>
  <c r="D29" i="5"/>
  <c r="E29" i="5"/>
  <c r="F29" i="5"/>
  <c r="G29" i="5"/>
  <c r="Q20" i="2" l="1"/>
  <c r="Q20" i="1"/>
  <c r="U20" i="1"/>
  <c r="T20" i="1"/>
  <c r="Q20" i="7"/>
  <c r="U20" i="5"/>
  <c r="S20" i="5"/>
  <c r="R20" i="5"/>
  <c r="T20" i="5"/>
  <c r="S20" i="2"/>
  <c r="U20" i="2"/>
  <c r="T20" i="2"/>
  <c r="M9" i="6"/>
  <c r="S20" i="1"/>
  <c r="S20" i="7"/>
  <c r="T20" i="7"/>
  <c r="R15" i="4"/>
  <c r="Q15" i="4"/>
  <c r="R15" i="2"/>
  <c r="Q15" i="2"/>
  <c r="R15" i="1"/>
  <c r="Q15" i="1"/>
  <c r="R15" i="5"/>
  <c r="Q15" i="5"/>
  <c r="R15" i="7"/>
  <c r="Q15" i="7"/>
  <c r="J19" i="6"/>
  <c r="J18" i="6"/>
  <c r="J4" i="6"/>
  <c r="J8" i="6"/>
  <c r="J23" i="6" s="1"/>
  <c r="J7" i="6"/>
  <c r="J22" i="6" s="1"/>
  <c r="J6" i="6"/>
  <c r="J21" i="6" s="1"/>
  <c r="J5" i="6"/>
  <c r="J20" i="6" s="1"/>
  <c r="K2" i="6"/>
  <c r="K17" i="6" s="1"/>
  <c r="C3" i="6"/>
  <c r="C18" i="6" s="1"/>
  <c r="C6" i="6"/>
  <c r="C7" i="6"/>
  <c r="K7" i="6" s="1"/>
  <c r="C8" i="6"/>
  <c r="K8" i="6" s="1"/>
  <c r="C5" i="6"/>
  <c r="G28" i="7"/>
  <c r="F28" i="7"/>
  <c r="E28" i="7"/>
  <c r="D28" i="7"/>
  <c r="C28" i="7"/>
  <c r="G27" i="7"/>
  <c r="F27" i="7"/>
  <c r="E27" i="7"/>
  <c r="D27" i="7"/>
  <c r="C27" i="7"/>
  <c r="G26" i="7"/>
  <c r="F26" i="7"/>
  <c r="E26" i="7"/>
  <c r="D26" i="7"/>
  <c r="C26" i="7"/>
  <c r="G25" i="7"/>
  <c r="F25" i="7"/>
  <c r="E25" i="7"/>
  <c r="D25" i="7"/>
  <c r="C25" i="7"/>
  <c r="D24" i="7"/>
  <c r="C24" i="7"/>
  <c r="N19" i="7"/>
  <c r="M19" i="7"/>
  <c r="L19" i="7"/>
  <c r="K19" i="7"/>
  <c r="R19" i="7" s="1"/>
  <c r="J19" i="7"/>
  <c r="N18" i="7"/>
  <c r="M18" i="7"/>
  <c r="L18" i="7"/>
  <c r="K18" i="7"/>
  <c r="R18" i="7" s="1"/>
  <c r="J18" i="7"/>
  <c r="N17" i="7"/>
  <c r="M17" i="7"/>
  <c r="L17" i="7"/>
  <c r="K17" i="7"/>
  <c r="R17" i="7" s="1"/>
  <c r="J17" i="7"/>
  <c r="N16" i="7"/>
  <c r="M16" i="7"/>
  <c r="L16" i="7"/>
  <c r="K16" i="7"/>
  <c r="J16" i="7"/>
  <c r="K15" i="7"/>
  <c r="J15" i="7"/>
  <c r="D15" i="7"/>
  <c r="C15" i="7"/>
  <c r="D6" i="7"/>
  <c r="C6" i="7"/>
  <c r="B18" i="6"/>
  <c r="G6" i="6"/>
  <c r="O6" i="6" s="1"/>
  <c r="G7" i="6"/>
  <c r="O7" i="6" s="1"/>
  <c r="G8" i="6"/>
  <c r="O8" i="6" s="1"/>
  <c r="G5" i="6"/>
  <c r="F6" i="6"/>
  <c r="N6" i="6" s="1"/>
  <c r="F7" i="6"/>
  <c r="N7" i="6" s="1"/>
  <c r="F8" i="6"/>
  <c r="N8" i="6" s="1"/>
  <c r="F5" i="6"/>
  <c r="E6" i="6"/>
  <c r="M6" i="6" s="1"/>
  <c r="E7" i="6"/>
  <c r="M7" i="6" s="1"/>
  <c r="E8" i="6"/>
  <c r="M8" i="6" s="1"/>
  <c r="E5" i="6"/>
  <c r="D6" i="6"/>
  <c r="D7" i="6"/>
  <c r="L7" i="6" s="1"/>
  <c r="D8" i="6"/>
  <c r="L8" i="6" s="1"/>
  <c r="D5" i="6"/>
  <c r="D24" i="6" s="1"/>
  <c r="B6" i="6"/>
  <c r="B21" i="6" s="1"/>
  <c r="B7" i="6"/>
  <c r="B22" i="6" s="1"/>
  <c r="B8" i="6"/>
  <c r="B5" i="6"/>
  <c r="B20" i="6" s="1"/>
  <c r="G3" i="6"/>
  <c r="G18" i="6" s="1"/>
  <c r="F3" i="6"/>
  <c r="F18" i="6" s="1"/>
  <c r="E3" i="6"/>
  <c r="M3" i="6" s="1"/>
  <c r="M18" i="6" s="1"/>
  <c r="B3" i="6"/>
  <c r="J3" i="6" s="1"/>
  <c r="D3" i="6"/>
  <c r="L3" i="6" s="1"/>
  <c r="L18" i="6" s="1"/>
  <c r="C2" i="6"/>
  <c r="C17" i="6" s="1"/>
  <c r="G28" i="5"/>
  <c r="F28" i="5"/>
  <c r="E28" i="5"/>
  <c r="D28" i="5"/>
  <c r="C28" i="5"/>
  <c r="G27" i="5"/>
  <c r="F27" i="5"/>
  <c r="E27" i="5"/>
  <c r="D27" i="5"/>
  <c r="C27" i="5"/>
  <c r="G26" i="5"/>
  <c r="F26" i="5"/>
  <c r="E26" i="5"/>
  <c r="D26" i="5"/>
  <c r="C26" i="5"/>
  <c r="G25" i="5"/>
  <c r="F25" i="5"/>
  <c r="E25" i="5"/>
  <c r="D25" i="5"/>
  <c r="C25" i="5"/>
  <c r="D24" i="5"/>
  <c r="C24" i="5"/>
  <c r="N19" i="5"/>
  <c r="M19" i="5"/>
  <c r="L19" i="5"/>
  <c r="K19" i="5"/>
  <c r="R19" i="5" s="1"/>
  <c r="J19" i="5"/>
  <c r="N18" i="5"/>
  <c r="M18" i="5"/>
  <c r="L18" i="5"/>
  <c r="K18" i="5"/>
  <c r="T18" i="5" s="1"/>
  <c r="J18" i="5"/>
  <c r="Q18" i="5" s="1"/>
  <c r="N17" i="5"/>
  <c r="M17" i="5"/>
  <c r="L17" i="5"/>
  <c r="K17" i="5"/>
  <c r="R17" i="5" s="1"/>
  <c r="J17" i="5"/>
  <c r="N16" i="5"/>
  <c r="M16" i="5"/>
  <c r="L16" i="5"/>
  <c r="K16" i="5"/>
  <c r="J16" i="5"/>
  <c r="K15" i="5"/>
  <c r="J15" i="5"/>
  <c r="D15" i="5"/>
  <c r="C15" i="5"/>
  <c r="D6" i="5"/>
  <c r="C6" i="5"/>
  <c r="G28" i="4"/>
  <c r="F28" i="4"/>
  <c r="E28" i="4"/>
  <c r="D28" i="4"/>
  <c r="C28" i="4"/>
  <c r="G27" i="4"/>
  <c r="F27" i="4"/>
  <c r="E27" i="4"/>
  <c r="D27" i="4"/>
  <c r="G26" i="4"/>
  <c r="F26" i="4"/>
  <c r="E26" i="4"/>
  <c r="D26" i="4"/>
  <c r="C26" i="4"/>
  <c r="G25" i="4"/>
  <c r="F25" i="4"/>
  <c r="E25" i="4"/>
  <c r="D25" i="4"/>
  <c r="C25" i="4"/>
  <c r="D24" i="4"/>
  <c r="C24" i="4"/>
  <c r="N19" i="4"/>
  <c r="M19" i="4"/>
  <c r="L19" i="4"/>
  <c r="K19" i="4"/>
  <c r="R19" i="4" s="1"/>
  <c r="J19" i="4"/>
  <c r="N18" i="4"/>
  <c r="M18" i="4"/>
  <c r="L18" i="4"/>
  <c r="K18" i="4"/>
  <c r="R18" i="4" s="1"/>
  <c r="N17" i="4"/>
  <c r="M17" i="4"/>
  <c r="L17" i="4"/>
  <c r="K17" i="4"/>
  <c r="J17" i="4"/>
  <c r="N16" i="4"/>
  <c r="M16" i="4"/>
  <c r="L16" i="4"/>
  <c r="K16" i="4"/>
  <c r="J16" i="4"/>
  <c r="K15" i="4"/>
  <c r="J15" i="4"/>
  <c r="D15" i="4"/>
  <c r="C15" i="4"/>
  <c r="D6" i="4"/>
  <c r="C6" i="4"/>
  <c r="T19" i="5" l="1"/>
  <c r="Q19" i="7"/>
  <c r="X23" i="6"/>
  <c r="X24" i="6"/>
  <c r="X21" i="6"/>
  <c r="X22" i="6"/>
  <c r="X25" i="6"/>
  <c r="X20" i="6"/>
  <c r="G25" i="6"/>
  <c r="N5" i="6"/>
  <c r="N22" i="6" s="1"/>
  <c r="W22" i="6"/>
  <c r="W20" i="6"/>
  <c r="W23" i="6"/>
  <c r="W24" i="6"/>
  <c r="W21" i="6"/>
  <c r="W25" i="6"/>
  <c r="F25" i="6"/>
  <c r="F24" i="6"/>
  <c r="M5" i="6"/>
  <c r="M24" i="6" s="1"/>
  <c r="V20" i="6"/>
  <c r="V21" i="6"/>
  <c r="V24" i="6"/>
  <c r="V22" i="6"/>
  <c r="V25" i="6"/>
  <c r="V23" i="6"/>
  <c r="E25" i="6"/>
  <c r="E24" i="6"/>
  <c r="D20" i="6"/>
  <c r="U21" i="6"/>
  <c r="U22" i="6"/>
  <c r="U24" i="6"/>
  <c r="U20" i="6"/>
  <c r="D25" i="6"/>
  <c r="U23" i="6"/>
  <c r="U25" i="6"/>
  <c r="U18" i="5"/>
  <c r="C20" i="6"/>
  <c r="C25" i="6"/>
  <c r="T25" i="6"/>
  <c r="T22" i="6"/>
  <c r="T20" i="6"/>
  <c r="T24" i="6"/>
  <c r="T21" i="6"/>
  <c r="T23" i="6"/>
  <c r="C24" i="6"/>
  <c r="U18" i="7"/>
  <c r="Q17" i="4"/>
  <c r="G20" i="6"/>
  <c r="G24" i="6"/>
  <c r="Q19" i="4"/>
  <c r="T17" i="4"/>
  <c r="S19" i="4"/>
  <c r="S17" i="4"/>
  <c r="U17" i="4"/>
  <c r="T19" i="4"/>
  <c r="U19" i="4"/>
  <c r="S18" i="4"/>
  <c r="T18" i="4"/>
  <c r="U18" i="4"/>
  <c r="S17" i="5"/>
  <c r="T17" i="5"/>
  <c r="U17" i="5"/>
  <c r="S19" i="5"/>
  <c r="Q19" i="5"/>
  <c r="U19" i="5"/>
  <c r="R17" i="4"/>
  <c r="R18" i="5"/>
  <c r="S18" i="5"/>
  <c r="Q17" i="5"/>
  <c r="T17" i="7"/>
  <c r="U17" i="7"/>
  <c r="S19" i="7"/>
  <c r="Q18" i="7"/>
  <c r="T19" i="7"/>
  <c r="S17" i="7"/>
  <c r="U19" i="7"/>
  <c r="S18" i="7"/>
  <c r="Q17" i="7"/>
  <c r="T18" i="7"/>
  <c r="M21" i="6"/>
  <c r="M23" i="6"/>
  <c r="D21" i="6"/>
  <c r="N21" i="6"/>
  <c r="N23" i="6"/>
  <c r="E18" i="6"/>
  <c r="D18" i="6"/>
  <c r="K3" i="6"/>
  <c r="K18" i="6" s="1"/>
  <c r="C21" i="6"/>
  <c r="K5" i="6"/>
  <c r="K6" i="6"/>
  <c r="O3" i="6"/>
  <c r="O18" i="6" s="1"/>
  <c r="N3" i="6"/>
  <c r="N18" i="6" s="1"/>
  <c r="C22" i="6"/>
  <c r="L6" i="6"/>
  <c r="E23" i="6"/>
  <c r="G22" i="6"/>
  <c r="E20" i="6"/>
  <c r="L5" i="6"/>
  <c r="E21" i="6"/>
  <c r="G23" i="6"/>
  <c r="O5" i="6"/>
  <c r="O25" i="6" s="1"/>
  <c r="C23" i="6"/>
  <c r="D23" i="6"/>
  <c r="D22" i="6"/>
  <c r="G21" i="6"/>
  <c r="F23" i="6"/>
  <c r="F22" i="6"/>
  <c r="F20" i="6"/>
  <c r="F21" i="6"/>
  <c r="E22" i="6"/>
  <c r="J18" i="4"/>
  <c r="Q18" i="4" s="1"/>
  <c r="C27" i="4"/>
  <c r="G28" i="2"/>
  <c r="F28" i="2"/>
  <c r="E28" i="2"/>
  <c r="D28" i="2"/>
  <c r="C28" i="2"/>
  <c r="G27" i="2"/>
  <c r="F27" i="2"/>
  <c r="E27" i="2"/>
  <c r="D27" i="2"/>
  <c r="C27" i="2"/>
  <c r="G26" i="2"/>
  <c r="F26" i="2"/>
  <c r="E26" i="2"/>
  <c r="D26" i="2"/>
  <c r="C26" i="2"/>
  <c r="G25" i="2"/>
  <c r="F25" i="2"/>
  <c r="E25" i="2"/>
  <c r="D25" i="2"/>
  <c r="C25" i="2"/>
  <c r="D24" i="2"/>
  <c r="C24" i="2"/>
  <c r="N19" i="2"/>
  <c r="M19" i="2"/>
  <c r="T19" i="2" s="1"/>
  <c r="L19" i="2"/>
  <c r="K19" i="2"/>
  <c r="R19" i="2" s="1"/>
  <c r="J19" i="2"/>
  <c r="N18" i="2"/>
  <c r="M18" i="2"/>
  <c r="L18" i="2"/>
  <c r="K18" i="2"/>
  <c r="R18" i="2" s="1"/>
  <c r="J18" i="2"/>
  <c r="Q18" i="2" s="1"/>
  <c r="N17" i="2"/>
  <c r="M17" i="2"/>
  <c r="L17" i="2"/>
  <c r="K17" i="2"/>
  <c r="R17" i="2" s="1"/>
  <c r="J17" i="2"/>
  <c r="Q17" i="2" s="1"/>
  <c r="N16" i="2"/>
  <c r="M16" i="2"/>
  <c r="L16" i="2"/>
  <c r="K16" i="2"/>
  <c r="J16" i="2"/>
  <c r="K15" i="2"/>
  <c r="J15" i="2"/>
  <c r="D15" i="2"/>
  <c r="C15" i="2"/>
  <c r="D6" i="2"/>
  <c r="C6" i="2"/>
  <c r="K15" i="1"/>
  <c r="J15" i="1"/>
  <c r="J17" i="1"/>
  <c r="K17" i="1"/>
  <c r="R17" i="1" s="1"/>
  <c r="L17" i="1"/>
  <c r="M17" i="1"/>
  <c r="N17" i="1"/>
  <c r="U17" i="1" s="1"/>
  <c r="J18" i="1"/>
  <c r="K18" i="1"/>
  <c r="R18" i="1" s="1"/>
  <c r="L18" i="1"/>
  <c r="M18" i="1"/>
  <c r="N18" i="1"/>
  <c r="J19" i="1"/>
  <c r="K19" i="1"/>
  <c r="R19" i="1" s="1"/>
  <c r="L19" i="1"/>
  <c r="M19" i="1"/>
  <c r="N19" i="1"/>
  <c r="K16" i="1"/>
  <c r="L16" i="1"/>
  <c r="M16" i="1"/>
  <c r="N16" i="1"/>
  <c r="J16" i="1"/>
  <c r="D24" i="1"/>
  <c r="C24" i="1"/>
  <c r="D15" i="1"/>
  <c r="C15" i="1"/>
  <c r="C6" i="1"/>
  <c r="D6" i="1"/>
  <c r="C26" i="1"/>
  <c r="C27" i="1"/>
  <c r="C28" i="1"/>
  <c r="C25" i="1"/>
  <c r="D26" i="1"/>
  <c r="E26" i="1"/>
  <c r="F26" i="1"/>
  <c r="G26" i="1"/>
  <c r="D27" i="1"/>
  <c r="E27" i="1"/>
  <c r="F27" i="1"/>
  <c r="G27" i="1"/>
  <c r="D28" i="1"/>
  <c r="E28" i="1"/>
  <c r="F28" i="1"/>
  <c r="G28" i="1"/>
  <c r="E25" i="1"/>
  <c r="F25" i="1"/>
  <c r="G25" i="1"/>
  <c r="D25" i="1"/>
  <c r="T17" i="1" l="1"/>
  <c r="N20" i="6"/>
  <c r="N25" i="6"/>
  <c r="N24" i="6"/>
  <c r="M22" i="6"/>
  <c r="T19" i="1"/>
  <c r="M20" i="6"/>
  <c r="M25" i="6"/>
  <c r="L20" i="6"/>
  <c r="L25" i="6"/>
  <c r="L24" i="6"/>
  <c r="K20" i="6"/>
  <c r="K25" i="6"/>
  <c r="K24" i="6"/>
  <c r="O20" i="6"/>
  <c r="O24" i="6"/>
  <c r="S17" i="1"/>
  <c r="U19" i="2"/>
  <c r="T17" i="2"/>
  <c r="S19" i="1"/>
  <c r="Q18" i="1"/>
  <c r="U18" i="1"/>
  <c r="T18" i="1"/>
  <c r="Q17" i="1"/>
  <c r="S18" i="1"/>
  <c r="S18" i="2"/>
  <c r="T18" i="2"/>
  <c r="U18" i="2"/>
  <c r="S17" i="2"/>
  <c r="Q19" i="2"/>
  <c r="U17" i="2"/>
  <c r="S19" i="2"/>
  <c r="Q19" i="1"/>
  <c r="U19" i="1"/>
  <c r="L23" i="6"/>
  <c r="O22" i="6"/>
  <c r="O23" i="6"/>
  <c r="O21" i="6"/>
  <c r="L21" i="6"/>
  <c r="L22" i="6"/>
  <c r="K22" i="6"/>
  <c r="K21" i="6"/>
  <c r="K23" i="6"/>
</calcChain>
</file>

<file path=xl/sharedStrings.xml><?xml version="1.0" encoding="utf-8"?>
<sst xmlns="http://schemas.openxmlformats.org/spreadsheetml/2006/main" count="356" uniqueCount="39">
  <si>
    <t>Gauss</t>
  </si>
  <si>
    <t>t</t>
  </si>
  <si>
    <t>Clayton</t>
  </si>
  <si>
    <t>Gumbel</t>
  </si>
  <si>
    <t>1/365</t>
  </si>
  <si>
    <t>squared autocorrelation function</t>
  </si>
  <si>
    <t>10/365</t>
  </si>
  <si>
    <t>100/365</t>
  </si>
  <si>
    <t>1000/365</t>
  </si>
  <si>
    <t>tau_F                                 nup</t>
  </si>
  <si>
    <t>tau_F                                 Pf</t>
  </si>
  <si>
    <t>tau_F                                 beta</t>
  </si>
  <si>
    <t>0.1/365</t>
  </si>
  <si>
    <t>tau_F                                 Pf/Pf,Gauss</t>
  </si>
  <si>
    <t>The results are independent of the marginal distribution's type, for convinience normal distribution is chosen for calculations</t>
  </si>
  <si>
    <t>mean</t>
  </si>
  <si>
    <t>cov</t>
  </si>
  <si>
    <t>S</t>
  </si>
  <si>
    <t>R</t>
  </si>
  <si>
    <t>varying!</t>
  </si>
  <si>
    <t>g (t)= R -S(t)</t>
  </si>
  <si>
    <t xml:space="preserve">Pf0 = </t>
  </si>
  <si>
    <t xml:space="preserve">R = </t>
  </si>
  <si>
    <t>delta_t/tau_F=</t>
  </si>
  <si>
    <t>Pf=</t>
  </si>
  <si>
    <t>tau_F=</t>
  </si>
  <si>
    <t>FORM + 'numerical deriv'</t>
  </si>
  <si>
    <t>beta</t>
  </si>
  <si>
    <t>beta=</t>
  </si>
  <si>
    <t>dummy</t>
  </si>
  <si>
    <t>effect of different correlation length, compared to 1/365 as reference</t>
  </si>
  <si>
    <t>time-variant probability of failure</t>
  </si>
  <si>
    <t>normalized time-variant probability of failure</t>
  </si>
  <si>
    <t>rGumbel</t>
  </si>
  <si>
    <t>rClayton</t>
  </si>
  <si>
    <t>normalized with Gauss' results</t>
  </si>
  <si>
    <t>normalized with Gauss' results - reciprocal</t>
  </si>
  <si>
    <t>Cauchy autocorrelation function</t>
  </si>
  <si>
    <t>k_tau       = 2/pi*asin((1+(delta_t/tau_F).^2).^(-2))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</si>
</sst>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E+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 diagonalDown="1">
      <left/>
      <right style="thin">
        <color indexed="64"/>
      </right>
      <top/>
      <bottom/>
      <diagonal style="thin">
        <color auto="1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0" xfId="0" applyBorder="1"/>
    <xf numFmtId="164" fontId="0" fillId="0" borderId="0" xfId="0" applyNumberFormat="1" applyAlignment="1">
      <alignment horizontal="left"/>
    </xf>
    <xf numFmtId="164" fontId="0" fillId="0" borderId="0" xfId="0" applyNumberFormat="1" applyBorder="1" applyAlignment="1">
      <alignment horizontal="left"/>
    </xf>
    <xf numFmtId="11" fontId="0" fillId="0" borderId="0" xfId="0" applyNumberFormat="1" applyBorder="1" applyAlignment="1">
      <alignment horizontal="left"/>
    </xf>
    <xf numFmtId="11" fontId="0" fillId="0" borderId="0" xfId="0" applyNumberFormat="1" applyAlignment="1">
      <alignment horizontal="left"/>
    </xf>
    <xf numFmtId="0" fontId="0" fillId="2" borderId="0" xfId="0" applyFill="1" applyBorder="1" applyAlignment="1">
      <alignment horizontal="left" wrapText="1"/>
    </xf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165" fontId="0" fillId="3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11" fontId="0" fillId="3" borderId="0" xfId="0" applyNumberFormat="1" applyFill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64" fontId="0" fillId="0" borderId="7" xfId="0" applyNumberFormat="1" applyBorder="1" applyAlignment="1">
      <alignment horizontal="left"/>
    </xf>
    <xf numFmtId="164" fontId="0" fillId="0" borderId="8" xfId="0" applyNumberFormat="1" applyBorder="1" applyAlignment="1">
      <alignment horizontal="left"/>
    </xf>
    <xf numFmtId="11" fontId="0" fillId="0" borderId="7" xfId="0" applyNumberFormat="1" applyBorder="1" applyAlignment="1">
      <alignment horizontal="left"/>
    </xf>
    <xf numFmtId="11" fontId="0" fillId="0" borderId="8" xfId="0" applyNumberFormat="1" applyBorder="1" applyAlignment="1">
      <alignment horizontal="left"/>
    </xf>
    <xf numFmtId="11" fontId="0" fillId="0" borderId="1" xfId="0" applyNumberFormat="1" applyBorder="1" applyAlignment="1">
      <alignment horizontal="left"/>
    </xf>
    <xf numFmtId="164" fontId="0" fillId="0" borderId="9" xfId="0" applyNumberFormat="1" applyBorder="1" applyAlignment="1">
      <alignment horizontal="left"/>
    </xf>
    <xf numFmtId="11" fontId="0" fillId="0" borderId="9" xfId="0" applyNumberFormat="1" applyBorder="1" applyAlignment="1">
      <alignment horizontal="left"/>
    </xf>
    <xf numFmtId="11" fontId="0" fillId="0" borderId="10" xfId="0" applyNumberFormat="1" applyBorder="1" applyAlignment="1">
      <alignment horizontal="left"/>
    </xf>
    <xf numFmtId="164" fontId="1" fillId="0" borderId="7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 wrapText="1"/>
    </xf>
    <xf numFmtId="0" fontId="0" fillId="2" borderId="4" xfId="0" applyFill="1" applyBorder="1" applyAlignment="1">
      <alignment horizontal="left" wrapText="1"/>
    </xf>
    <xf numFmtId="0" fontId="0" fillId="0" borderId="2" xfId="0" applyBorder="1" applyAlignment="1">
      <alignment horizontal="left"/>
    </xf>
    <xf numFmtId="0" fontId="0" fillId="2" borderId="3" xfId="0" applyFill="1" applyBorder="1" applyAlignment="1">
      <alignment horizontal="left" wrapText="1"/>
    </xf>
    <xf numFmtId="0" fontId="0" fillId="2" borderId="4" xfId="0" applyFill="1" applyBorder="1" applyAlignment="1">
      <alignment horizontal="left" wrapText="1"/>
    </xf>
    <xf numFmtId="0" fontId="0" fillId="0" borderId="2" xfId="0" applyFill="1" applyBorder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'1e-10'!$I$16</c:f>
              <c:strCache>
                <c:ptCount val="1"/>
                <c:pt idx="0">
                  <c:v>Gauss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'1e-10'!$J$15:$N$15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'1e-10'!$J$16:$N$16</c:f>
              <c:numCache>
                <c:formatCode>0.000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'1e-10'!$I$17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'1e-10'!$J$15:$N$15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'1e-10'!$J$17:$N$17</c:f>
              <c:numCache>
                <c:formatCode>0.000</c:formatCode>
                <c:ptCount val="5"/>
                <c:pt idx="0">
                  <c:v>0</c:v>
                </c:pt>
                <c:pt idx="1">
                  <c:v>0.24507400768256313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'1e-10'!$I$18</c:f>
              <c:strCache>
                <c:ptCount val="1"/>
                <c:pt idx="0">
                  <c:v>Clayton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'1e-10'!$J$15:$N$15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'1e-10'!$J$18:$N$18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'1e-10'!$I$19</c:f>
              <c:strCache>
                <c:ptCount val="1"/>
                <c:pt idx="0">
                  <c:v>Gumbel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'1e-10'!$J$15:$N$15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'1e-10'!$J$19:$N$19</c:f>
              <c:numCache>
                <c:formatCode>0.000</c:formatCode>
                <c:ptCount val="5"/>
                <c:pt idx="0">
                  <c:v>0</c:v>
                </c:pt>
                <c:pt idx="1">
                  <c:v>0.16987634323760403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73968"/>
        <c:axId val="179285728"/>
      </c:scatterChart>
      <c:valAx>
        <c:axId val="179273968"/>
        <c:scaling>
          <c:logBase val="10"/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85728"/>
        <c:crosses val="autoZero"/>
        <c:crossBetween val="midCat"/>
      </c:valAx>
      <c:valAx>
        <c:axId val="17928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7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summary!$B$5</c:f>
              <c:strCache>
                <c:ptCount val="1"/>
                <c:pt idx="0">
                  <c:v>Gauss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summary!$C$18:$G$18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summary!$C$20:$G$20</c:f>
              <c:numCache>
                <c:formatCode>0.000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summary!$S$21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summary!$T$18:$X$18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summary!$T$21:$X$21</c:f>
              <c:numCache>
                <c:formatCode>0.000</c:formatCode>
                <c:ptCount val="5"/>
                <c:pt idx="0">
                  <c:v>4.0804000777400651</c:v>
                </c:pt>
                <c:pt idx="1">
                  <c:v>3.8577923973870631</c:v>
                </c:pt>
                <c:pt idx="2">
                  <c:v>3.6221807301482056</c:v>
                </c:pt>
                <c:pt idx="3">
                  <c:v>3.3710203528941216</c:v>
                </c:pt>
                <c:pt idx="4">
                  <c:v>3.1008203647719594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summary!$S$22</c:f>
              <c:strCache>
                <c:ptCount val="1"/>
                <c:pt idx="0">
                  <c:v>Clayton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summary!$T$18:$X$18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summary!$T$22:$X$22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summary!$S$23</c:f>
              <c:strCache>
                <c:ptCount val="1"/>
                <c:pt idx="0">
                  <c:v>Gumbel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summary!$T$18:$X$18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summary!$T$23:$X$23</c:f>
              <c:numCache>
                <c:formatCode>0.000</c:formatCode>
                <c:ptCount val="5"/>
                <c:pt idx="0">
                  <c:v>5.8866348365017007</c:v>
                </c:pt>
                <c:pt idx="1">
                  <c:v>5.56548737270119</c:v>
                </c:pt>
                <c:pt idx="2">
                  <c:v>5.225579540833265</c:v>
                </c:pt>
                <c:pt idx="3">
                  <c:v>4.8632399947702707</c:v>
                </c:pt>
                <c:pt idx="4">
                  <c:v>4.4734309645494887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summary!$S$24</c:f>
              <c:strCache>
                <c:ptCount val="1"/>
                <c:pt idx="0">
                  <c:v>rClayton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summary!$T$18:$X$18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summary!$T$24:$X$24</c:f>
              <c:numCache>
                <c:formatCode>0.000</c:formatCode>
                <c:ptCount val="5"/>
                <c:pt idx="0">
                  <c:v>11.772466837103323</c:v>
                </c:pt>
                <c:pt idx="1">
                  <c:v>11.130215703492928</c:v>
                </c:pt>
                <c:pt idx="2">
                  <c:v>10.450446350629429</c:v>
                </c:pt>
                <c:pt idx="3">
                  <c:v>9.7258162413433489</c:v>
                </c:pt>
                <c:pt idx="4">
                  <c:v>8.9462473574960732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summary!$S$25</c:f>
              <c:strCache>
                <c:ptCount val="1"/>
                <c:pt idx="0">
                  <c:v>rGumbel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summary!$T$18:$X$18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summary!$T$25:$X$25</c:f>
              <c:numCache>
                <c:formatCode>0.000</c:formatCode>
                <c:ptCount val="5"/>
                <c:pt idx="0">
                  <c:v>0.25569446445042737</c:v>
                </c:pt>
                <c:pt idx="1">
                  <c:v>0.26860270330488739</c:v>
                </c:pt>
                <c:pt idx="2">
                  <c:v>0.28371976107996683</c:v>
                </c:pt>
                <c:pt idx="3">
                  <c:v>0.30176448818898</c:v>
                </c:pt>
                <c:pt idx="4">
                  <c:v>0.3238359584545889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266480"/>
        <c:axId val="2432670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summary!$B$4</c15:sqref>
                        </c15:formulaRef>
                      </c:ext>
                    </c:extLst>
                    <c:strCache>
                      <c:ptCount val="1"/>
                      <c:pt idx="0">
                        <c:v>dummy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summary!$C$3:$G$3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1.00059183161249E-10</c:v>
                      </c:pt>
                      <c:pt idx="1">
                        <c:v>1.00035102423845E-9</c:v>
                      </c:pt>
                      <c:pt idx="2">
                        <c:v>1.00000718816772E-8</c:v>
                      </c:pt>
                      <c:pt idx="3">
                        <c:v>1.0004712580613501E-7</c:v>
                      </c:pt>
                      <c:pt idx="4">
                        <c:v>9.9999999999999995E-7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summary!$C$4:$G$4</c15:sqref>
                        </c15:formulaRef>
                      </c:ext>
                    </c:extLst>
                    <c:numCache>
                      <c:formatCode>0.00E+00</c:formatCode>
                      <c:ptCount val="5"/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43266480"/>
        <c:scaling>
          <c:logBase val="10"/>
          <c:orientation val="minMax"/>
          <c:max val="1.0000000000000004E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log10(Pf0)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3267040"/>
        <c:crosses val="autoZero"/>
        <c:crossBetween val="midCat"/>
      </c:valAx>
      <c:valAx>
        <c:axId val="2432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Pf/Pf,Gauss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326648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'1e-9'!$I$16</c:f>
              <c:strCache>
                <c:ptCount val="1"/>
                <c:pt idx="0">
                  <c:v>Gauss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'1e-9'!$J$15:$N$15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'1e-9'!$J$16:$N$16</c:f>
              <c:numCache>
                <c:formatCode>0.000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'1e-9'!$I$17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'1e-9'!$J$15:$N$15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'1e-9'!$J$17:$N$17</c:f>
              <c:numCache>
                <c:formatCode>0.000</c:formatCode>
                <c:ptCount val="5"/>
                <c:pt idx="0">
                  <c:v>0</c:v>
                </c:pt>
                <c:pt idx="1">
                  <c:v>0.25921560752655171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'1e-9'!$I$18</c:f>
              <c:strCache>
                <c:ptCount val="1"/>
                <c:pt idx="0">
                  <c:v>Clayton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'1e-9'!$J$15:$N$15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'1e-9'!$J$18:$N$18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'1e-9'!$I$19</c:f>
              <c:strCache>
                <c:ptCount val="1"/>
                <c:pt idx="0">
                  <c:v>Gumbel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'1e-9'!$J$15:$N$15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'1e-9'!$J$19:$N$19</c:f>
              <c:numCache>
                <c:formatCode>0.000</c:formatCode>
                <c:ptCount val="5"/>
                <c:pt idx="0">
                  <c:v>0</c:v>
                </c:pt>
                <c:pt idx="1">
                  <c:v>0.1796787833721476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10864"/>
        <c:axId val="181601904"/>
      </c:scatterChart>
      <c:valAx>
        <c:axId val="181610864"/>
        <c:scaling>
          <c:logBase val="10"/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01904"/>
        <c:crosses val="autoZero"/>
        <c:crossBetween val="midCat"/>
      </c:valAx>
      <c:valAx>
        <c:axId val="1816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1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'1e-8'!$I$16</c:f>
              <c:strCache>
                <c:ptCount val="1"/>
                <c:pt idx="0">
                  <c:v>Gauss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'1e-8'!$J$15:$N$15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'1e-8'!$J$16:$N$16</c:f>
              <c:numCache>
                <c:formatCode>0.000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'1e-8'!$I$17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'1e-8'!$J$15:$N$15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'1e-8'!$J$17:$N$17</c:f>
              <c:numCache>
                <c:formatCode>0.000</c:formatCode>
                <c:ptCount val="5"/>
                <c:pt idx="0">
                  <c:v>0</c:v>
                </c:pt>
                <c:pt idx="1">
                  <c:v>0.27607678205473857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'1e-8'!$I$18</c:f>
              <c:strCache>
                <c:ptCount val="1"/>
                <c:pt idx="0">
                  <c:v>Clayton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'1e-8'!$J$15:$N$15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'1e-8'!$J$18:$N$18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'1e-8'!$I$19</c:f>
              <c:strCache>
                <c:ptCount val="1"/>
                <c:pt idx="0">
                  <c:v>Gumbel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'1e-8'!$J$15:$N$15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'1e-8'!$J$19:$N$19</c:f>
              <c:numCache>
                <c:formatCode>0.000</c:formatCode>
                <c:ptCount val="5"/>
                <c:pt idx="0">
                  <c:v>0</c:v>
                </c:pt>
                <c:pt idx="1">
                  <c:v>0.19136633404694881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759776"/>
        <c:axId val="346169760"/>
      </c:scatterChart>
      <c:valAx>
        <c:axId val="244759776"/>
        <c:scaling>
          <c:logBase val="10"/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69760"/>
        <c:crosses val="autoZero"/>
        <c:crossBetween val="midCat"/>
      </c:valAx>
      <c:valAx>
        <c:axId val="34616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5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'1e-7'!$I$16</c:f>
              <c:strCache>
                <c:ptCount val="1"/>
                <c:pt idx="0">
                  <c:v>Gauss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'1e-7'!$J$15:$N$15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'1e-7'!$J$16:$N$16</c:f>
              <c:numCache>
                <c:formatCode>0.000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'1e-7'!$I$17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'1e-7'!$J$15:$N$15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'1e-7'!$J$17:$N$17</c:f>
              <c:numCache>
                <c:formatCode>0.000</c:formatCode>
                <c:ptCount val="5"/>
                <c:pt idx="0">
                  <c:v>0</c:v>
                </c:pt>
                <c:pt idx="1">
                  <c:v>0.29664608792452712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'1e-7'!$I$18</c:f>
              <c:strCache>
                <c:ptCount val="1"/>
                <c:pt idx="0">
                  <c:v>Clayton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'1e-7'!$J$15:$N$15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'1e-7'!$J$18:$N$18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'1e-7'!$I$19</c:f>
              <c:strCache>
                <c:ptCount val="1"/>
                <c:pt idx="0">
                  <c:v>Gumbel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'1e-7'!$J$15:$N$15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'1e-7'!$J$19:$N$19</c:f>
              <c:numCache>
                <c:formatCode>0.000</c:formatCode>
                <c:ptCount val="5"/>
                <c:pt idx="0">
                  <c:v>0</c:v>
                </c:pt>
                <c:pt idx="1">
                  <c:v>0.20562423427084806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174240"/>
        <c:axId val="346174800"/>
      </c:scatterChart>
      <c:valAx>
        <c:axId val="346174240"/>
        <c:scaling>
          <c:logBase val="10"/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74800"/>
        <c:crosses val="autoZero"/>
        <c:crossBetween val="midCat"/>
      </c:valAx>
      <c:valAx>
        <c:axId val="34617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7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'1e-6'!$I$16</c:f>
              <c:strCache>
                <c:ptCount val="1"/>
                <c:pt idx="0">
                  <c:v>Gauss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'1e-6'!$J$15:$N$15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'1e-6'!$J$16:$N$16</c:f>
              <c:numCache>
                <c:formatCode>0.000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'1e-6'!$I$17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'1e-6'!$J$15:$N$15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'1e-6'!$J$17:$N$17</c:f>
              <c:numCache>
                <c:formatCode>0.000</c:formatCode>
                <c:ptCount val="5"/>
                <c:pt idx="0">
                  <c:v>0</c:v>
                </c:pt>
                <c:pt idx="1">
                  <c:v>0.32249530200487508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'1e-6'!$I$18</c:f>
              <c:strCache>
                <c:ptCount val="1"/>
                <c:pt idx="0">
                  <c:v>Clayton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'1e-6'!$J$15:$N$15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'1e-6'!$J$18:$N$18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'1e-6'!$I$19</c:f>
              <c:strCache>
                <c:ptCount val="1"/>
                <c:pt idx="0">
                  <c:v>Gumbel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'1e-6'!$J$15:$N$15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'1e-6'!$J$19:$N$19</c:f>
              <c:numCache>
                <c:formatCode>0.000</c:formatCode>
                <c:ptCount val="5"/>
                <c:pt idx="0">
                  <c:v>0</c:v>
                </c:pt>
                <c:pt idx="1">
                  <c:v>0.22354206601704163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179280"/>
        <c:axId val="346179840"/>
      </c:scatterChart>
      <c:valAx>
        <c:axId val="346179280"/>
        <c:scaling>
          <c:logBase val="10"/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79840"/>
        <c:crosses val="autoZero"/>
        <c:crossBetween val="midCat"/>
      </c:valAx>
      <c:valAx>
        <c:axId val="34617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7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summary!$B$5</c:f>
              <c:strCache>
                <c:ptCount val="1"/>
                <c:pt idx="0">
                  <c:v>Gauss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summary!$C$18:$G$18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summary!$C$20:$G$20</c:f>
              <c:numCache>
                <c:formatCode>0.000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summary!$B$21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summary!$C$18:$G$18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summary!$C$21:$G$21</c:f>
              <c:numCache>
                <c:formatCode>0.000</c:formatCode>
                <c:ptCount val="5"/>
                <c:pt idx="0">
                  <c:v>0.24507400768256313</c:v>
                </c:pt>
                <c:pt idx="1">
                  <c:v>0.25921560752655171</c:v>
                </c:pt>
                <c:pt idx="2">
                  <c:v>0.27607678205473857</c:v>
                </c:pt>
                <c:pt idx="3">
                  <c:v>0.29664608792452712</c:v>
                </c:pt>
                <c:pt idx="4">
                  <c:v>0.32249530200487508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summary!$B$22</c:f>
              <c:strCache>
                <c:ptCount val="1"/>
                <c:pt idx="0">
                  <c:v>Clayton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summary!$C$18:$G$18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summary!$C$22:$G$22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summary!$B$23</c:f>
              <c:strCache>
                <c:ptCount val="1"/>
                <c:pt idx="0">
                  <c:v>Gumbel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summary!$C$18:$G$18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summary!$C$23:$G$23</c:f>
              <c:numCache>
                <c:formatCode>0.000</c:formatCode>
                <c:ptCount val="5"/>
                <c:pt idx="0">
                  <c:v>0.16987634323760403</c:v>
                </c:pt>
                <c:pt idx="1">
                  <c:v>0.1796787833721476</c:v>
                </c:pt>
                <c:pt idx="2">
                  <c:v>0.19136633404694881</c:v>
                </c:pt>
                <c:pt idx="3">
                  <c:v>0.20562423427084806</c:v>
                </c:pt>
                <c:pt idx="4">
                  <c:v>0.22354206601704163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summary!$B$24</c:f>
              <c:strCache>
                <c:ptCount val="1"/>
                <c:pt idx="0">
                  <c:v>rClayton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summary!$C$18:$G$18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summary!$C$24:$G$24</c:f>
              <c:numCache>
                <c:formatCode>0.000</c:formatCode>
                <c:ptCount val="5"/>
                <c:pt idx="0">
                  <c:v>8.494396406777692E-2</c:v>
                </c:pt>
                <c:pt idx="1">
                  <c:v>8.9845518419393811E-2</c:v>
                </c:pt>
                <c:pt idx="2">
                  <c:v>9.5689692712481136E-2</c:v>
                </c:pt>
                <c:pt idx="3">
                  <c:v>0.10281913365267098</c:v>
                </c:pt>
                <c:pt idx="4">
                  <c:v>0.11177871123383355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summary!$B$25</c:f>
              <c:strCache>
                <c:ptCount val="1"/>
                <c:pt idx="0">
                  <c:v>rGumbel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summary!$C$18:$G$18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summary!$C$25:$G$25</c:f>
              <c:numCache>
                <c:formatCode>0.000</c:formatCode>
                <c:ptCount val="5"/>
                <c:pt idx="0">
                  <c:v>3.9109176733619684</c:v>
                </c:pt>
                <c:pt idx="1">
                  <c:v>3.7229707210538128</c:v>
                </c:pt>
                <c:pt idx="2">
                  <c:v>3.5246046880680564</c:v>
                </c:pt>
                <c:pt idx="3">
                  <c:v>3.313842546554882</c:v>
                </c:pt>
                <c:pt idx="4">
                  <c:v>3.087983202273779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184880"/>
        <c:axId val="3461854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summary!$B$4</c15:sqref>
                        </c15:formulaRef>
                      </c:ext>
                    </c:extLst>
                    <c:strCache>
                      <c:ptCount val="1"/>
                      <c:pt idx="0">
                        <c:v>dummy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summary!$C$3:$G$3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1.00059183161249E-10</c:v>
                      </c:pt>
                      <c:pt idx="1">
                        <c:v>1.00035102423845E-9</c:v>
                      </c:pt>
                      <c:pt idx="2">
                        <c:v>1.00000718816772E-8</c:v>
                      </c:pt>
                      <c:pt idx="3">
                        <c:v>1.0004712580613501E-7</c:v>
                      </c:pt>
                      <c:pt idx="4">
                        <c:v>9.9999999999999995E-7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summary!$C$4:$G$4</c15:sqref>
                        </c15:formulaRef>
                      </c:ext>
                    </c:extLst>
                    <c:numCache>
                      <c:formatCode>0.00E+00</c:formatCode>
                      <c:ptCount val="5"/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46184880"/>
        <c:scaling>
          <c:logBase val="10"/>
          <c:orientation val="minMax"/>
          <c:max val="1.0000000000000004E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log10(Pf0)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6185440"/>
        <c:crosses val="autoZero"/>
        <c:crossBetween val="midCat"/>
      </c:valAx>
      <c:valAx>
        <c:axId val="3461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Pf/Pf,Gauss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618488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summary!$B$5</c:f>
              <c:strCache>
                <c:ptCount val="1"/>
                <c:pt idx="0">
                  <c:v>Gauss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summary!$C$3:$G$3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summary!$C$5:$G$5</c:f>
              <c:numCache>
                <c:formatCode>0.00E+00</c:formatCode>
                <c:ptCount val="5"/>
                <c:pt idx="0">
                  <c:v>9.4818793337807908E-6</c:v>
                </c:pt>
                <c:pt idx="1">
                  <c:v>8.9645920196484101E-5</c:v>
                </c:pt>
                <c:pt idx="2">
                  <c:v>8.4170864655584504E-4</c:v>
                </c:pt>
                <c:pt idx="3">
                  <c:v>7.8334487834186197E-3</c:v>
                </c:pt>
                <c:pt idx="4">
                  <c:v>7.2055618510287703E-2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summary!$B$6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summary!$C$3:$G$3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summary!$C$6:$G$6</c:f>
              <c:numCache>
                <c:formatCode>0.00E+00</c:formatCode>
                <c:ptCount val="5"/>
                <c:pt idx="0">
                  <c:v>2.3237621686921302E-6</c:v>
                </c:pt>
                <c:pt idx="1">
                  <c:v>2.32376216660084E-5</c:v>
                </c:pt>
                <c:pt idx="2">
                  <c:v>2.3237621456878701E-4</c:v>
                </c:pt>
                <c:pt idx="3">
                  <c:v>2.3237619365582799E-3</c:v>
                </c:pt>
                <c:pt idx="4">
                  <c:v>2.3237598452623302E-2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summary!$B$7</c:f>
              <c:strCache>
                <c:ptCount val="1"/>
                <c:pt idx="0">
                  <c:v>Clayton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summary!$C$3:$G$3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summary!$C$7:$G$7</c:f>
              <c:numCache>
                <c:formatCode>0.00E+00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summary!$B$8</c:f>
              <c:strCache>
                <c:ptCount val="1"/>
                <c:pt idx="0">
                  <c:v>Gumbel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summary!$C$3:$G$3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summary!$C$8:$G$8</c:f>
              <c:numCache>
                <c:formatCode>0.00E+00</c:formatCode>
                <c:ptCount val="5"/>
                <c:pt idx="0">
                  <c:v>1.61074698824289E-6</c:v>
                </c:pt>
                <c:pt idx="1">
                  <c:v>1.6107469875180899E-5</c:v>
                </c:pt>
                <c:pt idx="2">
                  <c:v>1.6107469802701101E-4</c:v>
                </c:pt>
                <c:pt idx="3">
                  <c:v>1.6107469077903599E-3</c:v>
                </c:pt>
                <c:pt idx="4">
                  <c:v>1.61074618299255E-2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summary!$B$9</c:f>
              <c:strCache>
                <c:ptCount val="1"/>
                <c:pt idx="0">
                  <c:v>rClayton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summary!$C$3:$G$3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summary!$C$9:$G$9</c:f>
              <c:numCache>
                <c:formatCode>0.00E+00</c:formatCode>
                <c:ptCount val="5"/>
                <c:pt idx="0">
                  <c:v>8.0542841742367202E-7</c:v>
                </c:pt>
                <c:pt idx="1">
                  <c:v>8.05428417423672E-6</c:v>
                </c:pt>
                <c:pt idx="2">
                  <c:v>8.0542841742367203E-5</c:v>
                </c:pt>
                <c:pt idx="3">
                  <c:v>8.0542841742367198E-4</c:v>
                </c:pt>
                <c:pt idx="4">
                  <c:v>8.0542841742367206E-3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summary!$B$10</c:f>
              <c:strCache>
                <c:ptCount val="1"/>
                <c:pt idx="0">
                  <c:v>rGumbel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summary!$C$3:$G$3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summary!$C$10:$G$10</c:f>
              <c:numCache>
                <c:formatCode>0.00E+00</c:formatCode>
                <c:ptCount val="5"/>
                <c:pt idx="0">
                  <c:v>3.7082849463168902E-5</c:v>
                </c:pt>
                <c:pt idx="1">
                  <c:v>3.3374913615343699E-4</c:v>
                </c:pt>
                <c:pt idx="2">
                  <c:v>2.9666902416381502E-3</c:v>
                </c:pt>
                <c:pt idx="3">
                  <c:v>2.5958815864751201E-2</c:v>
                </c:pt>
                <c:pt idx="4">
                  <c:v>0.22250653958921601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289664"/>
        <c:axId val="3442902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summary!$B$4</c15:sqref>
                        </c15:formulaRef>
                      </c:ext>
                    </c:extLst>
                    <c:strCache>
                      <c:ptCount val="1"/>
                      <c:pt idx="0">
                        <c:v>dummy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summary!$C$3:$G$3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1.00059183161249E-10</c:v>
                      </c:pt>
                      <c:pt idx="1">
                        <c:v>1.00035102423845E-9</c:v>
                      </c:pt>
                      <c:pt idx="2">
                        <c:v>1.00000718816772E-8</c:v>
                      </c:pt>
                      <c:pt idx="3">
                        <c:v>1.0004712580613501E-7</c:v>
                      </c:pt>
                      <c:pt idx="4">
                        <c:v>9.9999999999999995E-7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summary!$C$4:$G$4</c15:sqref>
                        </c15:formulaRef>
                      </c:ext>
                    </c:extLst>
                    <c:numCache>
                      <c:formatCode>0.00E+00</c:formatCode>
                      <c:ptCount val="5"/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44289664"/>
        <c:scaling>
          <c:logBase val="10"/>
          <c:orientation val="minMax"/>
          <c:max val="1.0000000000000004E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log10(Pf0)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4290224"/>
        <c:crosses val="autoZero"/>
        <c:crossBetween val="midCat"/>
      </c:valAx>
      <c:valAx>
        <c:axId val="344290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log10(Pf)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428966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summary!$B$5</c:f>
              <c:strCache>
                <c:ptCount val="1"/>
                <c:pt idx="0">
                  <c:v>Gauss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summary!$C$18:$G$18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summary!$K$5:$O$5</c:f>
              <c:numCache>
                <c:formatCode>0.000</c:formatCode>
                <c:ptCount val="5"/>
                <c:pt idx="0">
                  <c:v>4.2767546733811486</c:v>
                </c:pt>
                <c:pt idx="1">
                  <c:v>3.746538019528999</c:v>
                </c:pt>
                <c:pt idx="2">
                  <c:v>3.1410527146884224</c:v>
                </c:pt>
                <c:pt idx="3">
                  <c:v>2.4165843095150583</c:v>
                </c:pt>
                <c:pt idx="4">
                  <c:v>1.4606510203559517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summary!$B$21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summary!$C$18:$G$18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summary!$K$6:$O$6</c:f>
              <c:numCache>
                <c:formatCode>0.000</c:formatCode>
                <c:ptCount val="5"/>
                <c:pt idx="0">
                  <c:v>4.5801005535857264</c:v>
                </c:pt>
                <c:pt idx="1">
                  <c:v>4.0726800708833988</c:v>
                </c:pt>
                <c:pt idx="2">
                  <c:v>3.5002899023653429</c:v>
                </c:pt>
                <c:pt idx="3">
                  <c:v>2.8305004987186457</c:v>
                </c:pt>
                <c:pt idx="4">
                  <c:v>1.9910517618778045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summary!$B$22</c:f>
              <c:strCache>
                <c:ptCount val="1"/>
                <c:pt idx="0">
                  <c:v>Clayton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summary!$C$18:$G$18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summary!$K$7:$O$7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summary!$B$23</c:f>
              <c:strCache>
                <c:ptCount val="1"/>
                <c:pt idx="0">
                  <c:v>Gumbel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summary!$C$18:$G$18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summary!$K$8:$O$8</c:f>
              <c:numCache>
                <c:formatCode>0.000</c:formatCode>
                <c:ptCount val="5"/>
                <c:pt idx="0">
                  <c:v>4.6561678058974225</c:v>
                </c:pt>
                <c:pt idx="1">
                  <c:v>4.1572159833639271</c:v>
                </c:pt>
                <c:pt idx="2">
                  <c:v>3.5968053263963728</c:v>
                </c:pt>
                <c:pt idx="3">
                  <c:v>2.9457723690941973</c:v>
                </c:pt>
                <c:pt idx="4">
                  <c:v>2.1417336204082225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summary!$J$9</c:f>
              <c:strCache>
                <c:ptCount val="1"/>
                <c:pt idx="0">
                  <c:v>rClayton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summary!$K$3:$O$3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summary!$K$9:$O$9</c:f>
              <c:numCache>
                <c:formatCode>0.000</c:formatCode>
                <c:ptCount val="5"/>
                <c:pt idx="0">
                  <c:v>4.7969675520408046</c:v>
                </c:pt>
                <c:pt idx="1">
                  <c:v>4.3129566894147713</c:v>
                </c:pt>
                <c:pt idx="2">
                  <c:v>3.773325836892047</c:v>
                </c:pt>
                <c:pt idx="3">
                  <c:v>3.1539336888188325</c:v>
                </c:pt>
                <c:pt idx="4">
                  <c:v>2.4064463844015296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summary!$J$10</c:f>
              <c:strCache>
                <c:ptCount val="1"/>
                <c:pt idx="0">
                  <c:v>rGumbel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summary!$K$3:$O$3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summary!$K$10:$O$10</c:f>
              <c:numCache>
                <c:formatCode>0.000</c:formatCode>
                <c:ptCount val="5"/>
                <c:pt idx="0">
                  <c:v>3.962510645857622</c:v>
                </c:pt>
                <c:pt idx="1">
                  <c:v>3.4025922074613595</c:v>
                </c:pt>
                <c:pt idx="2">
                  <c:v>2.7514404594260502</c:v>
                </c:pt>
                <c:pt idx="3">
                  <c:v>1.9438160985556676</c:v>
                </c:pt>
                <c:pt idx="4">
                  <c:v>0.76375530009987724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295264"/>
        <c:axId val="3442958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summary!$B$4</c15:sqref>
                        </c15:formulaRef>
                      </c:ext>
                    </c:extLst>
                    <c:strCache>
                      <c:ptCount val="1"/>
                      <c:pt idx="0">
                        <c:v>dummy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summary!$C$3:$G$3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1.00059183161249E-10</c:v>
                      </c:pt>
                      <c:pt idx="1">
                        <c:v>1.00035102423845E-9</c:v>
                      </c:pt>
                      <c:pt idx="2">
                        <c:v>1.00000718816772E-8</c:v>
                      </c:pt>
                      <c:pt idx="3">
                        <c:v>1.0004712580613501E-7</c:v>
                      </c:pt>
                      <c:pt idx="4">
                        <c:v>9.9999999999999995E-7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summary!$C$4:$G$4</c15:sqref>
                        </c15:formulaRef>
                      </c:ext>
                    </c:extLst>
                    <c:numCache>
                      <c:formatCode>0.00E+00</c:formatCode>
                      <c:ptCount val="5"/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44295264"/>
        <c:scaling>
          <c:logBase val="10"/>
          <c:orientation val="minMax"/>
          <c:max val="1.0000000000000004E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log10(Pf0)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4295824"/>
        <c:crosses val="autoZero"/>
        <c:crossBetween val="midCat"/>
      </c:valAx>
      <c:valAx>
        <c:axId val="3442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beta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429526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summary!$B$5</c:f>
              <c:strCache>
                <c:ptCount val="1"/>
                <c:pt idx="0">
                  <c:v>Gauss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summary!$C$18:$G$18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summary!$K$20:$O$20</c:f>
              <c:numCache>
                <c:formatCode>0.000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summary!$B$21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summary!$C$18:$G$18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summary!$K$21:$O$21</c:f>
              <c:numCache>
                <c:formatCode>0.000</c:formatCode>
                <c:ptCount val="5"/>
                <c:pt idx="0">
                  <c:v>1.0709289878357124</c:v>
                </c:pt>
                <c:pt idx="1">
                  <c:v>1.0870515792591373</c:v>
                </c:pt>
                <c:pt idx="2">
                  <c:v>1.1143684045788309</c:v>
                </c:pt>
                <c:pt idx="3">
                  <c:v>1.1712815015697295</c:v>
                </c:pt>
                <c:pt idx="4">
                  <c:v>1.363126259544595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summary!$B$7</c:f>
              <c:strCache>
                <c:ptCount val="1"/>
                <c:pt idx="0">
                  <c:v>Clayton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summary!$C$18:$G$18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summary!$K$22:$O$22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summary!$B$23</c:f>
              <c:strCache>
                <c:ptCount val="1"/>
                <c:pt idx="0">
                  <c:v>Gumbel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summary!$C$18:$G$18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summary!$K$23:$O$23</c:f>
              <c:numCache>
                <c:formatCode>0.000</c:formatCode>
                <c:ptCount val="5"/>
                <c:pt idx="0">
                  <c:v>1.0887151968004549</c:v>
                </c:pt>
                <c:pt idx="1">
                  <c:v>1.1096153199818741</c:v>
                </c:pt>
                <c:pt idx="2">
                  <c:v>1.1450954992180573</c:v>
                </c:pt>
                <c:pt idx="3">
                  <c:v>1.21898183212376</c:v>
                </c:pt>
                <c:pt idx="4">
                  <c:v>1.4662870121340106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summary!$J$24</c:f>
              <c:strCache>
                <c:ptCount val="1"/>
                <c:pt idx="0">
                  <c:v>rClayton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summary!$K$18:$O$18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summary!$K$24:$O$24</c:f>
              <c:numCache>
                <c:formatCode>0.000</c:formatCode>
                <c:ptCount val="5"/>
                <c:pt idx="0">
                  <c:v>1.1216372970601987</c:v>
                </c:pt>
                <c:pt idx="1">
                  <c:v>1.1511845514267542</c:v>
                </c:pt>
                <c:pt idx="2">
                  <c:v>1.2012933814344924</c:v>
                </c:pt>
                <c:pt idx="3">
                  <c:v>1.3051204861343073</c:v>
                </c:pt>
                <c:pt idx="4">
                  <c:v>1.6475163135237418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summary!$J$25</c:f>
              <c:strCache>
                <c:ptCount val="1"/>
                <c:pt idx="0">
                  <c:v>rGumbel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summary!$K$18:$O$18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summary!$K$25:$O$25</c:f>
              <c:numCache>
                <c:formatCode>0.000</c:formatCode>
                <c:ptCount val="5"/>
                <c:pt idx="0">
                  <c:v>0.92652278385772147</c:v>
                </c:pt>
                <c:pt idx="1">
                  <c:v>0.90819636414342886</c:v>
                </c:pt>
                <c:pt idx="2">
                  <c:v>0.87596124909319772</c:v>
                </c:pt>
                <c:pt idx="3">
                  <c:v>0.80436510776888137</c:v>
                </c:pt>
                <c:pt idx="4">
                  <c:v>0.52288691101160822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300864"/>
        <c:axId val="3468162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summary!$B$4</c15:sqref>
                        </c15:formulaRef>
                      </c:ext>
                    </c:extLst>
                    <c:strCache>
                      <c:ptCount val="1"/>
                      <c:pt idx="0">
                        <c:v>dummy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summary!$C$3:$G$3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1.00059183161249E-10</c:v>
                      </c:pt>
                      <c:pt idx="1">
                        <c:v>1.00035102423845E-9</c:v>
                      </c:pt>
                      <c:pt idx="2">
                        <c:v>1.00000718816772E-8</c:v>
                      </c:pt>
                      <c:pt idx="3">
                        <c:v>1.0004712580613501E-7</c:v>
                      </c:pt>
                      <c:pt idx="4">
                        <c:v>9.9999999999999995E-7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summary!$C$4:$G$4</c15:sqref>
                        </c15:formulaRef>
                      </c:ext>
                    </c:extLst>
                    <c:numCache>
                      <c:formatCode>0.00E+00</c:formatCode>
                      <c:ptCount val="5"/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44300864"/>
        <c:scaling>
          <c:logBase val="10"/>
          <c:orientation val="minMax"/>
          <c:max val="1.0000000000000004E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log10(Pf0)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6816240"/>
        <c:crosses val="autoZero"/>
        <c:crossBetween val="midCat"/>
      </c:valAx>
      <c:valAx>
        <c:axId val="34681624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beta/betaGauss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4300864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23</xdr:row>
      <xdr:rowOff>28574</xdr:rowOff>
    </xdr:from>
    <xdr:to>
      <xdr:col>17</xdr:col>
      <xdr:colOff>114299</xdr:colOff>
      <xdr:row>39</xdr:row>
      <xdr:rowOff>161924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557211</xdr:colOff>
      <xdr:row>22</xdr:row>
      <xdr:rowOff>76199</xdr:rowOff>
    </xdr:from>
    <xdr:to>
      <xdr:col>18</xdr:col>
      <xdr:colOff>276224</xdr:colOff>
      <xdr:row>39</xdr:row>
      <xdr:rowOff>19049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461961</xdr:colOff>
      <xdr:row>23</xdr:row>
      <xdr:rowOff>19049</xdr:rowOff>
    </xdr:from>
    <xdr:to>
      <xdr:col>16</xdr:col>
      <xdr:colOff>180974</xdr:colOff>
      <xdr:row>39</xdr:row>
      <xdr:rowOff>161924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576261</xdr:colOff>
      <xdr:row>22</xdr:row>
      <xdr:rowOff>104774</xdr:rowOff>
    </xdr:from>
    <xdr:to>
      <xdr:col>16</xdr:col>
      <xdr:colOff>295274</xdr:colOff>
      <xdr:row>39</xdr:row>
      <xdr:rowOff>57149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204786</xdr:colOff>
      <xdr:row>22</xdr:row>
      <xdr:rowOff>66674</xdr:rowOff>
    </xdr:from>
    <xdr:to>
      <xdr:col>15</xdr:col>
      <xdr:colOff>533399</xdr:colOff>
      <xdr:row>39</xdr:row>
      <xdr:rowOff>9524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32</xdr:row>
      <xdr:rowOff>133348</xdr:rowOff>
    </xdr:from>
    <xdr:to>
      <xdr:col>7</xdr:col>
      <xdr:colOff>793541</xdr:colOff>
      <xdr:row>49</xdr:row>
      <xdr:rowOff>134848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166685</xdr:colOff>
      <xdr:row>32</xdr:row>
      <xdr:rowOff>142873</xdr:rowOff>
    </xdr:from>
    <xdr:to>
      <xdr:col>18</xdr:col>
      <xdr:colOff>80285</xdr:colOff>
      <xdr:row>49</xdr:row>
      <xdr:rowOff>144373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56029</xdr:colOff>
      <xdr:row>51</xdr:row>
      <xdr:rowOff>89647</xdr:rowOff>
    </xdr:from>
    <xdr:to>
      <xdr:col>18</xdr:col>
      <xdr:colOff>9970</xdr:colOff>
      <xdr:row>68</xdr:row>
      <xdr:rowOff>91147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268942</xdr:colOff>
      <xdr:row>51</xdr:row>
      <xdr:rowOff>44824</xdr:rowOff>
    </xdr:from>
    <xdr:to>
      <xdr:col>7</xdr:col>
      <xdr:colOff>771971</xdr:colOff>
      <xdr:row>68</xdr:row>
      <xdr:rowOff>46324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347382</xdr:colOff>
      <xdr:row>32</xdr:row>
      <xdr:rowOff>100853</xdr:rowOff>
    </xdr:from>
    <xdr:to>
      <xdr:col>27</xdr:col>
      <xdr:colOff>301323</xdr:colOff>
      <xdr:row>49</xdr:row>
      <xdr:rowOff>102353</xdr:rowOff>
    </xdr:to>
    <xdr:graphicFrame macro="">
      <xdr:nvGraphicFramePr>
        <xdr:cNvPr id="7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4"/>
  <sheetViews>
    <sheetView workbookViewId="0">
      <selection activeCell="D19" sqref="D19"/>
    </sheetView>
  </sheetViews>
  <sheetFormatPr defaultRowHeight="15" x14ac:dyDescent="0.25"/>
  <sheetData>
    <row r="3" spans="1:3" x14ac:dyDescent="0.25">
      <c r="B3" t="s">
        <v>14</v>
      </c>
    </row>
    <row r="5" spans="1:3" x14ac:dyDescent="0.25">
      <c r="B5" t="s">
        <v>20</v>
      </c>
    </row>
    <row r="7" spans="1:3" x14ac:dyDescent="0.25">
      <c r="A7" t="s">
        <v>17</v>
      </c>
      <c r="B7" t="s">
        <v>15</v>
      </c>
      <c r="C7">
        <v>100</v>
      </c>
    </row>
    <row r="8" spans="1:3" x14ac:dyDescent="0.25">
      <c r="B8" t="s">
        <v>16</v>
      </c>
      <c r="C8">
        <v>0.4</v>
      </c>
    </row>
    <row r="9" spans="1:3" x14ac:dyDescent="0.25">
      <c r="A9" t="s">
        <v>18</v>
      </c>
      <c r="B9" t="s">
        <v>19</v>
      </c>
    </row>
    <row r="12" spans="1:3" x14ac:dyDescent="0.25">
      <c r="B12" t="s">
        <v>37</v>
      </c>
    </row>
    <row r="14" spans="1:3" x14ac:dyDescent="0.25">
      <c r="B14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2"/>
  <sheetViews>
    <sheetView workbookViewId="0">
      <selection activeCell="D17" sqref="D17"/>
    </sheetView>
  </sheetViews>
  <sheetFormatPr defaultRowHeight="15" x14ac:dyDescent="0.25"/>
  <cols>
    <col min="1" max="16384" width="9.140625" style="24"/>
  </cols>
  <sheetData>
    <row r="1" spans="2:21" x14ac:dyDescent="0.25">
      <c r="B1" s="24" t="s">
        <v>5</v>
      </c>
    </row>
    <row r="2" spans="2:21" x14ac:dyDescent="0.25">
      <c r="B2" s="11" t="s">
        <v>21</v>
      </c>
      <c r="C2" s="12">
        <v>1.00059183161249E-10</v>
      </c>
      <c r="D2" s="11"/>
      <c r="J2" s="6"/>
    </row>
    <row r="3" spans="2:21" x14ac:dyDescent="0.25">
      <c r="B3" s="11" t="s">
        <v>22</v>
      </c>
      <c r="C3" s="11">
        <v>354.45</v>
      </c>
      <c r="D3" s="11"/>
    </row>
    <row r="4" spans="2:21" x14ac:dyDescent="0.25">
      <c r="B4" s="11" t="s">
        <v>23</v>
      </c>
      <c r="C4" s="11">
        <v>0.1</v>
      </c>
      <c r="D4" s="11"/>
      <c r="J4" s="6"/>
      <c r="K4" s="6"/>
      <c r="L4" s="6"/>
      <c r="M4" s="6"/>
      <c r="N4" s="6"/>
    </row>
    <row r="5" spans="2:21" x14ac:dyDescent="0.25">
      <c r="B5" s="25" t="s">
        <v>9</v>
      </c>
      <c r="C5" s="7" t="s">
        <v>12</v>
      </c>
      <c r="D5" s="8" t="s">
        <v>4</v>
      </c>
      <c r="E5" s="8" t="s">
        <v>6</v>
      </c>
      <c r="F5" s="8" t="s">
        <v>7</v>
      </c>
      <c r="G5" s="8" t="s">
        <v>8</v>
      </c>
      <c r="J5" s="6"/>
      <c r="K5" s="6"/>
      <c r="L5" s="6"/>
      <c r="M5" s="6"/>
      <c r="N5" s="6"/>
    </row>
    <row r="6" spans="2:21" ht="15" customHeight="1" x14ac:dyDescent="0.25">
      <c r="B6" s="26"/>
      <c r="C6" s="9">
        <f>0.1</f>
        <v>0.1</v>
      </c>
      <c r="D6" s="9">
        <f>1</f>
        <v>1</v>
      </c>
      <c r="E6" s="9">
        <v>10</v>
      </c>
      <c r="F6" s="9">
        <v>100</v>
      </c>
      <c r="G6" s="9">
        <v>1000</v>
      </c>
      <c r="J6" s="6"/>
      <c r="K6" s="6"/>
      <c r="L6" s="6"/>
      <c r="M6" s="6"/>
      <c r="N6" s="6"/>
    </row>
    <row r="7" spans="2:21" x14ac:dyDescent="0.25">
      <c r="B7" s="27" t="s">
        <v>0</v>
      </c>
      <c r="C7" s="5"/>
      <c r="D7" s="6"/>
      <c r="E7" s="6"/>
      <c r="F7" s="6"/>
      <c r="G7" s="6"/>
      <c r="J7" s="6"/>
      <c r="K7" s="6"/>
      <c r="L7" s="6"/>
      <c r="M7" s="6"/>
      <c r="N7" s="6"/>
    </row>
    <row r="8" spans="2:21" x14ac:dyDescent="0.25">
      <c r="B8" s="27" t="s">
        <v>1</v>
      </c>
      <c r="C8" s="5"/>
      <c r="D8" s="6"/>
      <c r="E8" s="6"/>
      <c r="F8" s="6"/>
      <c r="G8" s="6"/>
      <c r="J8" s="6"/>
      <c r="K8" s="6"/>
      <c r="L8" s="6"/>
      <c r="M8" s="6"/>
      <c r="N8" s="6"/>
    </row>
    <row r="9" spans="2:21" x14ac:dyDescent="0.25">
      <c r="B9" s="30" t="s">
        <v>34</v>
      </c>
      <c r="C9" s="5"/>
      <c r="D9" s="6"/>
      <c r="E9" s="6"/>
      <c r="F9" s="6"/>
      <c r="G9" s="6"/>
      <c r="J9" s="6"/>
      <c r="K9" s="6"/>
      <c r="L9" s="6"/>
      <c r="M9" s="6"/>
      <c r="N9" s="6"/>
    </row>
    <row r="10" spans="2:21" x14ac:dyDescent="0.25">
      <c r="B10" s="27" t="s">
        <v>3</v>
      </c>
      <c r="C10" s="5"/>
      <c r="D10" s="6"/>
      <c r="E10" s="6"/>
      <c r="F10" s="6"/>
      <c r="G10" s="6"/>
      <c r="J10" s="6"/>
      <c r="K10" s="6"/>
      <c r="L10" s="6"/>
      <c r="M10" s="6"/>
      <c r="N10" s="6"/>
    </row>
    <row r="12" spans="2:21" x14ac:dyDescent="0.25">
      <c r="B12" s="24" t="s">
        <v>31</v>
      </c>
      <c r="I12" s="24" t="s">
        <v>32</v>
      </c>
      <c r="P12" s="24" t="s">
        <v>30</v>
      </c>
    </row>
    <row r="13" spans="2:21" ht="15.75" thickBot="1" x14ac:dyDescent="0.3"/>
    <row r="14" spans="2:21" ht="15" customHeight="1" x14ac:dyDescent="0.25">
      <c r="B14" s="25" t="s">
        <v>10</v>
      </c>
      <c r="C14" s="7" t="s">
        <v>12</v>
      </c>
      <c r="D14" s="13" t="s">
        <v>4</v>
      </c>
      <c r="E14" s="8" t="s">
        <v>6</v>
      </c>
      <c r="F14" s="8" t="s">
        <v>7</v>
      </c>
      <c r="G14" s="8" t="s">
        <v>8</v>
      </c>
      <c r="I14" s="28" t="s">
        <v>13</v>
      </c>
      <c r="J14" s="7" t="s">
        <v>12</v>
      </c>
      <c r="K14" s="13" t="s">
        <v>4</v>
      </c>
      <c r="L14" s="8" t="s">
        <v>6</v>
      </c>
      <c r="M14" s="8" t="s">
        <v>7</v>
      </c>
      <c r="N14" s="8" t="s">
        <v>8</v>
      </c>
      <c r="P14" s="28"/>
      <c r="Q14" s="7" t="s">
        <v>12</v>
      </c>
      <c r="R14" s="13" t="s">
        <v>4</v>
      </c>
      <c r="S14" s="8" t="s">
        <v>6</v>
      </c>
      <c r="T14" s="8" t="s">
        <v>7</v>
      </c>
      <c r="U14" s="8" t="s">
        <v>8</v>
      </c>
    </row>
    <row r="15" spans="2:21" x14ac:dyDescent="0.25">
      <c r="B15" s="26"/>
      <c r="C15" s="9">
        <f>0.1</f>
        <v>0.1</v>
      </c>
      <c r="D15" s="14">
        <f>1</f>
        <v>1</v>
      </c>
      <c r="E15" s="9">
        <v>10</v>
      </c>
      <c r="F15" s="9">
        <v>100</v>
      </c>
      <c r="G15" s="9">
        <v>1000</v>
      </c>
      <c r="I15" s="29"/>
      <c r="J15" s="9">
        <f>0.1</f>
        <v>0.1</v>
      </c>
      <c r="K15" s="14">
        <f>1</f>
        <v>1</v>
      </c>
      <c r="L15" s="9">
        <v>10</v>
      </c>
      <c r="M15" s="9">
        <v>100</v>
      </c>
      <c r="N15" s="9">
        <v>1000</v>
      </c>
      <c r="P15" s="29"/>
      <c r="Q15" s="9">
        <f>0.1</f>
        <v>0.1</v>
      </c>
      <c r="R15" s="14">
        <f>1</f>
        <v>1</v>
      </c>
      <c r="S15" s="9">
        <v>10</v>
      </c>
      <c r="T15" s="9">
        <v>100</v>
      </c>
      <c r="U15" s="9">
        <v>1000</v>
      </c>
    </row>
    <row r="16" spans="2:21" x14ac:dyDescent="0.25">
      <c r="B16" s="27" t="s">
        <v>0</v>
      </c>
      <c r="C16" s="5">
        <v>6.7046402322848195E-5</v>
      </c>
      <c r="D16" s="17">
        <v>9.4818793337807908E-6</v>
      </c>
      <c r="E16" s="6">
        <v>6.7056302322848195E-7</v>
      </c>
      <c r="F16" s="6">
        <v>6.7146302322848204E-8</v>
      </c>
      <c r="G16" s="6"/>
      <c r="I16" s="27" t="s">
        <v>0</v>
      </c>
      <c r="J16" s="3">
        <f t="shared" ref="J16:N20" si="0">C16/C$16</f>
        <v>1</v>
      </c>
      <c r="K16" s="15">
        <f t="shared" si="0"/>
        <v>1</v>
      </c>
      <c r="L16" s="3">
        <f t="shared" si="0"/>
        <v>1</v>
      </c>
      <c r="M16" s="3">
        <f t="shared" si="0"/>
        <v>1</v>
      </c>
      <c r="N16" s="3" t="e">
        <f t="shared" si="0"/>
        <v>#DIV/0!</v>
      </c>
      <c r="P16" s="27" t="s">
        <v>0</v>
      </c>
    </row>
    <row r="17" spans="2:21" x14ac:dyDescent="0.25">
      <c r="B17" s="27" t="s">
        <v>1</v>
      </c>
      <c r="C17" s="5"/>
      <c r="D17" s="17">
        <v>2.3237621686921302E-6</v>
      </c>
      <c r="E17" s="6"/>
      <c r="F17" s="6"/>
      <c r="G17" s="6"/>
      <c r="I17" s="27" t="s">
        <v>1</v>
      </c>
      <c r="J17" s="3">
        <f t="shared" si="0"/>
        <v>0</v>
      </c>
      <c r="K17" s="15">
        <f t="shared" si="0"/>
        <v>0.24507400768256313</v>
      </c>
      <c r="L17" s="3">
        <f t="shared" si="0"/>
        <v>0</v>
      </c>
      <c r="M17" s="3">
        <f t="shared" si="0"/>
        <v>0</v>
      </c>
      <c r="N17" s="3" t="e">
        <f t="shared" si="0"/>
        <v>#DIV/0!</v>
      </c>
      <c r="P17" s="27" t="s">
        <v>1</v>
      </c>
      <c r="Q17" s="3">
        <f t="shared" ref="Q17:U20" si="1">(J17-$K17)/$K17</f>
        <v>-1</v>
      </c>
      <c r="R17" s="3">
        <f t="shared" si="1"/>
        <v>0</v>
      </c>
      <c r="S17" s="3">
        <f t="shared" si="1"/>
        <v>-1</v>
      </c>
      <c r="T17" s="3">
        <f t="shared" si="1"/>
        <v>-1</v>
      </c>
      <c r="U17" s="3" t="e">
        <f t="shared" si="1"/>
        <v>#DIV/0!</v>
      </c>
    </row>
    <row r="18" spans="2:21" x14ac:dyDescent="0.25">
      <c r="B18" s="27" t="s">
        <v>2</v>
      </c>
      <c r="C18" s="5"/>
      <c r="D18" s="17"/>
      <c r="E18" s="6"/>
      <c r="F18" s="6"/>
      <c r="G18" s="6"/>
      <c r="I18" s="27" t="s">
        <v>2</v>
      </c>
      <c r="J18" s="3">
        <f t="shared" si="0"/>
        <v>0</v>
      </c>
      <c r="K18" s="15">
        <f t="shared" si="0"/>
        <v>0</v>
      </c>
      <c r="L18" s="3">
        <f t="shared" si="0"/>
        <v>0</v>
      </c>
      <c r="M18" s="3">
        <f t="shared" si="0"/>
        <v>0</v>
      </c>
      <c r="N18" s="3" t="e">
        <f t="shared" si="0"/>
        <v>#DIV/0!</v>
      </c>
      <c r="P18" s="27" t="s">
        <v>2</v>
      </c>
      <c r="Q18" s="3" t="e">
        <f t="shared" si="1"/>
        <v>#DIV/0!</v>
      </c>
      <c r="R18" s="3" t="e">
        <f t="shared" si="1"/>
        <v>#DIV/0!</v>
      </c>
      <c r="S18" s="3" t="e">
        <f t="shared" si="1"/>
        <v>#DIV/0!</v>
      </c>
      <c r="T18" s="3" t="e">
        <f t="shared" si="1"/>
        <v>#DIV/0!</v>
      </c>
      <c r="U18" s="3" t="e">
        <f t="shared" si="1"/>
        <v>#DIV/0!</v>
      </c>
    </row>
    <row r="19" spans="2:21" ht="15.75" thickBot="1" x14ac:dyDescent="0.3">
      <c r="B19" s="27" t="s">
        <v>3</v>
      </c>
      <c r="C19" s="5"/>
      <c r="D19" s="18">
        <v>1.61074698824289E-6</v>
      </c>
      <c r="E19" s="6"/>
      <c r="F19" s="6"/>
      <c r="G19" s="6"/>
      <c r="I19" s="27" t="s">
        <v>3</v>
      </c>
      <c r="J19" s="3">
        <f t="shared" si="0"/>
        <v>0</v>
      </c>
      <c r="K19" s="16">
        <f t="shared" si="0"/>
        <v>0.16987634323760403</v>
      </c>
      <c r="L19" s="3">
        <f t="shared" si="0"/>
        <v>0</v>
      </c>
      <c r="M19" s="3">
        <f t="shared" si="0"/>
        <v>0</v>
      </c>
      <c r="N19" s="3" t="e">
        <f t="shared" si="0"/>
        <v>#DIV/0!</v>
      </c>
      <c r="P19" s="27" t="s">
        <v>3</v>
      </c>
      <c r="Q19" s="3">
        <f t="shared" si="1"/>
        <v>-1</v>
      </c>
      <c r="R19" s="3">
        <f t="shared" si="1"/>
        <v>0</v>
      </c>
      <c r="S19" s="3">
        <f t="shared" si="1"/>
        <v>-1</v>
      </c>
      <c r="T19" s="3">
        <f t="shared" si="1"/>
        <v>-1</v>
      </c>
      <c r="U19" s="3" t="e">
        <f t="shared" si="1"/>
        <v>#DIV/0!</v>
      </c>
    </row>
    <row r="20" spans="2:21" ht="15.75" thickBot="1" x14ac:dyDescent="0.3">
      <c r="B20" s="30" t="s">
        <v>34</v>
      </c>
      <c r="D20" s="6">
        <v>8.0542841742367202E-7</v>
      </c>
      <c r="I20" s="30" t="s">
        <v>34</v>
      </c>
      <c r="J20" s="3">
        <f t="shared" si="0"/>
        <v>0</v>
      </c>
      <c r="K20" s="16">
        <f t="shared" si="0"/>
        <v>8.494396406777692E-2</v>
      </c>
      <c r="L20" s="3">
        <f t="shared" si="0"/>
        <v>0</v>
      </c>
      <c r="M20" s="3">
        <f t="shared" si="0"/>
        <v>0</v>
      </c>
      <c r="N20" s="3" t="e">
        <f t="shared" si="0"/>
        <v>#DIV/0!</v>
      </c>
      <c r="P20" s="30" t="s">
        <v>34</v>
      </c>
      <c r="Q20" s="3">
        <f t="shared" si="1"/>
        <v>-1</v>
      </c>
      <c r="R20" s="3">
        <f t="shared" si="1"/>
        <v>0</v>
      </c>
      <c r="S20" s="3">
        <f t="shared" si="1"/>
        <v>-1</v>
      </c>
      <c r="T20" s="3">
        <f t="shared" si="1"/>
        <v>-1</v>
      </c>
      <c r="U20" s="3" t="e">
        <f t="shared" si="1"/>
        <v>#DIV/0!</v>
      </c>
    </row>
    <row r="21" spans="2:21" ht="15.75" thickBot="1" x14ac:dyDescent="0.3">
      <c r="B21" s="24" t="s">
        <v>33</v>
      </c>
      <c r="D21" s="6">
        <v>3.7082849463168902E-5</v>
      </c>
      <c r="I21" s="24" t="s">
        <v>33</v>
      </c>
      <c r="J21" s="3">
        <f t="shared" ref="J21" si="2">C21/C$16</f>
        <v>0</v>
      </c>
      <c r="K21" s="16">
        <f t="shared" ref="K21" si="3">D21/D$16</f>
        <v>3.9109176733619684</v>
      </c>
      <c r="L21" s="3">
        <f t="shared" ref="L21" si="4">E21/E$16</f>
        <v>0</v>
      </c>
      <c r="M21" s="3">
        <f t="shared" ref="M21" si="5">F21/F$16</f>
        <v>0</v>
      </c>
      <c r="N21" s="3" t="e">
        <f t="shared" ref="N21" si="6">G21/G$16</f>
        <v>#DIV/0!</v>
      </c>
      <c r="P21" s="24" t="s">
        <v>33</v>
      </c>
      <c r="Q21" s="3">
        <f t="shared" ref="Q21" si="7">(J21-$K21)/$K21</f>
        <v>-1</v>
      </c>
      <c r="R21" s="3">
        <f t="shared" ref="R21" si="8">(K21-$K21)/$K21</f>
        <v>0</v>
      </c>
      <c r="S21" s="3">
        <f t="shared" ref="S21" si="9">(L21-$K21)/$K21</f>
        <v>-1</v>
      </c>
      <c r="T21" s="3">
        <f t="shared" ref="T21" si="10">(M21-$K21)/$K21</f>
        <v>-1</v>
      </c>
      <c r="U21" s="3" t="e">
        <f t="shared" ref="U21" si="11">(N21-$K21)/$K21</f>
        <v>#DIV/0!</v>
      </c>
    </row>
    <row r="22" spans="2:21" ht="15.75" thickBot="1" x14ac:dyDescent="0.3"/>
    <row r="23" spans="2:21" x14ac:dyDescent="0.25">
      <c r="B23" s="25" t="s">
        <v>11</v>
      </c>
      <c r="C23" s="7" t="s">
        <v>12</v>
      </c>
      <c r="D23" s="13" t="s">
        <v>4</v>
      </c>
      <c r="E23" s="8" t="s">
        <v>6</v>
      </c>
      <c r="F23" s="8" t="s">
        <v>7</v>
      </c>
      <c r="G23" s="8" t="s">
        <v>8</v>
      </c>
    </row>
    <row r="24" spans="2:21" x14ac:dyDescent="0.25">
      <c r="B24" s="26"/>
      <c r="C24" s="9">
        <f>0.1</f>
        <v>0.1</v>
      </c>
      <c r="D24" s="14">
        <f>1</f>
        <v>1</v>
      </c>
      <c r="E24" s="9">
        <v>10</v>
      </c>
      <c r="F24" s="9">
        <v>100</v>
      </c>
      <c r="G24" s="9">
        <v>1000</v>
      </c>
    </row>
    <row r="25" spans="2:21" x14ac:dyDescent="0.25">
      <c r="B25" s="27" t="s">
        <v>0</v>
      </c>
      <c r="C25" s="3">
        <f>-_xlfn.NORM.S.INV(C16)</f>
        <v>3.8188177077264469</v>
      </c>
      <c r="D25" s="23">
        <f>-_xlfn.NORM.S.INV(D16)</f>
        <v>4.2767546733811486</v>
      </c>
      <c r="E25" s="3">
        <f t="shared" ref="E25:G25" si="12">-_xlfn.NORM.S.INV(E16)</f>
        <v>4.8335603386013082</v>
      </c>
      <c r="F25" s="3">
        <f t="shared" si="12"/>
        <v>5.2728892571098287</v>
      </c>
      <c r="G25" s="3" t="e">
        <f t="shared" si="12"/>
        <v>#NUM!</v>
      </c>
    </row>
    <row r="26" spans="2:21" x14ac:dyDescent="0.25">
      <c r="B26" s="27" t="s">
        <v>1</v>
      </c>
      <c r="C26" s="3" t="e">
        <f t="shared" ref="C26:G30" si="13">-_xlfn.NORM.S.INV(C17)</f>
        <v>#NUM!</v>
      </c>
      <c r="D26" s="15">
        <f t="shared" si="13"/>
        <v>4.5801005535857264</v>
      </c>
      <c r="E26" s="3" t="e">
        <f t="shared" si="13"/>
        <v>#NUM!</v>
      </c>
      <c r="F26" s="3" t="e">
        <f t="shared" si="13"/>
        <v>#NUM!</v>
      </c>
      <c r="G26" s="3" t="e">
        <f t="shared" si="13"/>
        <v>#NUM!</v>
      </c>
    </row>
    <row r="27" spans="2:21" x14ac:dyDescent="0.25">
      <c r="B27" s="27" t="s">
        <v>2</v>
      </c>
      <c r="C27" s="3" t="e">
        <f t="shared" si="13"/>
        <v>#NUM!</v>
      </c>
      <c r="D27" s="15" t="e">
        <f t="shared" si="13"/>
        <v>#NUM!</v>
      </c>
      <c r="E27" s="3" t="e">
        <f t="shared" si="13"/>
        <v>#NUM!</v>
      </c>
      <c r="F27" s="3" t="e">
        <f t="shared" si="13"/>
        <v>#NUM!</v>
      </c>
      <c r="G27" s="3" t="e">
        <f t="shared" si="13"/>
        <v>#NUM!</v>
      </c>
    </row>
    <row r="28" spans="2:21" ht="15.75" thickBot="1" x14ac:dyDescent="0.3">
      <c r="B28" s="27" t="s">
        <v>3</v>
      </c>
      <c r="C28" s="3" t="e">
        <f t="shared" si="13"/>
        <v>#NUM!</v>
      </c>
      <c r="D28" s="16">
        <f t="shared" si="13"/>
        <v>4.6561678058974225</v>
      </c>
      <c r="E28" s="3" t="e">
        <f t="shared" si="13"/>
        <v>#NUM!</v>
      </c>
      <c r="F28" s="3" t="e">
        <f t="shared" si="13"/>
        <v>#NUM!</v>
      </c>
      <c r="G28" s="3" t="e">
        <f t="shared" si="13"/>
        <v>#NUM!</v>
      </c>
    </row>
    <row r="29" spans="2:21" ht="15.75" thickBot="1" x14ac:dyDescent="0.3">
      <c r="B29" s="30" t="s">
        <v>34</v>
      </c>
      <c r="C29" s="3" t="e">
        <f t="shared" si="13"/>
        <v>#NUM!</v>
      </c>
      <c r="D29" s="16">
        <f t="shared" si="13"/>
        <v>4.7969675520408046</v>
      </c>
      <c r="E29" s="3" t="e">
        <f t="shared" si="13"/>
        <v>#NUM!</v>
      </c>
      <c r="F29" s="3" t="e">
        <f t="shared" si="13"/>
        <v>#NUM!</v>
      </c>
      <c r="G29" s="3" t="e">
        <f t="shared" si="13"/>
        <v>#NUM!</v>
      </c>
    </row>
    <row r="30" spans="2:21" ht="15.75" thickBot="1" x14ac:dyDescent="0.3">
      <c r="B30" s="24" t="s">
        <v>33</v>
      </c>
      <c r="C30" s="3" t="e">
        <f t="shared" si="13"/>
        <v>#NUM!</v>
      </c>
      <c r="D30" s="16">
        <f t="shared" si="13"/>
        <v>3.962510645857622</v>
      </c>
      <c r="E30" s="3" t="e">
        <f t="shared" si="13"/>
        <v>#NUM!</v>
      </c>
      <c r="F30" s="3" t="e">
        <f t="shared" si="13"/>
        <v>#NUM!</v>
      </c>
      <c r="G30" s="3" t="e">
        <f t="shared" si="13"/>
        <v>#NUM!</v>
      </c>
    </row>
    <row r="31" spans="2:21" x14ac:dyDescent="0.25">
      <c r="D31" s="24" t="s">
        <v>26</v>
      </c>
    </row>
    <row r="32" spans="2:21" x14ac:dyDescent="0.25">
      <c r="C32" s="24" t="s">
        <v>27</v>
      </c>
      <c r="D32" s="31">
        <v>4.3608284527079899</v>
      </c>
    </row>
  </sheetData>
  <mergeCells count="3">
    <mergeCell ref="B5:B6"/>
    <mergeCell ref="B14:B15"/>
    <mergeCell ref="B23:B24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2"/>
  <sheetViews>
    <sheetView workbookViewId="0">
      <selection activeCell="D17" sqref="D17"/>
    </sheetView>
  </sheetViews>
  <sheetFormatPr defaultRowHeight="15" x14ac:dyDescent="0.25"/>
  <cols>
    <col min="1" max="16384" width="9.140625" style="24"/>
  </cols>
  <sheetData>
    <row r="1" spans="2:21" x14ac:dyDescent="0.25">
      <c r="B1" s="24" t="s">
        <v>5</v>
      </c>
    </row>
    <row r="2" spans="2:21" x14ac:dyDescent="0.25">
      <c r="B2" s="11" t="s">
        <v>21</v>
      </c>
      <c r="C2" s="12">
        <v>1.00035102423845E-9</v>
      </c>
      <c r="D2" s="11"/>
      <c r="J2" s="6"/>
    </row>
    <row r="3" spans="2:21" x14ac:dyDescent="0.25">
      <c r="B3" s="11" t="s">
        <v>22</v>
      </c>
      <c r="C3" s="11">
        <v>339.91</v>
      </c>
      <c r="D3" s="11"/>
    </row>
    <row r="4" spans="2:21" x14ac:dyDescent="0.25">
      <c r="B4" s="11" t="s">
        <v>23</v>
      </c>
      <c r="C4" s="11">
        <v>0.1</v>
      </c>
      <c r="D4" s="11"/>
      <c r="J4" s="6"/>
      <c r="K4" s="6"/>
      <c r="L4" s="6"/>
      <c r="M4" s="6"/>
      <c r="N4" s="6"/>
    </row>
    <row r="5" spans="2:21" x14ac:dyDescent="0.25">
      <c r="B5" s="25" t="s">
        <v>9</v>
      </c>
      <c r="C5" s="7" t="s">
        <v>12</v>
      </c>
      <c r="D5" s="8" t="s">
        <v>4</v>
      </c>
      <c r="E5" s="8" t="s">
        <v>6</v>
      </c>
      <c r="F5" s="8" t="s">
        <v>7</v>
      </c>
      <c r="G5" s="8" t="s">
        <v>8</v>
      </c>
      <c r="J5" s="6"/>
      <c r="K5" s="6"/>
      <c r="L5" s="6"/>
      <c r="M5" s="6"/>
      <c r="N5" s="6"/>
    </row>
    <row r="6" spans="2:21" ht="15" customHeight="1" x14ac:dyDescent="0.25">
      <c r="B6" s="26"/>
      <c r="C6" s="9">
        <f>0.1</f>
        <v>0.1</v>
      </c>
      <c r="D6" s="9">
        <f>1</f>
        <v>1</v>
      </c>
      <c r="E6" s="9">
        <v>10</v>
      </c>
      <c r="F6" s="9">
        <v>100</v>
      </c>
      <c r="G6" s="9">
        <v>1000</v>
      </c>
      <c r="I6" s="6"/>
      <c r="J6" s="6"/>
      <c r="K6" s="6"/>
      <c r="L6" s="6"/>
      <c r="M6" s="6"/>
      <c r="N6" s="6"/>
    </row>
    <row r="7" spans="2:21" x14ac:dyDescent="0.25">
      <c r="B7" s="27" t="s">
        <v>0</v>
      </c>
      <c r="C7" s="5"/>
      <c r="D7" s="6"/>
      <c r="E7" s="6"/>
      <c r="F7" s="6"/>
      <c r="G7" s="6"/>
      <c r="I7" s="6"/>
      <c r="J7" s="6"/>
      <c r="K7" s="6"/>
      <c r="L7" s="6"/>
      <c r="M7" s="6"/>
      <c r="N7" s="6"/>
    </row>
    <row r="8" spans="2:21" x14ac:dyDescent="0.25">
      <c r="B8" s="27" t="s">
        <v>1</v>
      </c>
      <c r="C8" s="5"/>
      <c r="D8" s="6"/>
      <c r="E8" s="6"/>
      <c r="F8" s="6"/>
      <c r="G8" s="6"/>
      <c r="I8" s="6"/>
      <c r="J8" s="6"/>
      <c r="K8" s="6"/>
      <c r="L8" s="6"/>
      <c r="M8" s="6"/>
    </row>
    <row r="9" spans="2:21" x14ac:dyDescent="0.25">
      <c r="B9" s="27" t="s">
        <v>2</v>
      </c>
      <c r="C9" s="5"/>
      <c r="D9" s="6"/>
      <c r="E9" s="6"/>
      <c r="F9" s="6"/>
      <c r="G9" s="6"/>
      <c r="I9" s="6"/>
      <c r="J9" s="6"/>
      <c r="K9" s="6"/>
      <c r="L9" s="6"/>
      <c r="M9" s="6"/>
    </row>
    <row r="10" spans="2:21" x14ac:dyDescent="0.25">
      <c r="B10" s="27" t="s">
        <v>3</v>
      </c>
      <c r="C10" s="5"/>
      <c r="D10" s="6"/>
      <c r="E10" s="6"/>
      <c r="F10" s="6"/>
      <c r="G10" s="6"/>
      <c r="I10" s="6"/>
      <c r="J10" s="6"/>
      <c r="K10" s="6"/>
      <c r="L10" s="6"/>
      <c r="M10" s="6"/>
    </row>
    <row r="12" spans="2:21" x14ac:dyDescent="0.25">
      <c r="B12" s="24" t="s">
        <v>31</v>
      </c>
      <c r="I12" s="24" t="s">
        <v>32</v>
      </c>
      <c r="P12" s="24" t="s">
        <v>30</v>
      </c>
    </row>
    <row r="13" spans="2:21" ht="15.75" thickBot="1" x14ac:dyDescent="0.3"/>
    <row r="14" spans="2:21" ht="15" customHeight="1" x14ac:dyDescent="0.25">
      <c r="B14" s="25" t="s">
        <v>10</v>
      </c>
      <c r="C14" s="7" t="s">
        <v>12</v>
      </c>
      <c r="D14" s="13" t="s">
        <v>4</v>
      </c>
      <c r="E14" s="8" t="s">
        <v>6</v>
      </c>
      <c r="F14" s="8" t="s">
        <v>7</v>
      </c>
      <c r="G14" s="8" t="s">
        <v>8</v>
      </c>
      <c r="I14" s="28" t="s">
        <v>13</v>
      </c>
      <c r="J14" s="7" t="s">
        <v>12</v>
      </c>
      <c r="K14" s="13" t="s">
        <v>4</v>
      </c>
      <c r="L14" s="8" t="s">
        <v>6</v>
      </c>
      <c r="M14" s="8" t="s">
        <v>7</v>
      </c>
      <c r="N14" s="8" t="s">
        <v>8</v>
      </c>
      <c r="P14" s="28"/>
      <c r="Q14" s="7" t="s">
        <v>12</v>
      </c>
      <c r="R14" s="13" t="s">
        <v>4</v>
      </c>
      <c r="S14" s="8" t="s">
        <v>6</v>
      </c>
      <c r="T14" s="8" t="s">
        <v>7</v>
      </c>
      <c r="U14" s="8" t="s">
        <v>8</v>
      </c>
    </row>
    <row r="15" spans="2:21" x14ac:dyDescent="0.25">
      <c r="B15" s="26"/>
      <c r="C15" s="9">
        <f>0.1</f>
        <v>0.1</v>
      </c>
      <c r="D15" s="14">
        <f>1</f>
        <v>1</v>
      </c>
      <c r="E15" s="9">
        <v>10</v>
      </c>
      <c r="F15" s="9">
        <v>100</v>
      </c>
      <c r="G15" s="9">
        <v>1000</v>
      </c>
      <c r="I15" s="29"/>
      <c r="J15" s="9">
        <f>0.1</f>
        <v>0.1</v>
      </c>
      <c r="K15" s="14">
        <f>1</f>
        <v>1</v>
      </c>
      <c r="L15" s="9">
        <v>10</v>
      </c>
      <c r="M15" s="9">
        <v>100</v>
      </c>
      <c r="N15" s="9">
        <v>1000</v>
      </c>
      <c r="P15" s="29"/>
      <c r="Q15" s="9">
        <f>0.1</f>
        <v>0.1</v>
      </c>
      <c r="R15" s="14">
        <f>1</f>
        <v>1</v>
      </c>
      <c r="S15" s="9">
        <v>10</v>
      </c>
      <c r="T15" s="9">
        <v>100</v>
      </c>
      <c r="U15" s="9">
        <v>1000</v>
      </c>
    </row>
    <row r="16" spans="2:21" x14ac:dyDescent="0.25">
      <c r="B16" s="27" t="s">
        <v>0</v>
      </c>
      <c r="C16" s="5"/>
      <c r="D16" s="17">
        <v>8.9645920196484101E-5</v>
      </c>
      <c r="E16" s="6"/>
      <c r="F16" s="6"/>
      <c r="G16" s="6"/>
      <c r="I16" s="27" t="s">
        <v>0</v>
      </c>
      <c r="J16" s="3" t="e">
        <f t="shared" ref="J16:N19" si="0">C16/C$16</f>
        <v>#DIV/0!</v>
      </c>
      <c r="K16" s="15">
        <f t="shared" si="0"/>
        <v>1</v>
      </c>
      <c r="L16" s="3" t="e">
        <f t="shared" si="0"/>
        <v>#DIV/0!</v>
      </c>
      <c r="M16" s="3" t="e">
        <f t="shared" si="0"/>
        <v>#DIV/0!</v>
      </c>
      <c r="N16" s="3" t="e">
        <f t="shared" si="0"/>
        <v>#DIV/0!</v>
      </c>
      <c r="P16" s="27" t="s">
        <v>0</v>
      </c>
    </row>
    <row r="17" spans="2:21" x14ac:dyDescent="0.25">
      <c r="B17" s="27" t="s">
        <v>1</v>
      </c>
      <c r="C17" s="5"/>
      <c r="D17" s="17">
        <v>2.32376216660084E-5</v>
      </c>
      <c r="E17" s="6"/>
      <c r="F17" s="6"/>
      <c r="G17" s="6"/>
      <c r="I17" s="27" t="s">
        <v>1</v>
      </c>
      <c r="J17" s="3" t="e">
        <f t="shared" si="0"/>
        <v>#DIV/0!</v>
      </c>
      <c r="K17" s="15">
        <f t="shared" si="0"/>
        <v>0.25921560752655171</v>
      </c>
      <c r="L17" s="3" t="e">
        <f t="shared" si="0"/>
        <v>#DIV/0!</v>
      </c>
      <c r="M17" s="3" t="e">
        <f t="shared" si="0"/>
        <v>#DIV/0!</v>
      </c>
      <c r="N17" s="3" t="e">
        <f t="shared" si="0"/>
        <v>#DIV/0!</v>
      </c>
      <c r="P17" s="27" t="s">
        <v>1</v>
      </c>
      <c r="Q17" s="3" t="e">
        <f t="shared" ref="Q17:U19" si="1">(J17-$K17)/$K17</f>
        <v>#DIV/0!</v>
      </c>
      <c r="R17" s="3">
        <f t="shared" si="1"/>
        <v>0</v>
      </c>
      <c r="S17" s="3" t="e">
        <f t="shared" si="1"/>
        <v>#DIV/0!</v>
      </c>
      <c r="T17" s="3" t="e">
        <f t="shared" si="1"/>
        <v>#DIV/0!</v>
      </c>
      <c r="U17" s="3" t="e">
        <f t="shared" si="1"/>
        <v>#DIV/0!</v>
      </c>
    </row>
    <row r="18" spans="2:21" x14ac:dyDescent="0.25">
      <c r="B18" s="27" t="s">
        <v>2</v>
      </c>
      <c r="C18" s="5"/>
      <c r="D18" s="17"/>
      <c r="E18" s="6"/>
      <c r="F18" s="6"/>
      <c r="G18" s="6"/>
      <c r="I18" s="27" t="s">
        <v>2</v>
      </c>
      <c r="J18" s="3" t="e">
        <f t="shared" si="0"/>
        <v>#DIV/0!</v>
      </c>
      <c r="K18" s="15">
        <f t="shared" si="0"/>
        <v>0</v>
      </c>
      <c r="L18" s="3" t="e">
        <f t="shared" si="0"/>
        <v>#DIV/0!</v>
      </c>
      <c r="M18" s="3" t="e">
        <f t="shared" si="0"/>
        <v>#DIV/0!</v>
      </c>
      <c r="N18" s="3" t="e">
        <f t="shared" si="0"/>
        <v>#DIV/0!</v>
      </c>
      <c r="P18" s="27" t="s">
        <v>2</v>
      </c>
      <c r="Q18" s="3" t="e">
        <f t="shared" si="1"/>
        <v>#DIV/0!</v>
      </c>
      <c r="R18" s="3" t="e">
        <f t="shared" si="1"/>
        <v>#DIV/0!</v>
      </c>
      <c r="S18" s="3" t="e">
        <f t="shared" si="1"/>
        <v>#DIV/0!</v>
      </c>
      <c r="T18" s="3" t="e">
        <f t="shared" si="1"/>
        <v>#DIV/0!</v>
      </c>
      <c r="U18" s="3" t="e">
        <f t="shared" si="1"/>
        <v>#DIV/0!</v>
      </c>
    </row>
    <row r="19" spans="2:21" ht="15.75" thickBot="1" x14ac:dyDescent="0.3">
      <c r="B19" s="27" t="s">
        <v>3</v>
      </c>
      <c r="C19" s="5"/>
      <c r="D19" s="18">
        <v>1.6107469875180899E-5</v>
      </c>
      <c r="E19" s="6"/>
      <c r="F19" s="6"/>
      <c r="G19" s="6"/>
      <c r="I19" s="27" t="s">
        <v>3</v>
      </c>
      <c r="J19" s="3" t="e">
        <f t="shared" si="0"/>
        <v>#DIV/0!</v>
      </c>
      <c r="K19" s="16">
        <f t="shared" si="0"/>
        <v>0.1796787833721476</v>
      </c>
      <c r="L19" s="3" t="e">
        <f t="shared" si="0"/>
        <v>#DIV/0!</v>
      </c>
      <c r="M19" s="3" t="e">
        <f t="shared" si="0"/>
        <v>#DIV/0!</v>
      </c>
      <c r="N19" s="3" t="e">
        <f t="shared" si="0"/>
        <v>#DIV/0!</v>
      </c>
      <c r="P19" s="27" t="s">
        <v>3</v>
      </c>
      <c r="Q19" s="3" t="e">
        <f t="shared" si="1"/>
        <v>#DIV/0!</v>
      </c>
      <c r="R19" s="3">
        <f t="shared" si="1"/>
        <v>0</v>
      </c>
      <c r="S19" s="3" t="e">
        <f t="shared" si="1"/>
        <v>#DIV/0!</v>
      </c>
      <c r="T19" s="3" t="e">
        <f t="shared" si="1"/>
        <v>#DIV/0!</v>
      </c>
      <c r="U19" s="3" t="e">
        <f t="shared" si="1"/>
        <v>#DIV/0!</v>
      </c>
    </row>
    <row r="20" spans="2:21" ht="15.75" thickBot="1" x14ac:dyDescent="0.3">
      <c r="B20" s="30" t="s">
        <v>34</v>
      </c>
      <c r="D20" s="6">
        <v>8.05428417423672E-6</v>
      </c>
      <c r="I20" s="30" t="s">
        <v>34</v>
      </c>
      <c r="J20" s="3" t="e">
        <f t="shared" ref="J20:J21" si="2">C20/C$16</f>
        <v>#DIV/0!</v>
      </c>
      <c r="K20" s="16">
        <f t="shared" ref="K20:K21" si="3">D20/D$16</f>
        <v>8.9845518419393811E-2</v>
      </c>
      <c r="L20" s="3" t="e">
        <f t="shared" ref="L20:L21" si="4">E20/E$16</f>
        <v>#DIV/0!</v>
      </c>
      <c r="M20" s="3" t="e">
        <f t="shared" ref="M20:M21" si="5">F20/F$16</f>
        <v>#DIV/0!</v>
      </c>
      <c r="N20" s="3" t="e">
        <f t="shared" ref="N20:N21" si="6">G20/G$16</f>
        <v>#DIV/0!</v>
      </c>
      <c r="P20" s="30" t="s">
        <v>34</v>
      </c>
      <c r="Q20" s="3" t="e">
        <f t="shared" ref="Q20:Q21" si="7">(J20-$K20)/$K20</f>
        <v>#DIV/0!</v>
      </c>
      <c r="R20" s="3">
        <f t="shared" ref="R20:R21" si="8">(K20-$K20)/$K20</f>
        <v>0</v>
      </c>
      <c r="S20" s="3" t="e">
        <f t="shared" ref="S20:S21" si="9">(L20-$K20)/$K20</f>
        <v>#DIV/0!</v>
      </c>
      <c r="T20" s="3" t="e">
        <f t="shared" ref="T20:T21" si="10">(M20-$K20)/$K20</f>
        <v>#DIV/0!</v>
      </c>
      <c r="U20" s="3" t="e">
        <f t="shared" ref="U20:U21" si="11">(N20-$K20)/$K20</f>
        <v>#DIV/0!</v>
      </c>
    </row>
    <row r="21" spans="2:21" ht="15.75" thickBot="1" x14ac:dyDescent="0.3">
      <c r="B21" s="24" t="s">
        <v>33</v>
      </c>
      <c r="D21" s="6">
        <v>3.3374913615343699E-4</v>
      </c>
      <c r="I21" s="24" t="s">
        <v>33</v>
      </c>
      <c r="J21" s="3" t="e">
        <f t="shared" si="2"/>
        <v>#DIV/0!</v>
      </c>
      <c r="K21" s="16">
        <f t="shared" si="3"/>
        <v>3.7229707210538128</v>
      </c>
      <c r="L21" s="3" t="e">
        <f t="shared" si="4"/>
        <v>#DIV/0!</v>
      </c>
      <c r="M21" s="3" t="e">
        <f t="shared" si="5"/>
        <v>#DIV/0!</v>
      </c>
      <c r="N21" s="3" t="e">
        <f t="shared" si="6"/>
        <v>#DIV/0!</v>
      </c>
      <c r="P21" s="24" t="s">
        <v>33</v>
      </c>
      <c r="Q21" s="3" t="e">
        <f t="shared" si="7"/>
        <v>#DIV/0!</v>
      </c>
      <c r="R21" s="3">
        <f t="shared" si="8"/>
        <v>0</v>
      </c>
      <c r="S21" s="3" t="e">
        <f t="shared" si="9"/>
        <v>#DIV/0!</v>
      </c>
      <c r="T21" s="3" t="e">
        <f t="shared" si="10"/>
        <v>#DIV/0!</v>
      </c>
      <c r="U21" s="3" t="e">
        <f t="shared" si="11"/>
        <v>#DIV/0!</v>
      </c>
    </row>
    <row r="22" spans="2:21" ht="15.75" thickBot="1" x14ac:dyDescent="0.3"/>
    <row r="23" spans="2:21" x14ac:dyDescent="0.25">
      <c r="B23" s="25" t="s">
        <v>11</v>
      </c>
      <c r="C23" s="7" t="s">
        <v>12</v>
      </c>
      <c r="D23" s="13" t="s">
        <v>4</v>
      </c>
      <c r="E23" s="8" t="s">
        <v>6</v>
      </c>
      <c r="F23" s="8" t="s">
        <v>7</v>
      </c>
      <c r="G23" s="8" t="s">
        <v>8</v>
      </c>
    </row>
    <row r="24" spans="2:21" x14ac:dyDescent="0.25">
      <c r="B24" s="26"/>
      <c r="C24" s="9">
        <f>0.1</f>
        <v>0.1</v>
      </c>
      <c r="D24" s="14">
        <f>1</f>
        <v>1</v>
      </c>
      <c r="E24" s="9">
        <v>10</v>
      </c>
      <c r="F24" s="9">
        <v>100</v>
      </c>
      <c r="G24" s="9">
        <v>1000</v>
      </c>
    </row>
    <row r="25" spans="2:21" x14ac:dyDescent="0.25">
      <c r="B25" s="27" t="s">
        <v>0</v>
      </c>
      <c r="C25" s="3" t="e">
        <f>-_xlfn.NORM.S.INV(C16)</f>
        <v>#NUM!</v>
      </c>
      <c r="D25" s="23">
        <f>-_xlfn.NORM.S.INV(D16)</f>
        <v>3.746538019528999</v>
      </c>
      <c r="E25" s="3" t="e">
        <f t="shared" ref="E25:G25" si="12">-_xlfn.NORM.S.INV(E16)</f>
        <v>#NUM!</v>
      </c>
      <c r="F25" s="3" t="e">
        <f t="shared" si="12"/>
        <v>#NUM!</v>
      </c>
      <c r="G25" s="3" t="e">
        <f t="shared" si="12"/>
        <v>#NUM!</v>
      </c>
    </row>
    <row r="26" spans="2:21" x14ac:dyDescent="0.25">
      <c r="B26" s="27" t="s">
        <v>1</v>
      </c>
      <c r="C26" s="3" t="e">
        <f t="shared" ref="C26:G30" si="13">-_xlfn.NORM.S.INV(C17)</f>
        <v>#NUM!</v>
      </c>
      <c r="D26" s="15">
        <f t="shared" si="13"/>
        <v>4.0726800708833988</v>
      </c>
      <c r="E26" s="3" t="e">
        <f t="shared" si="13"/>
        <v>#NUM!</v>
      </c>
      <c r="F26" s="3" t="e">
        <f t="shared" si="13"/>
        <v>#NUM!</v>
      </c>
      <c r="G26" s="3" t="e">
        <f t="shared" si="13"/>
        <v>#NUM!</v>
      </c>
    </row>
    <row r="27" spans="2:21" x14ac:dyDescent="0.25">
      <c r="B27" s="27" t="s">
        <v>2</v>
      </c>
      <c r="C27" s="3" t="e">
        <f t="shared" si="13"/>
        <v>#NUM!</v>
      </c>
      <c r="D27" s="15" t="e">
        <f t="shared" si="13"/>
        <v>#NUM!</v>
      </c>
      <c r="E27" s="3" t="e">
        <f t="shared" si="13"/>
        <v>#NUM!</v>
      </c>
      <c r="F27" s="3" t="e">
        <f t="shared" si="13"/>
        <v>#NUM!</v>
      </c>
      <c r="G27" s="3" t="e">
        <f t="shared" si="13"/>
        <v>#NUM!</v>
      </c>
    </row>
    <row r="28" spans="2:21" ht="15.75" thickBot="1" x14ac:dyDescent="0.3">
      <c r="B28" s="27" t="s">
        <v>3</v>
      </c>
      <c r="C28" s="3" t="e">
        <f t="shared" si="13"/>
        <v>#NUM!</v>
      </c>
      <c r="D28" s="16">
        <f t="shared" si="13"/>
        <v>4.1572159833639271</v>
      </c>
      <c r="E28" s="3" t="e">
        <f t="shared" si="13"/>
        <v>#NUM!</v>
      </c>
      <c r="F28" s="3" t="e">
        <f t="shared" si="13"/>
        <v>#NUM!</v>
      </c>
      <c r="G28" s="3" t="e">
        <f t="shared" si="13"/>
        <v>#NUM!</v>
      </c>
    </row>
    <row r="29" spans="2:21" ht="15.75" thickBot="1" x14ac:dyDescent="0.3">
      <c r="B29" s="30" t="s">
        <v>34</v>
      </c>
      <c r="C29" s="3" t="e">
        <f t="shared" si="13"/>
        <v>#NUM!</v>
      </c>
      <c r="D29" s="16">
        <f t="shared" si="13"/>
        <v>4.3129566894147713</v>
      </c>
      <c r="E29" s="3" t="e">
        <f t="shared" si="13"/>
        <v>#NUM!</v>
      </c>
      <c r="F29" s="3" t="e">
        <f t="shared" si="13"/>
        <v>#NUM!</v>
      </c>
      <c r="G29" s="3" t="e">
        <f t="shared" si="13"/>
        <v>#NUM!</v>
      </c>
    </row>
    <row r="30" spans="2:21" ht="15.75" thickBot="1" x14ac:dyDescent="0.3">
      <c r="B30" s="24" t="s">
        <v>33</v>
      </c>
      <c r="C30" s="3" t="e">
        <f t="shared" si="13"/>
        <v>#NUM!</v>
      </c>
      <c r="D30" s="16">
        <f t="shared" si="13"/>
        <v>3.4025922074613595</v>
      </c>
      <c r="E30" s="3" t="e">
        <f t="shared" si="13"/>
        <v>#NUM!</v>
      </c>
      <c r="F30" s="3" t="e">
        <f t="shared" si="13"/>
        <v>#NUM!</v>
      </c>
      <c r="G30" s="3" t="e">
        <f t="shared" si="13"/>
        <v>#NUM!</v>
      </c>
    </row>
    <row r="31" spans="2:21" x14ac:dyDescent="0.25">
      <c r="D31" s="24" t="s">
        <v>26</v>
      </c>
    </row>
    <row r="32" spans="2:21" x14ac:dyDescent="0.25">
      <c r="C32" s="24" t="s">
        <v>27</v>
      </c>
      <c r="D32" s="31">
        <v>3.8402274693318099</v>
      </c>
    </row>
  </sheetData>
  <mergeCells count="3">
    <mergeCell ref="B5:B6"/>
    <mergeCell ref="B14:B15"/>
    <mergeCell ref="B23:B24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2"/>
  <sheetViews>
    <sheetView workbookViewId="0">
      <selection activeCell="D17" sqref="D17"/>
    </sheetView>
  </sheetViews>
  <sheetFormatPr defaultRowHeight="15" x14ac:dyDescent="0.25"/>
  <cols>
    <col min="1" max="16384" width="9.140625" style="24"/>
  </cols>
  <sheetData>
    <row r="1" spans="2:21" x14ac:dyDescent="0.25">
      <c r="B1" s="24" t="s">
        <v>5</v>
      </c>
    </row>
    <row r="2" spans="2:21" x14ac:dyDescent="0.25">
      <c r="B2" s="11" t="s">
        <v>21</v>
      </c>
      <c r="C2" s="12">
        <v>1.00000718816772E-8</v>
      </c>
      <c r="D2" s="11"/>
    </row>
    <row r="3" spans="2:21" x14ac:dyDescent="0.25">
      <c r="B3" s="11" t="s">
        <v>22</v>
      </c>
      <c r="C3" s="11">
        <v>324.48</v>
      </c>
      <c r="D3" s="11"/>
    </row>
    <row r="4" spans="2:21" x14ac:dyDescent="0.25">
      <c r="B4" s="11" t="s">
        <v>23</v>
      </c>
      <c r="C4" s="11">
        <v>0.1</v>
      </c>
      <c r="D4" s="11"/>
    </row>
    <row r="5" spans="2:21" x14ac:dyDescent="0.25">
      <c r="B5" s="25" t="s">
        <v>9</v>
      </c>
      <c r="C5" s="7" t="s">
        <v>12</v>
      </c>
      <c r="D5" s="8" t="s">
        <v>4</v>
      </c>
      <c r="E5" s="8" t="s">
        <v>6</v>
      </c>
      <c r="F5" s="8" t="s">
        <v>7</v>
      </c>
      <c r="G5" s="8" t="s">
        <v>8</v>
      </c>
    </row>
    <row r="6" spans="2:21" ht="15" customHeight="1" x14ac:dyDescent="0.25">
      <c r="B6" s="26"/>
      <c r="C6" s="9">
        <f>0.1</f>
        <v>0.1</v>
      </c>
      <c r="D6" s="9">
        <f>1</f>
        <v>1</v>
      </c>
      <c r="E6" s="9">
        <v>10</v>
      </c>
      <c r="F6" s="9">
        <v>100</v>
      </c>
      <c r="G6" s="9">
        <v>1000</v>
      </c>
    </row>
    <row r="7" spans="2:21" x14ac:dyDescent="0.25">
      <c r="B7" s="27" t="s">
        <v>0</v>
      </c>
      <c r="C7" s="5">
        <v>1.07625145184808E-4</v>
      </c>
      <c r="D7" s="6">
        <v>1.0762514518480801E-5</v>
      </c>
      <c r="E7" s="6">
        <v>1.07625145184808E-6</v>
      </c>
      <c r="F7" s="6">
        <v>1.07625145184808E-7</v>
      </c>
      <c r="G7" s="6">
        <v>1.0762514518480801E-8</v>
      </c>
    </row>
    <row r="8" spans="2:21" x14ac:dyDescent="0.25">
      <c r="B8" s="27" t="s">
        <v>1</v>
      </c>
      <c r="C8" s="5">
        <v>3.0379120441459399E-5</v>
      </c>
      <c r="D8" s="6"/>
      <c r="E8" s="6"/>
      <c r="F8" s="6"/>
      <c r="G8" s="6"/>
    </row>
    <row r="9" spans="2:21" x14ac:dyDescent="0.25">
      <c r="B9" s="27" t="s">
        <v>2</v>
      </c>
      <c r="C9" s="5">
        <v>3.3855198666721199E-4</v>
      </c>
      <c r="D9" s="6"/>
      <c r="E9" s="6"/>
      <c r="F9" s="6"/>
      <c r="G9" s="6"/>
    </row>
    <row r="10" spans="2:21" x14ac:dyDescent="0.25">
      <c r="B10" s="27" t="s">
        <v>3</v>
      </c>
      <c r="C10" s="5">
        <v>2.17630984344907E-5</v>
      </c>
      <c r="D10" s="6"/>
      <c r="E10" s="6"/>
      <c r="F10" s="6"/>
      <c r="G10" s="6"/>
    </row>
    <row r="12" spans="2:21" x14ac:dyDescent="0.25">
      <c r="B12" s="24" t="s">
        <v>31</v>
      </c>
      <c r="I12" s="24" t="s">
        <v>32</v>
      </c>
      <c r="P12" s="24" t="s">
        <v>30</v>
      </c>
    </row>
    <row r="13" spans="2:21" ht="15.75" thickBot="1" x14ac:dyDescent="0.3"/>
    <row r="14" spans="2:21" ht="15" customHeight="1" x14ac:dyDescent="0.25">
      <c r="B14" s="25" t="s">
        <v>10</v>
      </c>
      <c r="C14" s="7" t="s">
        <v>12</v>
      </c>
      <c r="D14" s="13" t="s">
        <v>4</v>
      </c>
      <c r="E14" s="8" t="s">
        <v>6</v>
      </c>
      <c r="F14" s="8" t="s">
        <v>7</v>
      </c>
      <c r="G14" s="8" t="s">
        <v>8</v>
      </c>
      <c r="I14" s="28" t="s">
        <v>13</v>
      </c>
      <c r="J14" s="7" t="s">
        <v>12</v>
      </c>
      <c r="K14" s="13" t="s">
        <v>4</v>
      </c>
      <c r="L14" s="8" t="s">
        <v>6</v>
      </c>
      <c r="M14" s="8" t="s">
        <v>7</v>
      </c>
      <c r="N14" s="8" t="s">
        <v>8</v>
      </c>
      <c r="P14" s="28"/>
      <c r="Q14" s="7" t="s">
        <v>12</v>
      </c>
      <c r="R14" s="13" t="s">
        <v>4</v>
      </c>
      <c r="S14" s="8" t="s">
        <v>6</v>
      </c>
      <c r="T14" s="8" t="s">
        <v>7</v>
      </c>
      <c r="U14" s="8" t="s">
        <v>8</v>
      </c>
    </row>
    <row r="15" spans="2:21" x14ac:dyDescent="0.25">
      <c r="B15" s="26"/>
      <c r="C15" s="9">
        <f>0.1</f>
        <v>0.1</v>
      </c>
      <c r="D15" s="14">
        <f>1</f>
        <v>1</v>
      </c>
      <c r="E15" s="9">
        <v>10</v>
      </c>
      <c r="F15" s="9">
        <v>100</v>
      </c>
      <c r="G15" s="9">
        <v>1000</v>
      </c>
      <c r="I15" s="29"/>
      <c r="J15" s="9">
        <f>0.1</f>
        <v>0.1</v>
      </c>
      <c r="K15" s="14">
        <f>1</f>
        <v>1</v>
      </c>
      <c r="L15" s="9">
        <v>10</v>
      </c>
      <c r="M15" s="9">
        <v>100</v>
      </c>
      <c r="N15" s="9">
        <v>1000</v>
      </c>
      <c r="P15" s="29"/>
      <c r="Q15" s="9">
        <f>0.1</f>
        <v>0.1</v>
      </c>
      <c r="R15" s="14">
        <f>1</f>
        <v>1</v>
      </c>
      <c r="S15" s="9">
        <v>10</v>
      </c>
      <c r="T15" s="9">
        <v>100</v>
      </c>
      <c r="U15" s="9">
        <v>1000</v>
      </c>
    </row>
    <row r="16" spans="2:21" x14ac:dyDescent="0.25">
      <c r="B16" s="27" t="s">
        <v>0</v>
      </c>
      <c r="C16" s="5"/>
      <c r="D16" s="17">
        <v>8.4170864655584504E-4</v>
      </c>
      <c r="E16" s="6"/>
      <c r="F16" s="6"/>
      <c r="G16" s="6"/>
      <c r="I16" s="27" t="s">
        <v>0</v>
      </c>
      <c r="J16" s="3" t="e">
        <f t="shared" ref="J16:N21" si="0">C16/C$16</f>
        <v>#DIV/0!</v>
      </c>
      <c r="K16" s="15">
        <f t="shared" si="0"/>
        <v>1</v>
      </c>
      <c r="L16" s="3" t="e">
        <f t="shared" si="0"/>
        <v>#DIV/0!</v>
      </c>
      <c r="M16" s="3" t="e">
        <f t="shared" si="0"/>
        <v>#DIV/0!</v>
      </c>
      <c r="N16" s="3" t="e">
        <f t="shared" si="0"/>
        <v>#DIV/0!</v>
      </c>
      <c r="P16" s="27" t="s">
        <v>0</v>
      </c>
    </row>
    <row r="17" spans="2:21" x14ac:dyDescent="0.25">
      <c r="B17" s="27" t="s">
        <v>1</v>
      </c>
      <c r="C17" s="5"/>
      <c r="D17" s="17">
        <v>2.3237621456878701E-4</v>
      </c>
      <c r="E17" s="6"/>
      <c r="F17" s="6"/>
      <c r="G17" s="6"/>
      <c r="I17" s="27" t="s">
        <v>1</v>
      </c>
      <c r="J17" s="3" t="e">
        <f t="shared" si="0"/>
        <v>#DIV/0!</v>
      </c>
      <c r="K17" s="15">
        <f t="shared" si="0"/>
        <v>0.27607678205473857</v>
      </c>
      <c r="L17" s="3" t="e">
        <f t="shared" si="0"/>
        <v>#DIV/0!</v>
      </c>
      <c r="M17" s="3" t="e">
        <f t="shared" si="0"/>
        <v>#DIV/0!</v>
      </c>
      <c r="N17" s="3" t="e">
        <f t="shared" si="0"/>
        <v>#DIV/0!</v>
      </c>
      <c r="P17" s="27" t="s">
        <v>1</v>
      </c>
      <c r="Q17" s="3" t="e">
        <f t="shared" ref="Q17:U21" si="1">(J17-$K17)/$K17</f>
        <v>#DIV/0!</v>
      </c>
      <c r="R17" s="3">
        <f t="shared" si="1"/>
        <v>0</v>
      </c>
      <c r="S17" s="3" t="e">
        <f t="shared" si="1"/>
        <v>#DIV/0!</v>
      </c>
      <c r="T17" s="3" t="e">
        <f t="shared" si="1"/>
        <v>#DIV/0!</v>
      </c>
      <c r="U17" s="3" t="e">
        <f t="shared" si="1"/>
        <v>#DIV/0!</v>
      </c>
    </row>
    <row r="18" spans="2:21" x14ac:dyDescent="0.25">
      <c r="B18" s="27" t="s">
        <v>2</v>
      </c>
      <c r="C18" s="5"/>
      <c r="D18" s="17"/>
      <c r="E18" s="6"/>
      <c r="F18" s="6"/>
      <c r="G18" s="6"/>
      <c r="I18" s="27" t="s">
        <v>2</v>
      </c>
      <c r="J18" s="3" t="e">
        <f t="shared" si="0"/>
        <v>#DIV/0!</v>
      </c>
      <c r="K18" s="15">
        <f t="shared" si="0"/>
        <v>0</v>
      </c>
      <c r="L18" s="3" t="e">
        <f t="shared" si="0"/>
        <v>#DIV/0!</v>
      </c>
      <c r="M18" s="3" t="e">
        <f t="shared" si="0"/>
        <v>#DIV/0!</v>
      </c>
      <c r="N18" s="3" t="e">
        <f t="shared" si="0"/>
        <v>#DIV/0!</v>
      </c>
      <c r="P18" s="27" t="s">
        <v>2</v>
      </c>
      <c r="Q18" s="3" t="e">
        <f t="shared" si="1"/>
        <v>#DIV/0!</v>
      </c>
      <c r="R18" s="3" t="e">
        <f t="shared" si="1"/>
        <v>#DIV/0!</v>
      </c>
      <c r="S18" s="3" t="e">
        <f t="shared" si="1"/>
        <v>#DIV/0!</v>
      </c>
      <c r="T18" s="3" t="e">
        <f t="shared" si="1"/>
        <v>#DIV/0!</v>
      </c>
      <c r="U18" s="3" t="e">
        <f t="shared" si="1"/>
        <v>#DIV/0!</v>
      </c>
    </row>
    <row r="19" spans="2:21" ht="15.75" thickBot="1" x14ac:dyDescent="0.3">
      <c r="B19" s="27" t="s">
        <v>3</v>
      </c>
      <c r="C19" s="5"/>
      <c r="D19" s="18">
        <v>1.6107469802701101E-4</v>
      </c>
      <c r="E19" s="6"/>
      <c r="F19" s="6"/>
      <c r="G19" s="6"/>
      <c r="I19" s="27" t="s">
        <v>3</v>
      </c>
      <c r="J19" s="3" t="e">
        <f t="shared" si="0"/>
        <v>#DIV/0!</v>
      </c>
      <c r="K19" s="16">
        <f t="shared" si="0"/>
        <v>0.19136633404694881</v>
      </c>
      <c r="L19" s="3" t="e">
        <f t="shared" si="0"/>
        <v>#DIV/0!</v>
      </c>
      <c r="M19" s="3" t="e">
        <f t="shared" si="0"/>
        <v>#DIV/0!</v>
      </c>
      <c r="N19" s="3" t="e">
        <f t="shared" si="0"/>
        <v>#DIV/0!</v>
      </c>
      <c r="P19" s="27" t="s">
        <v>3</v>
      </c>
      <c r="Q19" s="3" t="e">
        <f t="shared" si="1"/>
        <v>#DIV/0!</v>
      </c>
      <c r="R19" s="3">
        <f t="shared" si="1"/>
        <v>0</v>
      </c>
      <c r="S19" s="3" t="e">
        <f t="shared" si="1"/>
        <v>#DIV/0!</v>
      </c>
      <c r="T19" s="3" t="e">
        <f t="shared" si="1"/>
        <v>#DIV/0!</v>
      </c>
      <c r="U19" s="3" t="e">
        <f t="shared" si="1"/>
        <v>#DIV/0!</v>
      </c>
    </row>
    <row r="20" spans="2:21" ht="15.75" thickBot="1" x14ac:dyDescent="0.3">
      <c r="B20" s="30" t="s">
        <v>34</v>
      </c>
      <c r="D20" s="6">
        <v>8.0542841742367203E-5</v>
      </c>
      <c r="I20" s="30" t="s">
        <v>34</v>
      </c>
      <c r="J20" s="3" t="e">
        <f t="shared" si="0"/>
        <v>#DIV/0!</v>
      </c>
      <c r="K20" s="16">
        <f t="shared" si="0"/>
        <v>9.5689692712481136E-2</v>
      </c>
      <c r="L20" s="3" t="e">
        <f t="shared" si="0"/>
        <v>#DIV/0!</v>
      </c>
      <c r="M20" s="3" t="e">
        <f t="shared" si="0"/>
        <v>#DIV/0!</v>
      </c>
      <c r="N20" s="3" t="e">
        <f t="shared" si="0"/>
        <v>#DIV/0!</v>
      </c>
      <c r="P20" s="30" t="s">
        <v>34</v>
      </c>
      <c r="Q20" s="3" t="e">
        <f t="shared" si="1"/>
        <v>#DIV/0!</v>
      </c>
      <c r="R20" s="3">
        <f t="shared" si="1"/>
        <v>0</v>
      </c>
      <c r="S20" s="3" t="e">
        <f t="shared" si="1"/>
        <v>#DIV/0!</v>
      </c>
      <c r="T20" s="3" t="e">
        <f t="shared" si="1"/>
        <v>#DIV/0!</v>
      </c>
      <c r="U20" s="3" t="e">
        <f t="shared" si="1"/>
        <v>#DIV/0!</v>
      </c>
    </row>
    <row r="21" spans="2:21" ht="15.75" thickBot="1" x14ac:dyDescent="0.3">
      <c r="B21" s="24" t="s">
        <v>33</v>
      </c>
      <c r="D21" s="6">
        <v>2.9666902416381502E-3</v>
      </c>
      <c r="I21" s="24" t="s">
        <v>33</v>
      </c>
      <c r="J21" s="3" t="e">
        <f t="shared" si="0"/>
        <v>#DIV/0!</v>
      </c>
      <c r="K21" s="16">
        <f t="shared" si="0"/>
        <v>3.5246046880680564</v>
      </c>
      <c r="L21" s="3" t="e">
        <f t="shared" si="0"/>
        <v>#DIV/0!</v>
      </c>
      <c r="M21" s="3" t="e">
        <f t="shared" si="0"/>
        <v>#DIV/0!</v>
      </c>
      <c r="N21" s="3" t="e">
        <f t="shared" si="0"/>
        <v>#DIV/0!</v>
      </c>
      <c r="P21" s="24" t="s">
        <v>33</v>
      </c>
      <c r="Q21" s="3" t="e">
        <f t="shared" si="1"/>
        <v>#DIV/0!</v>
      </c>
      <c r="R21" s="3">
        <f t="shared" si="1"/>
        <v>0</v>
      </c>
      <c r="S21" s="3" t="e">
        <f t="shared" si="1"/>
        <v>#DIV/0!</v>
      </c>
      <c r="T21" s="3" t="e">
        <f t="shared" si="1"/>
        <v>#DIV/0!</v>
      </c>
      <c r="U21" s="3" t="e">
        <f t="shared" si="1"/>
        <v>#DIV/0!</v>
      </c>
    </row>
    <row r="22" spans="2:21" ht="15.75" thickBot="1" x14ac:dyDescent="0.3"/>
    <row r="23" spans="2:21" x14ac:dyDescent="0.25">
      <c r="B23" s="25" t="s">
        <v>11</v>
      </c>
      <c r="C23" s="7" t="s">
        <v>12</v>
      </c>
      <c r="D23" s="13" t="s">
        <v>4</v>
      </c>
      <c r="E23" s="8" t="s">
        <v>6</v>
      </c>
      <c r="F23" s="8" t="s">
        <v>7</v>
      </c>
      <c r="G23" s="8" t="s">
        <v>8</v>
      </c>
    </row>
    <row r="24" spans="2:21" x14ac:dyDescent="0.25">
      <c r="B24" s="26"/>
      <c r="C24" s="9">
        <f>0.1</f>
        <v>0.1</v>
      </c>
      <c r="D24" s="14">
        <f>1</f>
        <v>1</v>
      </c>
      <c r="E24" s="9">
        <v>10</v>
      </c>
      <c r="F24" s="9">
        <v>100</v>
      </c>
      <c r="G24" s="9">
        <v>1000</v>
      </c>
    </row>
    <row r="25" spans="2:21" x14ac:dyDescent="0.25">
      <c r="B25" s="27" t="s">
        <v>0</v>
      </c>
      <c r="C25" s="3" t="e">
        <f>-_xlfn.NORM.S.INV(C16)</f>
        <v>#NUM!</v>
      </c>
      <c r="D25" s="23">
        <f>-_xlfn.NORM.S.INV(D16)</f>
        <v>3.1410527146884224</v>
      </c>
      <c r="E25" s="3" t="e">
        <f t="shared" ref="E25:G25" si="2">-_xlfn.NORM.S.INV(E16)</f>
        <v>#NUM!</v>
      </c>
      <c r="F25" s="3" t="e">
        <f t="shared" si="2"/>
        <v>#NUM!</v>
      </c>
      <c r="G25" s="3" t="e">
        <f t="shared" si="2"/>
        <v>#NUM!</v>
      </c>
    </row>
    <row r="26" spans="2:21" x14ac:dyDescent="0.25">
      <c r="B26" s="27" t="s">
        <v>1</v>
      </c>
      <c r="C26" s="3" t="e">
        <f t="shared" ref="C26:G30" si="3">-_xlfn.NORM.S.INV(C17)</f>
        <v>#NUM!</v>
      </c>
      <c r="D26" s="15">
        <f t="shared" ref="D26:G26" si="4">-_xlfn.NORM.S.INV(D17)</f>
        <v>3.5002899023653429</v>
      </c>
      <c r="E26" s="3" t="e">
        <f t="shared" si="4"/>
        <v>#NUM!</v>
      </c>
      <c r="F26" s="3" t="e">
        <f t="shared" si="4"/>
        <v>#NUM!</v>
      </c>
      <c r="G26" s="3" t="e">
        <f t="shared" si="4"/>
        <v>#NUM!</v>
      </c>
    </row>
    <row r="27" spans="2:21" x14ac:dyDescent="0.25">
      <c r="B27" s="27" t="s">
        <v>2</v>
      </c>
      <c r="C27" s="3" t="e">
        <f t="shared" si="3"/>
        <v>#NUM!</v>
      </c>
      <c r="D27" s="15" t="e">
        <f t="shared" ref="D27:G27" si="5">-_xlfn.NORM.S.INV(D18)</f>
        <v>#NUM!</v>
      </c>
      <c r="E27" s="3" t="e">
        <f t="shared" si="5"/>
        <v>#NUM!</v>
      </c>
      <c r="F27" s="3" t="e">
        <f t="shared" si="5"/>
        <v>#NUM!</v>
      </c>
      <c r="G27" s="3" t="e">
        <f t="shared" si="5"/>
        <v>#NUM!</v>
      </c>
    </row>
    <row r="28" spans="2:21" ht="15.75" thickBot="1" x14ac:dyDescent="0.3">
      <c r="B28" s="27" t="s">
        <v>3</v>
      </c>
      <c r="C28" s="3" t="e">
        <f t="shared" si="3"/>
        <v>#NUM!</v>
      </c>
      <c r="D28" s="16">
        <f t="shared" ref="D28:G28" si="6">-_xlfn.NORM.S.INV(D19)</f>
        <v>3.5968053263963728</v>
      </c>
      <c r="E28" s="3" t="e">
        <f t="shared" si="6"/>
        <v>#NUM!</v>
      </c>
      <c r="F28" s="3" t="e">
        <f t="shared" si="6"/>
        <v>#NUM!</v>
      </c>
      <c r="G28" s="3" t="e">
        <f t="shared" si="6"/>
        <v>#NUM!</v>
      </c>
    </row>
    <row r="29" spans="2:21" ht="15.75" thickBot="1" x14ac:dyDescent="0.3">
      <c r="B29" s="30" t="s">
        <v>34</v>
      </c>
      <c r="C29" s="3" t="e">
        <f t="shared" si="3"/>
        <v>#NUM!</v>
      </c>
      <c r="D29" s="16">
        <f t="shared" si="3"/>
        <v>3.773325836892047</v>
      </c>
      <c r="E29" s="3" t="e">
        <f t="shared" si="3"/>
        <v>#NUM!</v>
      </c>
      <c r="F29" s="3" t="e">
        <f t="shared" si="3"/>
        <v>#NUM!</v>
      </c>
      <c r="G29" s="3" t="e">
        <f t="shared" si="3"/>
        <v>#NUM!</v>
      </c>
    </row>
    <row r="30" spans="2:21" ht="15.75" thickBot="1" x14ac:dyDescent="0.3">
      <c r="B30" s="24" t="s">
        <v>33</v>
      </c>
      <c r="C30" s="3" t="e">
        <f t="shared" si="3"/>
        <v>#NUM!</v>
      </c>
      <c r="D30" s="16">
        <f t="shared" si="3"/>
        <v>2.7514404594260502</v>
      </c>
      <c r="E30" s="3" t="e">
        <f t="shared" si="3"/>
        <v>#NUM!</v>
      </c>
      <c r="F30" s="3" t="e">
        <f t="shared" si="3"/>
        <v>#NUM!</v>
      </c>
      <c r="G30" s="3" t="e">
        <f t="shared" si="3"/>
        <v>#NUM!</v>
      </c>
    </row>
    <row r="31" spans="2:21" x14ac:dyDescent="0.25">
      <c r="D31" s="24" t="s">
        <v>26</v>
      </c>
    </row>
    <row r="32" spans="2:21" x14ac:dyDescent="0.25">
      <c r="C32" s="24" t="s">
        <v>27</v>
      </c>
      <c r="D32" s="31">
        <v>3.2490388858969301</v>
      </c>
    </row>
  </sheetData>
  <mergeCells count="3">
    <mergeCell ref="B5:B6"/>
    <mergeCell ref="B14:B15"/>
    <mergeCell ref="B23:B24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2"/>
  <sheetViews>
    <sheetView workbookViewId="0">
      <selection activeCell="D17" sqref="D17"/>
    </sheetView>
  </sheetViews>
  <sheetFormatPr defaultRowHeight="15" x14ac:dyDescent="0.25"/>
  <cols>
    <col min="1" max="16384" width="9.140625" style="24"/>
  </cols>
  <sheetData>
    <row r="1" spans="2:21" x14ac:dyDescent="0.25">
      <c r="B1" s="24" t="s">
        <v>5</v>
      </c>
    </row>
    <row r="2" spans="2:21" x14ac:dyDescent="0.25">
      <c r="B2" s="11" t="s">
        <v>21</v>
      </c>
      <c r="C2" s="10">
        <v>1.0004712580613501E-7</v>
      </c>
      <c r="D2" s="11"/>
    </row>
    <row r="3" spans="2:21" x14ac:dyDescent="0.25">
      <c r="B3" s="11" t="s">
        <v>22</v>
      </c>
      <c r="C3" s="11">
        <v>307.97000000000003</v>
      </c>
      <c r="D3" s="11"/>
    </row>
    <row r="4" spans="2:21" x14ac:dyDescent="0.25">
      <c r="B4" s="11" t="s">
        <v>23</v>
      </c>
      <c r="C4" s="11">
        <v>0.1</v>
      </c>
      <c r="D4" s="11"/>
    </row>
    <row r="5" spans="2:21" x14ac:dyDescent="0.25">
      <c r="B5" s="25" t="s">
        <v>9</v>
      </c>
      <c r="C5" s="7" t="s">
        <v>12</v>
      </c>
      <c r="D5" s="8" t="s">
        <v>4</v>
      </c>
      <c r="E5" s="8" t="s">
        <v>6</v>
      </c>
      <c r="F5" s="8" t="s">
        <v>7</v>
      </c>
      <c r="G5" s="8" t="s">
        <v>8</v>
      </c>
    </row>
    <row r="6" spans="2:21" ht="15" customHeight="1" x14ac:dyDescent="0.25">
      <c r="B6" s="26"/>
      <c r="C6" s="9">
        <f>0.1</f>
        <v>0.1</v>
      </c>
      <c r="D6" s="9">
        <f>1</f>
        <v>1</v>
      </c>
      <c r="E6" s="9">
        <v>10</v>
      </c>
      <c r="F6" s="9">
        <v>100</v>
      </c>
      <c r="G6" s="9">
        <v>1000</v>
      </c>
    </row>
    <row r="7" spans="2:21" x14ac:dyDescent="0.25">
      <c r="B7" s="27" t="s">
        <v>0</v>
      </c>
      <c r="C7" s="5"/>
      <c r="D7" s="6"/>
      <c r="E7" s="6"/>
      <c r="F7" s="6"/>
      <c r="G7" s="6"/>
    </row>
    <row r="8" spans="2:21" x14ac:dyDescent="0.25">
      <c r="B8" s="27" t="s">
        <v>1</v>
      </c>
      <c r="C8" s="5"/>
      <c r="D8" s="6"/>
      <c r="E8" s="6"/>
      <c r="F8" s="6"/>
      <c r="G8" s="6"/>
    </row>
    <row r="9" spans="2:21" x14ac:dyDescent="0.25">
      <c r="B9" s="27" t="s">
        <v>2</v>
      </c>
      <c r="C9" s="5"/>
      <c r="D9" s="6"/>
      <c r="E9" s="6"/>
      <c r="F9" s="6"/>
      <c r="G9" s="6"/>
    </row>
    <row r="10" spans="2:21" x14ac:dyDescent="0.25">
      <c r="B10" s="27" t="s">
        <v>3</v>
      </c>
      <c r="C10" s="5"/>
      <c r="D10" s="6"/>
      <c r="E10" s="6"/>
      <c r="F10" s="6"/>
      <c r="G10" s="6"/>
    </row>
    <row r="12" spans="2:21" x14ac:dyDescent="0.25">
      <c r="B12" s="24" t="s">
        <v>31</v>
      </c>
      <c r="I12" s="24" t="s">
        <v>32</v>
      </c>
      <c r="P12" s="24" t="s">
        <v>30</v>
      </c>
    </row>
    <row r="13" spans="2:21" ht="15.75" thickBot="1" x14ac:dyDescent="0.3"/>
    <row r="14" spans="2:21" ht="15" customHeight="1" x14ac:dyDescent="0.25">
      <c r="B14" s="25" t="s">
        <v>10</v>
      </c>
      <c r="C14" s="7" t="s">
        <v>12</v>
      </c>
      <c r="D14" s="13" t="s">
        <v>4</v>
      </c>
      <c r="E14" s="8" t="s">
        <v>6</v>
      </c>
      <c r="F14" s="8" t="s">
        <v>7</v>
      </c>
      <c r="G14" s="8" t="s">
        <v>8</v>
      </c>
      <c r="I14" s="28" t="s">
        <v>13</v>
      </c>
      <c r="J14" s="7" t="s">
        <v>12</v>
      </c>
      <c r="K14" s="13" t="s">
        <v>4</v>
      </c>
      <c r="L14" s="8" t="s">
        <v>6</v>
      </c>
      <c r="M14" s="8" t="s">
        <v>7</v>
      </c>
      <c r="N14" s="8" t="s">
        <v>8</v>
      </c>
      <c r="P14" s="28"/>
      <c r="Q14" s="7" t="s">
        <v>12</v>
      </c>
      <c r="R14" s="13" t="s">
        <v>4</v>
      </c>
      <c r="S14" s="8" t="s">
        <v>6</v>
      </c>
      <c r="T14" s="8" t="s">
        <v>7</v>
      </c>
      <c r="U14" s="8" t="s">
        <v>8</v>
      </c>
    </row>
    <row r="15" spans="2:21" x14ac:dyDescent="0.25">
      <c r="B15" s="26"/>
      <c r="C15" s="9">
        <f>0.1</f>
        <v>0.1</v>
      </c>
      <c r="D15" s="14">
        <f>1</f>
        <v>1</v>
      </c>
      <c r="E15" s="9">
        <v>10</v>
      </c>
      <c r="F15" s="9">
        <v>100</v>
      </c>
      <c r="G15" s="9">
        <v>1000</v>
      </c>
      <c r="I15" s="29"/>
      <c r="J15" s="9">
        <f>0.1</f>
        <v>0.1</v>
      </c>
      <c r="K15" s="14">
        <f>1</f>
        <v>1</v>
      </c>
      <c r="L15" s="9">
        <v>10</v>
      </c>
      <c r="M15" s="9">
        <v>100</v>
      </c>
      <c r="N15" s="9">
        <v>1000</v>
      </c>
      <c r="P15" s="29"/>
      <c r="Q15" s="9">
        <f>0.1</f>
        <v>0.1</v>
      </c>
      <c r="R15" s="14">
        <f>1</f>
        <v>1</v>
      </c>
      <c r="S15" s="9">
        <v>10</v>
      </c>
      <c r="T15" s="9">
        <v>100</v>
      </c>
      <c r="U15" s="9">
        <v>1000</v>
      </c>
    </row>
    <row r="16" spans="2:21" x14ac:dyDescent="0.25">
      <c r="B16" s="27" t="s">
        <v>0</v>
      </c>
      <c r="C16" s="5"/>
      <c r="D16" s="17">
        <v>7.8334487834186197E-3</v>
      </c>
      <c r="E16" s="6"/>
      <c r="F16" s="6"/>
      <c r="G16" s="6"/>
      <c r="I16" s="27" t="s">
        <v>0</v>
      </c>
      <c r="J16" s="3" t="e">
        <f t="shared" ref="J16:N21" si="0">C16/C$16</f>
        <v>#DIV/0!</v>
      </c>
      <c r="K16" s="15">
        <f t="shared" si="0"/>
        <v>1</v>
      </c>
      <c r="L16" s="3" t="e">
        <f t="shared" si="0"/>
        <v>#DIV/0!</v>
      </c>
      <c r="M16" s="3" t="e">
        <f t="shared" si="0"/>
        <v>#DIV/0!</v>
      </c>
      <c r="N16" s="3" t="e">
        <f t="shared" si="0"/>
        <v>#DIV/0!</v>
      </c>
      <c r="P16" s="27" t="s">
        <v>0</v>
      </c>
    </row>
    <row r="17" spans="2:21" x14ac:dyDescent="0.25">
      <c r="B17" s="27" t="s">
        <v>1</v>
      </c>
      <c r="C17" s="5"/>
      <c r="D17" s="17">
        <v>2.3237619365582799E-3</v>
      </c>
      <c r="E17" s="6"/>
      <c r="F17" s="6"/>
      <c r="G17" s="6"/>
      <c r="I17" s="27" t="s">
        <v>1</v>
      </c>
      <c r="J17" s="3" t="e">
        <f t="shared" si="0"/>
        <v>#DIV/0!</v>
      </c>
      <c r="K17" s="15">
        <f t="shared" si="0"/>
        <v>0.29664608792452712</v>
      </c>
      <c r="L17" s="3" t="e">
        <f t="shared" si="0"/>
        <v>#DIV/0!</v>
      </c>
      <c r="M17" s="3" t="e">
        <f t="shared" si="0"/>
        <v>#DIV/0!</v>
      </c>
      <c r="N17" s="3" t="e">
        <f t="shared" si="0"/>
        <v>#DIV/0!</v>
      </c>
      <c r="P17" s="27" t="s">
        <v>1</v>
      </c>
      <c r="Q17" s="3" t="e">
        <f t="shared" ref="Q17:U21" si="1">(J17-$K17)/$K17</f>
        <v>#DIV/0!</v>
      </c>
      <c r="R17" s="3">
        <f t="shared" si="1"/>
        <v>0</v>
      </c>
      <c r="S17" s="3" t="e">
        <f t="shared" si="1"/>
        <v>#DIV/0!</v>
      </c>
      <c r="T17" s="3" t="e">
        <f t="shared" si="1"/>
        <v>#DIV/0!</v>
      </c>
      <c r="U17" s="3" t="e">
        <f t="shared" si="1"/>
        <v>#DIV/0!</v>
      </c>
    </row>
    <row r="18" spans="2:21" x14ac:dyDescent="0.25">
      <c r="B18" s="27" t="s">
        <v>2</v>
      </c>
      <c r="C18" s="5"/>
      <c r="D18" s="17"/>
      <c r="E18" s="6"/>
      <c r="F18" s="6"/>
      <c r="G18" s="6"/>
      <c r="I18" s="27" t="s">
        <v>2</v>
      </c>
      <c r="J18" s="3" t="e">
        <f t="shared" si="0"/>
        <v>#DIV/0!</v>
      </c>
      <c r="K18" s="15">
        <f t="shared" si="0"/>
        <v>0</v>
      </c>
      <c r="L18" s="3" t="e">
        <f t="shared" si="0"/>
        <v>#DIV/0!</v>
      </c>
      <c r="M18" s="3" t="e">
        <f t="shared" si="0"/>
        <v>#DIV/0!</v>
      </c>
      <c r="N18" s="3" t="e">
        <f t="shared" si="0"/>
        <v>#DIV/0!</v>
      </c>
      <c r="P18" s="27" t="s">
        <v>2</v>
      </c>
      <c r="Q18" s="3" t="e">
        <f t="shared" si="1"/>
        <v>#DIV/0!</v>
      </c>
      <c r="R18" s="3" t="e">
        <f t="shared" si="1"/>
        <v>#DIV/0!</v>
      </c>
      <c r="S18" s="3" t="e">
        <f t="shared" si="1"/>
        <v>#DIV/0!</v>
      </c>
      <c r="T18" s="3" t="e">
        <f t="shared" si="1"/>
        <v>#DIV/0!</v>
      </c>
      <c r="U18" s="3" t="e">
        <f t="shared" si="1"/>
        <v>#DIV/0!</v>
      </c>
    </row>
    <row r="19" spans="2:21" ht="15.75" thickBot="1" x14ac:dyDescent="0.3">
      <c r="B19" s="27" t="s">
        <v>3</v>
      </c>
      <c r="C19" s="5"/>
      <c r="D19" s="18">
        <v>1.6107469077903599E-3</v>
      </c>
      <c r="E19" s="6"/>
      <c r="F19" s="6"/>
      <c r="G19" s="6"/>
      <c r="I19" s="27" t="s">
        <v>3</v>
      </c>
      <c r="J19" s="3" t="e">
        <f t="shared" si="0"/>
        <v>#DIV/0!</v>
      </c>
      <c r="K19" s="16">
        <f t="shared" si="0"/>
        <v>0.20562423427084806</v>
      </c>
      <c r="L19" s="3" t="e">
        <f t="shared" si="0"/>
        <v>#DIV/0!</v>
      </c>
      <c r="M19" s="3" t="e">
        <f t="shared" si="0"/>
        <v>#DIV/0!</v>
      </c>
      <c r="N19" s="3" t="e">
        <f t="shared" si="0"/>
        <v>#DIV/0!</v>
      </c>
      <c r="P19" s="27" t="s">
        <v>3</v>
      </c>
      <c r="Q19" s="3" t="e">
        <f t="shared" si="1"/>
        <v>#DIV/0!</v>
      </c>
      <c r="R19" s="3">
        <f t="shared" si="1"/>
        <v>0</v>
      </c>
      <c r="S19" s="3" t="e">
        <f t="shared" si="1"/>
        <v>#DIV/0!</v>
      </c>
      <c r="T19" s="3" t="e">
        <f t="shared" si="1"/>
        <v>#DIV/0!</v>
      </c>
      <c r="U19" s="3" t="e">
        <f t="shared" si="1"/>
        <v>#DIV/0!</v>
      </c>
    </row>
    <row r="20" spans="2:21" ht="15.75" thickBot="1" x14ac:dyDescent="0.3">
      <c r="B20" s="30" t="s">
        <v>34</v>
      </c>
      <c r="D20" s="24">
        <v>8.0542841742367198E-4</v>
      </c>
      <c r="I20" s="30" t="s">
        <v>34</v>
      </c>
      <c r="J20" s="3" t="e">
        <f t="shared" si="0"/>
        <v>#DIV/0!</v>
      </c>
      <c r="K20" s="16">
        <f t="shared" si="0"/>
        <v>0.10281913365267098</v>
      </c>
      <c r="L20" s="3" t="e">
        <f t="shared" si="0"/>
        <v>#DIV/0!</v>
      </c>
      <c r="M20" s="3" t="e">
        <f t="shared" si="0"/>
        <v>#DIV/0!</v>
      </c>
      <c r="N20" s="3" t="e">
        <f t="shared" si="0"/>
        <v>#DIV/0!</v>
      </c>
      <c r="P20" s="30" t="s">
        <v>34</v>
      </c>
      <c r="Q20" s="3" t="e">
        <f t="shared" si="1"/>
        <v>#DIV/0!</v>
      </c>
      <c r="R20" s="3">
        <f t="shared" si="1"/>
        <v>0</v>
      </c>
      <c r="S20" s="3" t="e">
        <f t="shared" si="1"/>
        <v>#DIV/0!</v>
      </c>
      <c r="T20" s="3" t="e">
        <f t="shared" si="1"/>
        <v>#DIV/0!</v>
      </c>
      <c r="U20" s="3" t="e">
        <f t="shared" si="1"/>
        <v>#DIV/0!</v>
      </c>
    </row>
    <row r="21" spans="2:21" ht="15.75" thickBot="1" x14ac:dyDescent="0.3">
      <c r="B21" s="24" t="s">
        <v>33</v>
      </c>
      <c r="D21" s="6">
        <v>2.5958815864751201E-2</v>
      </c>
      <c r="I21" s="24" t="s">
        <v>33</v>
      </c>
      <c r="J21" s="3" t="e">
        <f t="shared" si="0"/>
        <v>#DIV/0!</v>
      </c>
      <c r="K21" s="16">
        <f t="shared" si="0"/>
        <v>3.313842546554882</v>
      </c>
      <c r="L21" s="3" t="e">
        <f t="shared" si="0"/>
        <v>#DIV/0!</v>
      </c>
      <c r="M21" s="3" t="e">
        <f t="shared" si="0"/>
        <v>#DIV/0!</v>
      </c>
      <c r="N21" s="3" t="e">
        <f t="shared" si="0"/>
        <v>#DIV/0!</v>
      </c>
      <c r="P21" s="24" t="s">
        <v>33</v>
      </c>
      <c r="Q21" s="3" t="e">
        <f t="shared" si="1"/>
        <v>#DIV/0!</v>
      </c>
      <c r="R21" s="3">
        <f t="shared" si="1"/>
        <v>0</v>
      </c>
      <c r="S21" s="3" t="e">
        <f t="shared" si="1"/>
        <v>#DIV/0!</v>
      </c>
      <c r="T21" s="3" t="e">
        <f t="shared" si="1"/>
        <v>#DIV/0!</v>
      </c>
      <c r="U21" s="3" t="e">
        <f t="shared" si="1"/>
        <v>#DIV/0!</v>
      </c>
    </row>
    <row r="22" spans="2:21" ht="15.75" thickBot="1" x14ac:dyDescent="0.3"/>
    <row r="23" spans="2:21" x14ac:dyDescent="0.25">
      <c r="B23" s="25" t="s">
        <v>11</v>
      </c>
      <c r="C23" s="7" t="s">
        <v>12</v>
      </c>
      <c r="D23" s="13" t="s">
        <v>4</v>
      </c>
      <c r="E23" s="8" t="s">
        <v>6</v>
      </c>
      <c r="F23" s="8" t="s">
        <v>7</v>
      </c>
      <c r="G23" s="8" t="s">
        <v>8</v>
      </c>
    </row>
    <row r="24" spans="2:21" x14ac:dyDescent="0.25">
      <c r="B24" s="26"/>
      <c r="C24" s="9">
        <f>0.1</f>
        <v>0.1</v>
      </c>
      <c r="D24" s="14">
        <f>1</f>
        <v>1</v>
      </c>
      <c r="E24" s="9">
        <v>10</v>
      </c>
      <c r="F24" s="9">
        <v>100</v>
      </c>
      <c r="G24" s="9">
        <v>1000</v>
      </c>
    </row>
    <row r="25" spans="2:21" x14ac:dyDescent="0.25">
      <c r="B25" s="27" t="s">
        <v>0</v>
      </c>
      <c r="C25" s="3" t="e">
        <f>-_xlfn.NORM.S.INV(C16)</f>
        <v>#NUM!</v>
      </c>
      <c r="D25" s="23">
        <f>-_xlfn.NORM.S.INV(D16)</f>
        <v>2.4165843095150583</v>
      </c>
      <c r="E25" s="3" t="e">
        <f t="shared" ref="E25:G25" si="2">-_xlfn.NORM.S.INV(E16)</f>
        <v>#NUM!</v>
      </c>
      <c r="F25" s="3" t="e">
        <f t="shared" si="2"/>
        <v>#NUM!</v>
      </c>
      <c r="G25" s="3" t="e">
        <f t="shared" si="2"/>
        <v>#NUM!</v>
      </c>
    </row>
    <row r="26" spans="2:21" x14ac:dyDescent="0.25">
      <c r="B26" s="27" t="s">
        <v>1</v>
      </c>
      <c r="C26" s="3" t="e">
        <f t="shared" ref="C26:G30" si="3">-_xlfn.NORM.S.INV(C17)</f>
        <v>#NUM!</v>
      </c>
      <c r="D26" s="15">
        <f t="shared" si="3"/>
        <v>2.8305004987186457</v>
      </c>
      <c r="E26" s="3" t="e">
        <f t="shared" si="3"/>
        <v>#NUM!</v>
      </c>
      <c r="F26" s="3" t="e">
        <f t="shared" si="3"/>
        <v>#NUM!</v>
      </c>
      <c r="G26" s="3" t="e">
        <f t="shared" si="3"/>
        <v>#NUM!</v>
      </c>
    </row>
    <row r="27" spans="2:21" x14ac:dyDescent="0.25">
      <c r="B27" s="27" t="s">
        <v>2</v>
      </c>
      <c r="C27" s="3" t="e">
        <f t="shared" si="3"/>
        <v>#NUM!</v>
      </c>
      <c r="D27" s="15" t="e">
        <f t="shared" si="3"/>
        <v>#NUM!</v>
      </c>
      <c r="E27" s="3" t="e">
        <f t="shared" si="3"/>
        <v>#NUM!</v>
      </c>
      <c r="F27" s="3" t="e">
        <f t="shared" si="3"/>
        <v>#NUM!</v>
      </c>
      <c r="G27" s="3" t="e">
        <f t="shared" si="3"/>
        <v>#NUM!</v>
      </c>
    </row>
    <row r="28" spans="2:21" ht="15.75" thickBot="1" x14ac:dyDescent="0.3">
      <c r="B28" s="27" t="s">
        <v>3</v>
      </c>
      <c r="C28" s="3" t="e">
        <f t="shared" si="3"/>
        <v>#NUM!</v>
      </c>
      <c r="D28" s="16">
        <f t="shared" si="3"/>
        <v>2.9457723690941973</v>
      </c>
      <c r="E28" s="3" t="e">
        <f t="shared" si="3"/>
        <v>#NUM!</v>
      </c>
      <c r="F28" s="3" t="e">
        <f t="shared" si="3"/>
        <v>#NUM!</v>
      </c>
      <c r="G28" s="3" t="e">
        <f t="shared" si="3"/>
        <v>#NUM!</v>
      </c>
    </row>
    <row r="29" spans="2:21" ht="15.75" thickBot="1" x14ac:dyDescent="0.3">
      <c r="B29" s="30" t="s">
        <v>34</v>
      </c>
      <c r="C29" s="3" t="e">
        <f t="shared" si="3"/>
        <v>#NUM!</v>
      </c>
      <c r="D29" s="16">
        <f t="shared" si="3"/>
        <v>3.1539336888188325</v>
      </c>
      <c r="E29" s="3" t="e">
        <f t="shared" si="3"/>
        <v>#NUM!</v>
      </c>
      <c r="F29" s="3" t="e">
        <f t="shared" si="3"/>
        <v>#NUM!</v>
      </c>
      <c r="G29" s="3" t="e">
        <f t="shared" si="3"/>
        <v>#NUM!</v>
      </c>
    </row>
    <row r="30" spans="2:21" ht="15.75" thickBot="1" x14ac:dyDescent="0.3">
      <c r="B30" s="24" t="s">
        <v>33</v>
      </c>
      <c r="C30" s="3" t="e">
        <f t="shared" si="3"/>
        <v>#NUM!</v>
      </c>
      <c r="D30" s="16">
        <f t="shared" si="3"/>
        <v>1.9438160985556676</v>
      </c>
      <c r="E30" s="3" t="e">
        <f t="shared" si="3"/>
        <v>#NUM!</v>
      </c>
      <c r="F30" s="3" t="e">
        <f t="shared" si="3"/>
        <v>#NUM!</v>
      </c>
      <c r="G30" s="3" t="e">
        <f t="shared" si="3"/>
        <v>#NUM!</v>
      </c>
    </row>
    <row r="31" spans="2:21" x14ac:dyDescent="0.25">
      <c r="D31" s="24" t="s">
        <v>26</v>
      </c>
    </row>
    <row r="32" spans="2:21" x14ac:dyDescent="0.25">
      <c r="C32" s="24" t="s">
        <v>27</v>
      </c>
      <c r="D32" s="31">
        <v>2.5484328172682398</v>
      </c>
    </row>
  </sheetData>
  <mergeCells count="3">
    <mergeCell ref="B5:B6"/>
    <mergeCell ref="B14:B15"/>
    <mergeCell ref="B23:B24"/>
  </mergeCells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2"/>
  <sheetViews>
    <sheetView workbookViewId="0">
      <selection activeCell="F20" sqref="F20"/>
    </sheetView>
  </sheetViews>
  <sheetFormatPr defaultRowHeight="15" x14ac:dyDescent="0.25"/>
  <cols>
    <col min="1" max="2" width="9.140625" style="24"/>
    <col min="3" max="3" width="10.28515625" style="24" bestFit="1" customWidth="1"/>
    <col min="4" max="16384" width="9.140625" style="24"/>
  </cols>
  <sheetData>
    <row r="1" spans="2:21" x14ac:dyDescent="0.25">
      <c r="B1" s="24" t="s">
        <v>5</v>
      </c>
    </row>
    <row r="2" spans="2:21" x14ac:dyDescent="0.25">
      <c r="B2" s="11" t="s">
        <v>21</v>
      </c>
      <c r="C2" s="10">
        <v>9.9999999999999995E-7</v>
      </c>
      <c r="D2" s="11"/>
    </row>
    <row r="3" spans="2:21" x14ac:dyDescent="0.25">
      <c r="B3" s="11" t="s">
        <v>22</v>
      </c>
      <c r="C3" s="11">
        <v>290.13499999999999</v>
      </c>
      <c r="D3" s="11"/>
    </row>
    <row r="4" spans="2:21" x14ac:dyDescent="0.25">
      <c r="B4" s="11" t="s">
        <v>23</v>
      </c>
      <c r="C4" s="11">
        <v>0.1</v>
      </c>
      <c r="D4" s="11"/>
    </row>
    <row r="5" spans="2:21" x14ac:dyDescent="0.25">
      <c r="B5" s="25" t="s">
        <v>9</v>
      </c>
      <c r="C5" s="7" t="s">
        <v>12</v>
      </c>
      <c r="D5" s="8" t="s">
        <v>4</v>
      </c>
      <c r="E5" s="8" t="s">
        <v>6</v>
      </c>
      <c r="F5" s="8" t="s">
        <v>7</v>
      </c>
      <c r="G5" s="8" t="s">
        <v>8</v>
      </c>
    </row>
    <row r="6" spans="2:21" ht="15" customHeight="1" x14ac:dyDescent="0.25">
      <c r="B6" s="26"/>
      <c r="C6" s="9">
        <f>0.1</f>
        <v>0.1</v>
      </c>
      <c r="D6" s="9">
        <f>1</f>
        <v>1</v>
      </c>
      <c r="E6" s="9">
        <v>10</v>
      </c>
      <c r="F6" s="9">
        <v>100</v>
      </c>
      <c r="G6" s="9">
        <v>1000</v>
      </c>
    </row>
    <row r="7" spans="2:21" x14ac:dyDescent="0.25">
      <c r="B7" s="27" t="s">
        <v>0</v>
      </c>
      <c r="C7" s="5"/>
      <c r="D7" s="6"/>
      <c r="E7" s="6"/>
      <c r="F7" s="6"/>
      <c r="G7" s="6"/>
    </row>
    <row r="8" spans="2:21" x14ac:dyDescent="0.25">
      <c r="B8" s="27" t="s">
        <v>1</v>
      </c>
      <c r="C8" s="5"/>
      <c r="D8" s="6"/>
      <c r="E8" s="6"/>
      <c r="F8" s="6"/>
      <c r="G8" s="6"/>
    </row>
    <row r="9" spans="2:21" x14ac:dyDescent="0.25">
      <c r="B9" s="27" t="s">
        <v>2</v>
      </c>
      <c r="C9" s="5"/>
      <c r="D9" s="6"/>
      <c r="E9" s="6"/>
      <c r="F9" s="6"/>
      <c r="G9" s="6"/>
    </row>
    <row r="10" spans="2:21" x14ac:dyDescent="0.25">
      <c r="B10" s="27" t="s">
        <v>3</v>
      </c>
      <c r="C10" s="5"/>
      <c r="D10" s="6"/>
      <c r="E10" s="6"/>
      <c r="F10" s="6"/>
      <c r="G10" s="6"/>
    </row>
    <row r="12" spans="2:21" x14ac:dyDescent="0.25">
      <c r="B12" s="24" t="s">
        <v>31</v>
      </c>
      <c r="I12" s="24" t="s">
        <v>32</v>
      </c>
      <c r="P12" s="24" t="s">
        <v>30</v>
      </c>
    </row>
    <row r="13" spans="2:21" ht="15.75" thickBot="1" x14ac:dyDescent="0.3"/>
    <row r="14" spans="2:21" ht="15" customHeight="1" x14ac:dyDescent="0.25">
      <c r="B14" s="25" t="s">
        <v>10</v>
      </c>
      <c r="C14" s="7" t="s">
        <v>12</v>
      </c>
      <c r="D14" s="13" t="s">
        <v>4</v>
      </c>
      <c r="E14" s="8" t="s">
        <v>6</v>
      </c>
      <c r="F14" s="8" t="s">
        <v>7</v>
      </c>
      <c r="G14" s="8" t="s">
        <v>8</v>
      </c>
      <c r="I14" s="28" t="s">
        <v>13</v>
      </c>
      <c r="J14" s="7" t="s">
        <v>12</v>
      </c>
      <c r="K14" s="13" t="s">
        <v>4</v>
      </c>
      <c r="L14" s="8" t="s">
        <v>6</v>
      </c>
      <c r="M14" s="8" t="s">
        <v>7</v>
      </c>
      <c r="N14" s="8" t="s">
        <v>8</v>
      </c>
      <c r="P14" s="28"/>
      <c r="Q14" s="7" t="s">
        <v>12</v>
      </c>
      <c r="R14" s="13" t="s">
        <v>4</v>
      </c>
      <c r="S14" s="8" t="s">
        <v>6</v>
      </c>
      <c r="T14" s="8" t="s">
        <v>7</v>
      </c>
      <c r="U14" s="8" t="s">
        <v>8</v>
      </c>
    </row>
    <row r="15" spans="2:21" x14ac:dyDescent="0.25">
      <c r="B15" s="26"/>
      <c r="C15" s="9">
        <f>0.1</f>
        <v>0.1</v>
      </c>
      <c r="D15" s="14">
        <f>1</f>
        <v>1</v>
      </c>
      <c r="E15" s="9">
        <v>10</v>
      </c>
      <c r="F15" s="9">
        <v>100</v>
      </c>
      <c r="G15" s="9">
        <v>1000</v>
      </c>
      <c r="I15" s="29"/>
      <c r="J15" s="9">
        <f>0.1</f>
        <v>0.1</v>
      </c>
      <c r="K15" s="14">
        <f>1</f>
        <v>1</v>
      </c>
      <c r="L15" s="9">
        <v>10</v>
      </c>
      <c r="M15" s="9">
        <v>100</v>
      </c>
      <c r="N15" s="9">
        <v>1000</v>
      </c>
      <c r="P15" s="29"/>
      <c r="Q15" s="9">
        <f>0.1</f>
        <v>0.1</v>
      </c>
      <c r="R15" s="14">
        <f>1</f>
        <v>1</v>
      </c>
      <c r="S15" s="9">
        <v>10</v>
      </c>
      <c r="T15" s="9">
        <v>100</v>
      </c>
      <c r="U15" s="9">
        <v>1000</v>
      </c>
    </row>
    <row r="16" spans="2:21" x14ac:dyDescent="0.25">
      <c r="B16" s="27" t="s">
        <v>0</v>
      </c>
      <c r="C16" s="5"/>
      <c r="D16" s="17">
        <v>7.2055618510287703E-2</v>
      </c>
      <c r="E16" s="6"/>
      <c r="F16" s="6"/>
      <c r="G16" s="6"/>
      <c r="I16" s="27" t="s">
        <v>0</v>
      </c>
      <c r="J16" s="3" t="e">
        <f t="shared" ref="J16:N20" si="0">C16/C$16</f>
        <v>#DIV/0!</v>
      </c>
      <c r="K16" s="15">
        <f t="shared" si="0"/>
        <v>1</v>
      </c>
      <c r="L16" s="3" t="e">
        <f t="shared" si="0"/>
        <v>#DIV/0!</v>
      </c>
      <c r="M16" s="3" t="e">
        <f t="shared" si="0"/>
        <v>#DIV/0!</v>
      </c>
      <c r="N16" s="3" t="e">
        <f t="shared" si="0"/>
        <v>#DIV/0!</v>
      </c>
      <c r="P16" s="27" t="s">
        <v>0</v>
      </c>
    </row>
    <row r="17" spans="2:21" x14ac:dyDescent="0.25">
      <c r="B17" s="27" t="s">
        <v>1</v>
      </c>
      <c r="C17" s="5"/>
      <c r="D17" s="17">
        <v>2.3237598452623302E-2</v>
      </c>
      <c r="E17" s="6"/>
      <c r="F17" s="6"/>
      <c r="G17" s="6"/>
      <c r="I17" s="27" t="s">
        <v>1</v>
      </c>
      <c r="J17" s="3" t="e">
        <f t="shared" si="0"/>
        <v>#DIV/0!</v>
      </c>
      <c r="K17" s="15">
        <f t="shared" si="0"/>
        <v>0.32249530200487508</v>
      </c>
      <c r="L17" s="3" t="e">
        <f t="shared" si="0"/>
        <v>#DIV/0!</v>
      </c>
      <c r="M17" s="3" t="e">
        <f t="shared" si="0"/>
        <v>#DIV/0!</v>
      </c>
      <c r="N17" s="3" t="e">
        <f t="shared" si="0"/>
        <v>#DIV/0!</v>
      </c>
      <c r="P17" s="27" t="s">
        <v>1</v>
      </c>
      <c r="Q17" s="3" t="e">
        <f t="shared" ref="Q17:U20" si="1">(J17-$K17)/$K17</f>
        <v>#DIV/0!</v>
      </c>
      <c r="R17" s="3">
        <f t="shared" si="1"/>
        <v>0</v>
      </c>
      <c r="S17" s="3" t="e">
        <f t="shared" si="1"/>
        <v>#DIV/0!</v>
      </c>
      <c r="T17" s="3" t="e">
        <f t="shared" si="1"/>
        <v>#DIV/0!</v>
      </c>
      <c r="U17" s="3" t="e">
        <f t="shared" si="1"/>
        <v>#DIV/0!</v>
      </c>
    </row>
    <row r="18" spans="2:21" x14ac:dyDescent="0.25">
      <c r="B18" s="27" t="s">
        <v>2</v>
      </c>
      <c r="C18" s="5"/>
      <c r="D18" s="17"/>
      <c r="E18" s="6"/>
      <c r="F18" s="6"/>
      <c r="G18" s="6"/>
      <c r="I18" s="27" t="s">
        <v>2</v>
      </c>
      <c r="J18" s="3" t="e">
        <f t="shared" si="0"/>
        <v>#DIV/0!</v>
      </c>
      <c r="K18" s="15">
        <f t="shared" si="0"/>
        <v>0</v>
      </c>
      <c r="L18" s="3" t="e">
        <f t="shared" si="0"/>
        <v>#DIV/0!</v>
      </c>
      <c r="M18" s="3" t="e">
        <f t="shared" si="0"/>
        <v>#DIV/0!</v>
      </c>
      <c r="N18" s="3" t="e">
        <f t="shared" si="0"/>
        <v>#DIV/0!</v>
      </c>
      <c r="P18" s="27" t="s">
        <v>2</v>
      </c>
      <c r="Q18" s="3" t="e">
        <f t="shared" si="1"/>
        <v>#DIV/0!</v>
      </c>
      <c r="R18" s="3" t="e">
        <f t="shared" si="1"/>
        <v>#DIV/0!</v>
      </c>
      <c r="S18" s="3" t="e">
        <f t="shared" si="1"/>
        <v>#DIV/0!</v>
      </c>
      <c r="T18" s="3" t="e">
        <f t="shared" si="1"/>
        <v>#DIV/0!</v>
      </c>
      <c r="U18" s="3" t="e">
        <f t="shared" si="1"/>
        <v>#DIV/0!</v>
      </c>
    </row>
    <row r="19" spans="2:21" ht="15.75" thickBot="1" x14ac:dyDescent="0.3">
      <c r="B19" s="27" t="s">
        <v>3</v>
      </c>
      <c r="C19" s="5"/>
      <c r="D19" s="18">
        <v>1.61074618299255E-2</v>
      </c>
      <c r="E19" s="6"/>
      <c r="F19" s="6"/>
      <c r="G19" s="6"/>
      <c r="I19" s="27" t="s">
        <v>3</v>
      </c>
      <c r="J19" s="3" t="e">
        <f t="shared" si="0"/>
        <v>#DIV/0!</v>
      </c>
      <c r="K19" s="16">
        <f t="shared" si="0"/>
        <v>0.22354206601704163</v>
      </c>
      <c r="L19" s="3" t="e">
        <f t="shared" si="0"/>
        <v>#DIV/0!</v>
      </c>
      <c r="M19" s="3" t="e">
        <f t="shared" si="0"/>
        <v>#DIV/0!</v>
      </c>
      <c r="N19" s="3" t="e">
        <f t="shared" si="0"/>
        <v>#DIV/0!</v>
      </c>
      <c r="P19" s="27" t="s">
        <v>3</v>
      </c>
      <c r="Q19" s="3" t="e">
        <f t="shared" si="1"/>
        <v>#DIV/0!</v>
      </c>
      <c r="R19" s="3">
        <f t="shared" si="1"/>
        <v>0</v>
      </c>
      <c r="S19" s="3" t="e">
        <f t="shared" si="1"/>
        <v>#DIV/0!</v>
      </c>
      <c r="T19" s="3" t="e">
        <f t="shared" si="1"/>
        <v>#DIV/0!</v>
      </c>
      <c r="U19" s="3" t="e">
        <f t="shared" si="1"/>
        <v>#DIV/0!</v>
      </c>
    </row>
    <row r="20" spans="2:21" ht="15.75" thickBot="1" x14ac:dyDescent="0.3">
      <c r="B20" s="30" t="s">
        <v>34</v>
      </c>
      <c r="D20" s="24">
        <v>8.0542841742367206E-3</v>
      </c>
      <c r="I20" s="30" t="s">
        <v>34</v>
      </c>
      <c r="J20" s="3" t="e">
        <f t="shared" si="0"/>
        <v>#DIV/0!</v>
      </c>
      <c r="K20" s="16">
        <f t="shared" si="0"/>
        <v>0.11177871123383355</v>
      </c>
      <c r="L20" s="3" t="e">
        <f t="shared" si="0"/>
        <v>#DIV/0!</v>
      </c>
      <c r="M20" s="3" t="e">
        <f t="shared" si="0"/>
        <v>#DIV/0!</v>
      </c>
      <c r="N20" s="3" t="e">
        <f t="shared" si="0"/>
        <v>#DIV/0!</v>
      </c>
      <c r="P20" s="30" t="s">
        <v>34</v>
      </c>
      <c r="Q20" s="3" t="e">
        <f t="shared" si="1"/>
        <v>#DIV/0!</v>
      </c>
      <c r="R20" s="3">
        <f t="shared" si="1"/>
        <v>0</v>
      </c>
      <c r="S20" s="3" t="e">
        <f t="shared" si="1"/>
        <v>#DIV/0!</v>
      </c>
      <c r="T20" s="3" t="e">
        <f t="shared" si="1"/>
        <v>#DIV/0!</v>
      </c>
      <c r="U20" s="3" t="e">
        <f t="shared" si="1"/>
        <v>#DIV/0!</v>
      </c>
    </row>
    <row r="21" spans="2:21" ht="15.75" thickBot="1" x14ac:dyDescent="0.3">
      <c r="B21" s="24" t="s">
        <v>33</v>
      </c>
      <c r="D21" s="6">
        <v>0.22250653958921601</v>
      </c>
      <c r="I21" s="24" t="s">
        <v>33</v>
      </c>
      <c r="J21" s="3" t="e">
        <f>C21/C$16</f>
        <v>#DIV/0!</v>
      </c>
      <c r="K21" s="16">
        <f>D21/D$16</f>
        <v>3.087983202273779</v>
      </c>
      <c r="L21" s="3" t="e">
        <f>E20/E$16</f>
        <v>#DIV/0!</v>
      </c>
      <c r="M21" s="3" t="e">
        <f>F20/F$16</f>
        <v>#DIV/0!</v>
      </c>
      <c r="N21" s="3" t="e">
        <f>G20/G$16</f>
        <v>#DIV/0!</v>
      </c>
      <c r="P21" s="24" t="s">
        <v>33</v>
      </c>
      <c r="Q21" s="3" t="e">
        <f>(J21-$K21)/$K21</f>
        <v>#DIV/0!</v>
      </c>
      <c r="R21" s="3">
        <f>(K21-$K21)/$K21</f>
        <v>0</v>
      </c>
      <c r="S21" s="3" t="e">
        <f>(L21-$K21)/$K21</f>
        <v>#DIV/0!</v>
      </c>
      <c r="T21" s="3" t="e">
        <f>(M21-$K21)/$K21</f>
        <v>#DIV/0!</v>
      </c>
      <c r="U21" s="3" t="e">
        <f>(N21-$K21)/$K21</f>
        <v>#DIV/0!</v>
      </c>
    </row>
    <row r="22" spans="2:21" ht="15.75" thickBot="1" x14ac:dyDescent="0.3"/>
    <row r="23" spans="2:21" x14ac:dyDescent="0.25">
      <c r="B23" s="25" t="s">
        <v>11</v>
      </c>
      <c r="C23" s="7" t="s">
        <v>12</v>
      </c>
      <c r="D23" s="13" t="s">
        <v>4</v>
      </c>
      <c r="E23" s="8" t="s">
        <v>6</v>
      </c>
      <c r="F23" s="8" t="s">
        <v>7</v>
      </c>
      <c r="G23" s="8" t="s">
        <v>8</v>
      </c>
    </row>
    <row r="24" spans="2:21" x14ac:dyDescent="0.25">
      <c r="B24" s="26"/>
      <c r="C24" s="9">
        <f>0.1</f>
        <v>0.1</v>
      </c>
      <c r="D24" s="14">
        <f>1</f>
        <v>1</v>
      </c>
      <c r="E24" s="9">
        <v>10</v>
      </c>
      <c r="F24" s="9">
        <v>100</v>
      </c>
      <c r="G24" s="9">
        <v>1000</v>
      </c>
    </row>
    <row r="25" spans="2:21" x14ac:dyDescent="0.25">
      <c r="B25" s="27" t="s">
        <v>0</v>
      </c>
      <c r="C25" s="3" t="e">
        <f>-_xlfn.NORM.S.INV(C16)</f>
        <v>#NUM!</v>
      </c>
      <c r="D25" s="23">
        <f>-_xlfn.NORM.S.INV(D16)</f>
        <v>1.4606510203559517</v>
      </c>
      <c r="E25" s="3" t="e">
        <f t="shared" ref="E25:G25" si="2">-_xlfn.NORM.S.INV(E16)</f>
        <v>#NUM!</v>
      </c>
      <c r="F25" s="3" t="e">
        <f t="shared" si="2"/>
        <v>#NUM!</v>
      </c>
      <c r="G25" s="3" t="e">
        <f t="shared" si="2"/>
        <v>#NUM!</v>
      </c>
    </row>
    <row r="26" spans="2:21" x14ac:dyDescent="0.25">
      <c r="B26" s="27" t="s">
        <v>1</v>
      </c>
      <c r="C26" s="3" t="e">
        <f t="shared" ref="C26:G30" si="3">-_xlfn.NORM.S.INV(C17)</f>
        <v>#NUM!</v>
      </c>
      <c r="D26" s="15">
        <f t="shared" si="3"/>
        <v>1.9910517618778045</v>
      </c>
      <c r="E26" s="3" t="e">
        <f t="shared" si="3"/>
        <v>#NUM!</v>
      </c>
      <c r="F26" s="3" t="e">
        <f t="shared" si="3"/>
        <v>#NUM!</v>
      </c>
      <c r="G26" s="3" t="e">
        <f t="shared" si="3"/>
        <v>#NUM!</v>
      </c>
    </row>
    <row r="27" spans="2:21" x14ac:dyDescent="0.25">
      <c r="B27" s="27" t="s">
        <v>2</v>
      </c>
      <c r="C27" s="3" t="e">
        <f t="shared" si="3"/>
        <v>#NUM!</v>
      </c>
      <c r="D27" s="15" t="e">
        <f t="shared" si="3"/>
        <v>#NUM!</v>
      </c>
      <c r="E27" s="3" t="e">
        <f t="shared" si="3"/>
        <v>#NUM!</v>
      </c>
      <c r="F27" s="3" t="e">
        <f t="shared" si="3"/>
        <v>#NUM!</v>
      </c>
      <c r="G27" s="3" t="e">
        <f t="shared" si="3"/>
        <v>#NUM!</v>
      </c>
    </row>
    <row r="28" spans="2:21" ht="15.75" thickBot="1" x14ac:dyDescent="0.3">
      <c r="B28" s="27" t="s">
        <v>3</v>
      </c>
      <c r="C28" s="3" t="e">
        <f t="shared" si="3"/>
        <v>#NUM!</v>
      </c>
      <c r="D28" s="16">
        <f t="shared" si="3"/>
        <v>2.1417336204082225</v>
      </c>
      <c r="E28" s="3" t="e">
        <f t="shared" si="3"/>
        <v>#NUM!</v>
      </c>
      <c r="F28" s="3" t="e">
        <f t="shared" si="3"/>
        <v>#NUM!</v>
      </c>
      <c r="G28" s="3" t="e">
        <f t="shared" si="3"/>
        <v>#NUM!</v>
      </c>
    </row>
    <row r="29" spans="2:21" ht="15.75" thickBot="1" x14ac:dyDescent="0.3">
      <c r="B29" s="30" t="s">
        <v>34</v>
      </c>
      <c r="C29" s="3" t="e">
        <f>-_xlfn.NORM.S.INV(C21)</f>
        <v>#NUM!</v>
      </c>
      <c r="D29" s="16">
        <f>-_xlfn.NORM.S.INV(D21)</f>
        <v>0.76375530009987724</v>
      </c>
      <c r="E29" s="3" t="e">
        <f t="shared" si="3"/>
        <v>#NUM!</v>
      </c>
      <c r="F29" s="3" t="e">
        <f t="shared" si="3"/>
        <v>#NUM!</v>
      </c>
      <c r="G29" s="3" t="e">
        <f t="shared" si="3"/>
        <v>#NUM!</v>
      </c>
    </row>
    <row r="30" spans="2:21" ht="15.75" thickBot="1" x14ac:dyDescent="0.3">
      <c r="B30" s="24" t="s">
        <v>33</v>
      </c>
      <c r="C30" s="3" t="e">
        <f>-_xlfn.NORM.S.INV(#REF!)</f>
        <v>#REF!</v>
      </c>
      <c r="D30" s="16" t="e">
        <f>-_xlfn.NORM.S.INV(#REF!)</f>
        <v>#REF!</v>
      </c>
      <c r="E30" s="3" t="e">
        <f t="shared" si="3"/>
        <v>#NUM!</v>
      </c>
      <c r="F30" s="3" t="e">
        <f t="shared" si="3"/>
        <v>#NUM!</v>
      </c>
      <c r="G30" s="3" t="e">
        <f t="shared" si="3"/>
        <v>#NUM!</v>
      </c>
    </row>
    <row r="31" spans="2:21" x14ac:dyDescent="0.25">
      <c r="D31" s="24" t="s">
        <v>26</v>
      </c>
    </row>
    <row r="32" spans="2:21" x14ac:dyDescent="0.25">
      <c r="C32" s="24" t="s">
        <v>27</v>
      </c>
      <c r="D32" s="31">
        <v>1.6454603424441001</v>
      </c>
    </row>
  </sheetData>
  <mergeCells count="3">
    <mergeCell ref="B5:B6"/>
    <mergeCell ref="B14:B15"/>
    <mergeCell ref="B23:B24"/>
  </mergeCells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9"/>
  <sheetViews>
    <sheetView tabSelected="1" zoomScale="85" zoomScaleNormal="85" workbookViewId="0">
      <selection activeCell="R10" sqref="R10"/>
    </sheetView>
  </sheetViews>
  <sheetFormatPr defaultRowHeight="15" x14ac:dyDescent="0.25"/>
  <cols>
    <col min="3" max="3" width="13.28515625" bestFit="1" customWidth="1"/>
    <col min="6" max="7" width="12" bestFit="1" customWidth="1"/>
    <col min="8" max="8" width="12" customWidth="1"/>
  </cols>
  <sheetData>
    <row r="2" spans="1:18" x14ac:dyDescent="0.25">
      <c r="B2" t="s">
        <v>25</v>
      </c>
      <c r="C2" t="str">
        <f>'1e-9'!D14</f>
        <v>1/365</v>
      </c>
      <c r="J2" t="s">
        <v>25</v>
      </c>
      <c r="K2" t="str">
        <f>'1e-9'!K14</f>
        <v>1/365</v>
      </c>
    </row>
    <row r="3" spans="1:18" x14ac:dyDescent="0.25">
      <c r="B3" s="1" t="str">
        <f>'1e-9'!B2</f>
        <v xml:space="preserve">Pf0 = </v>
      </c>
      <c r="C3" s="22">
        <f>'1e-10'!C2</f>
        <v>1.00059183161249E-10</v>
      </c>
      <c r="D3" s="19">
        <f>'1e-9'!C2</f>
        <v>1.00035102423845E-9</v>
      </c>
      <c r="E3" s="19">
        <f>'1e-8'!C2</f>
        <v>1.00000718816772E-8</v>
      </c>
      <c r="F3" s="19">
        <f>'1e-7'!C2</f>
        <v>1.0004712580613501E-7</v>
      </c>
      <c r="G3" s="19">
        <f>'1e-6'!C2</f>
        <v>9.9999999999999995E-7</v>
      </c>
      <c r="H3" s="5"/>
      <c r="J3" s="1" t="str">
        <f>B3</f>
        <v xml:space="preserve">Pf0 = </v>
      </c>
      <c r="K3" s="22">
        <f>C3</f>
        <v>1.00059183161249E-10</v>
      </c>
      <c r="L3" s="19">
        <f t="shared" ref="L3:O3" si="0">D3</f>
        <v>1.00035102423845E-9</v>
      </c>
      <c r="M3" s="19">
        <f t="shared" si="0"/>
        <v>1.00000718816772E-8</v>
      </c>
      <c r="N3" s="19">
        <f t="shared" si="0"/>
        <v>1.0004712580613501E-7</v>
      </c>
      <c r="O3" s="19">
        <f t="shared" si="0"/>
        <v>9.9999999999999995E-7</v>
      </c>
    </row>
    <row r="4" spans="1:18" x14ac:dyDescent="0.25">
      <c r="B4" s="2" t="s">
        <v>29</v>
      </c>
      <c r="C4" s="21"/>
      <c r="D4" s="5"/>
      <c r="E4" s="5"/>
      <c r="F4" s="5"/>
      <c r="G4" s="5"/>
      <c r="H4" s="5"/>
      <c r="J4" s="2" t="str">
        <f>B4</f>
        <v>dummy</v>
      </c>
      <c r="K4" s="21"/>
      <c r="L4" s="5"/>
      <c r="M4" s="5"/>
      <c r="N4" s="5"/>
      <c r="O4" s="5"/>
    </row>
    <row r="5" spans="1:18" x14ac:dyDescent="0.25">
      <c r="A5" t="s">
        <v>24</v>
      </c>
      <c r="B5" t="str">
        <f>'1e-9'!B16</f>
        <v>Gauss</v>
      </c>
      <c r="C5" s="21">
        <f>'1e-10'!D16</f>
        <v>9.4818793337807908E-6</v>
      </c>
      <c r="D5" s="6">
        <f>'1e-9'!D16</f>
        <v>8.9645920196484101E-5</v>
      </c>
      <c r="E5" s="6">
        <f>'1e-8'!D16</f>
        <v>8.4170864655584504E-4</v>
      </c>
      <c r="F5" s="6">
        <f>'1e-7'!D16</f>
        <v>7.8334487834186197E-3</v>
      </c>
      <c r="G5" s="6">
        <f>'1e-6'!D16</f>
        <v>7.2055618510287703E-2</v>
      </c>
      <c r="H5" s="6"/>
      <c r="I5" t="s">
        <v>28</v>
      </c>
      <c r="J5" t="str">
        <f>'1e-9'!I16</f>
        <v>Gauss</v>
      </c>
      <c r="K5" s="20">
        <f>-_xlfn.NORM.S.INV(C5)</f>
        <v>4.2767546733811486</v>
      </c>
      <c r="L5" s="3">
        <f>-_xlfn.NORM.S.INV(D5)</f>
        <v>3.746538019528999</v>
      </c>
      <c r="M5" s="3">
        <f>-_xlfn.NORM.S.INV(E5)</f>
        <v>3.1410527146884224</v>
      </c>
      <c r="N5" s="3">
        <f>-_xlfn.NORM.S.INV(F5)</f>
        <v>2.4165843095150583</v>
      </c>
      <c r="O5" s="3">
        <f>-_xlfn.NORM.S.INV(G5)</f>
        <v>1.4606510203559517</v>
      </c>
    </row>
    <row r="6" spans="1:18" x14ac:dyDescent="0.25">
      <c r="B6" t="str">
        <f>'1e-9'!B17</f>
        <v>t</v>
      </c>
      <c r="C6" s="21">
        <f>'1e-10'!D17</f>
        <v>2.3237621686921302E-6</v>
      </c>
      <c r="D6" s="6">
        <f>'1e-9'!D17</f>
        <v>2.32376216660084E-5</v>
      </c>
      <c r="E6" s="6">
        <f>'1e-8'!D17</f>
        <v>2.3237621456878701E-4</v>
      </c>
      <c r="F6" s="6">
        <f>'1e-7'!D17</f>
        <v>2.3237619365582799E-3</v>
      </c>
      <c r="G6" s="6">
        <f>'1e-6'!D17</f>
        <v>2.3237598452623302E-2</v>
      </c>
      <c r="H6" s="6"/>
      <c r="J6" t="str">
        <f>'1e-9'!I17</f>
        <v>t</v>
      </c>
      <c r="K6" s="20">
        <f t="shared" ref="K6:K8" si="1">-_xlfn.NORM.S.INV(C6)</f>
        <v>4.5801005535857264</v>
      </c>
      <c r="L6" s="3">
        <f t="shared" ref="L6:L8" si="2">-_xlfn.NORM.S.INV(D6)</f>
        <v>4.0726800708833988</v>
      </c>
      <c r="M6" s="3">
        <f t="shared" ref="M6:M8" si="3">-_xlfn.NORM.S.INV(E6)</f>
        <v>3.5002899023653429</v>
      </c>
      <c r="N6" s="3">
        <f t="shared" ref="N6:N8" si="4">-_xlfn.NORM.S.INV(F6)</f>
        <v>2.8305004987186457</v>
      </c>
      <c r="O6" s="3">
        <f t="shared" ref="O6:O8" si="5">-_xlfn.NORM.S.INV(G6)</f>
        <v>1.9910517618778045</v>
      </c>
    </row>
    <row r="7" spans="1:18" x14ac:dyDescent="0.25">
      <c r="B7" t="str">
        <f>'1e-9'!B18</f>
        <v>Clayton</v>
      </c>
      <c r="C7" s="21">
        <f>'1e-10'!D18</f>
        <v>0</v>
      </c>
      <c r="D7" s="6">
        <f>'1e-9'!D18</f>
        <v>0</v>
      </c>
      <c r="E7" s="6">
        <f>'1e-8'!D18</f>
        <v>0</v>
      </c>
      <c r="F7" s="6">
        <f>'1e-7'!D18</f>
        <v>0</v>
      </c>
      <c r="G7" s="6">
        <f>'1e-6'!D18</f>
        <v>0</v>
      </c>
      <c r="H7" s="6"/>
      <c r="J7" t="str">
        <f>'1e-9'!I18</f>
        <v>Clayton</v>
      </c>
      <c r="K7" s="20" t="e">
        <f t="shared" si="1"/>
        <v>#NUM!</v>
      </c>
      <c r="L7" s="3" t="e">
        <f t="shared" si="2"/>
        <v>#NUM!</v>
      </c>
      <c r="M7" s="3" t="e">
        <f t="shared" si="3"/>
        <v>#NUM!</v>
      </c>
      <c r="N7" s="3" t="e">
        <f t="shared" si="4"/>
        <v>#NUM!</v>
      </c>
      <c r="O7" s="3" t="e">
        <f t="shared" si="5"/>
        <v>#NUM!</v>
      </c>
    </row>
    <row r="8" spans="1:18" x14ac:dyDescent="0.25">
      <c r="B8" t="str">
        <f>'1e-9'!B19</f>
        <v>Gumbel</v>
      </c>
      <c r="C8" s="21">
        <f>'1e-10'!D19</f>
        <v>1.61074698824289E-6</v>
      </c>
      <c r="D8" s="6">
        <f>'1e-9'!D19</f>
        <v>1.6107469875180899E-5</v>
      </c>
      <c r="E8" s="6">
        <f>'1e-8'!D19</f>
        <v>1.6107469802701101E-4</v>
      </c>
      <c r="F8" s="6">
        <f>'1e-7'!D19</f>
        <v>1.6107469077903599E-3</v>
      </c>
      <c r="G8" s="6">
        <f>'1e-6'!D19</f>
        <v>1.61074618299255E-2</v>
      </c>
      <c r="H8" s="6"/>
      <c r="J8" t="str">
        <f>'1e-9'!I19</f>
        <v>Gumbel</v>
      </c>
      <c r="K8" s="20">
        <f t="shared" si="1"/>
        <v>4.6561678058974225</v>
      </c>
      <c r="L8" s="3">
        <f t="shared" si="2"/>
        <v>4.1572159833639271</v>
      </c>
      <c r="M8" s="3">
        <f t="shared" si="3"/>
        <v>3.5968053263963728</v>
      </c>
      <c r="N8" s="3">
        <f t="shared" si="4"/>
        <v>2.9457723690941973</v>
      </c>
      <c r="O8" s="3">
        <f t="shared" si="5"/>
        <v>2.1417336204082225</v>
      </c>
    </row>
    <row r="9" spans="1:18" x14ac:dyDescent="0.25">
      <c r="B9" s="30" t="s">
        <v>34</v>
      </c>
      <c r="C9" s="21">
        <f>'1e-10'!D20</f>
        <v>8.0542841742367202E-7</v>
      </c>
      <c r="D9" s="6">
        <f>'1e-9'!D20</f>
        <v>8.05428417423672E-6</v>
      </c>
      <c r="E9" s="6">
        <f>'1e-8'!D20</f>
        <v>8.0542841742367203E-5</v>
      </c>
      <c r="F9" s="6">
        <f>'1e-7'!D20</f>
        <v>8.0542841742367198E-4</v>
      </c>
      <c r="G9" s="6">
        <f>'1e-6'!D20</f>
        <v>8.0542841742367206E-3</v>
      </c>
      <c r="H9" s="6"/>
      <c r="J9" s="30" t="s">
        <v>34</v>
      </c>
      <c r="K9" s="20">
        <f t="shared" ref="K9" si="6">-_xlfn.NORM.S.INV(C9)</f>
        <v>4.7969675520408046</v>
      </c>
      <c r="L9" s="3">
        <f t="shared" ref="L9" si="7">-_xlfn.NORM.S.INV(D9)</f>
        <v>4.3129566894147713</v>
      </c>
      <c r="M9" s="3">
        <f t="shared" ref="M9" si="8">-_xlfn.NORM.S.INV(E9)</f>
        <v>3.773325836892047</v>
      </c>
      <c r="N9" s="3">
        <f t="shared" ref="N9" si="9">-_xlfn.NORM.S.INV(F9)</f>
        <v>3.1539336888188325</v>
      </c>
      <c r="O9" s="3">
        <f t="shared" ref="O9" si="10">-_xlfn.NORM.S.INV(G9)</f>
        <v>2.4064463844015296</v>
      </c>
    </row>
    <row r="10" spans="1:18" x14ac:dyDescent="0.25">
      <c r="B10" t="s">
        <v>33</v>
      </c>
      <c r="C10" s="21">
        <f>'1e-10'!D21</f>
        <v>3.7082849463168902E-5</v>
      </c>
      <c r="D10" s="6">
        <f>'1e-9'!D21</f>
        <v>3.3374913615343699E-4</v>
      </c>
      <c r="E10" s="6">
        <f>'1e-8'!D21</f>
        <v>2.9666902416381502E-3</v>
      </c>
      <c r="F10" s="6">
        <f>'1e-7'!D21</f>
        <v>2.5958815864751201E-2</v>
      </c>
      <c r="G10" s="6">
        <f>'1e-6'!D21</f>
        <v>0.22250653958921601</v>
      </c>
      <c r="H10" s="6"/>
      <c r="J10" t="s">
        <v>33</v>
      </c>
      <c r="K10" s="20">
        <f t="shared" ref="K10" si="11">-_xlfn.NORM.S.INV(C10)</f>
        <v>3.962510645857622</v>
      </c>
      <c r="L10" s="3">
        <f t="shared" ref="L10" si="12">-_xlfn.NORM.S.INV(D10)</f>
        <v>3.4025922074613595</v>
      </c>
      <c r="M10" s="3">
        <f t="shared" ref="M10" si="13">-_xlfn.NORM.S.INV(E10)</f>
        <v>2.7514404594260502</v>
      </c>
      <c r="N10" s="3">
        <f t="shared" ref="N10" si="14">-_xlfn.NORM.S.INV(F10)</f>
        <v>1.9438160985556676</v>
      </c>
      <c r="O10" s="3">
        <f t="shared" ref="O10" si="15">-_xlfn.NORM.S.INV(G10)</f>
        <v>0.76375530009987724</v>
      </c>
    </row>
    <row r="11" spans="1:18" x14ac:dyDescent="0.25">
      <c r="C11" s="5"/>
      <c r="D11" s="6"/>
      <c r="E11" s="6"/>
      <c r="F11" s="6"/>
      <c r="G11" s="6"/>
      <c r="H11" s="6"/>
      <c r="K11" s="4"/>
      <c r="L11" s="3"/>
      <c r="M11" s="3"/>
      <c r="N11" s="3"/>
      <c r="O11" s="3"/>
    </row>
    <row r="12" spans="1:18" x14ac:dyDescent="0.25">
      <c r="C12" s="5"/>
      <c r="D12" s="6"/>
      <c r="E12" s="6"/>
      <c r="F12" s="6"/>
      <c r="G12" s="6"/>
      <c r="H12" s="6"/>
      <c r="K12" s="4"/>
      <c r="L12" s="3"/>
      <c r="M12" s="3"/>
      <c r="N12" s="3"/>
      <c r="O12" s="3"/>
    </row>
    <row r="15" spans="1:18" x14ac:dyDescent="0.25">
      <c r="A15" t="s">
        <v>35</v>
      </c>
      <c r="I15" t="s">
        <v>35</v>
      </c>
      <c r="R15" t="s">
        <v>36</v>
      </c>
    </row>
    <row r="17" spans="2:24" x14ac:dyDescent="0.25">
      <c r="B17" t="s">
        <v>25</v>
      </c>
      <c r="C17" t="str">
        <f>C2</f>
        <v>1/365</v>
      </c>
      <c r="J17" t="s">
        <v>25</v>
      </c>
      <c r="K17" t="str">
        <f>K2</f>
        <v>1/365</v>
      </c>
      <c r="S17" t="s">
        <v>25</v>
      </c>
      <c r="T17" t="str">
        <f>C2</f>
        <v>1/365</v>
      </c>
    </row>
    <row r="18" spans="2:24" x14ac:dyDescent="0.25">
      <c r="B18" s="1" t="str">
        <f>'1e-9'!B12</f>
        <v>time-variant probability of failure</v>
      </c>
      <c r="C18" s="22">
        <f>C3</f>
        <v>1.00059183161249E-10</v>
      </c>
      <c r="D18" s="22">
        <f t="shared" ref="D18:G18" si="16">D3</f>
        <v>1.00035102423845E-9</v>
      </c>
      <c r="E18" s="22">
        <f t="shared" si="16"/>
        <v>1.00000718816772E-8</v>
      </c>
      <c r="F18" s="22">
        <f t="shared" si="16"/>
        <v>1.0004712580613501E-7</v>
      </c>
      <c r="G18" s="22">
        <f t="shared" si="16"/>
        <v>9.9999999999999995E-7</v>
      </c>
      <c r="H18" s="5"/>
      <c r="J18" s="1">
        <f>'1e-9'!J12</f>
        <v>0</v>
      </c>
      <c r="K18" s="22">
        <f>K3</f>
        <v>1.00059183161249E-10</v>
      </c>
      <c r="L18" s="22">
        <f t="shared" ref="L18:O18" si="17">L3</f>
        <v>1.00035102423845E-9</v>
      </c>
      <c r="M18" s="22">
        <f t="shared" si="17"/>
        <v>1.00000718816772E-8</v>
      </c>
      <c r="N18" s="22">
        <f t="shared" si="17"/>
        <v>1.0004712580613501E-7</v>
      </c>
      <c r="O18" s="22">
        <f t="shared" si="17"/>
        <v>9.9999999999999995E-7</v>
      </c>
      <c r="S18" s="1">
        <f>'1e-9'!S12</f>
        <v>0</v>
      </c>
      <c r="T18" s="22">
        <f>C3</f>
        <v>1.00059183161249E-10</v>
      </c>
      <c r="U18" s="22">
        <f t="shared" ref="U18:X18" si="18">D3</f>
        <v>1.00035102423845E-9</v>
      </c>
      <c r="V18" s="22">
        <f t="shared" si="18"/>
        <v>1.00000718816772E-8</v>
      </c>
      <c r="W18" s="22">
        <f t="shared" si="18"/>
        <v>1.0004712580613501E-7</v>
      </c>
      <c r="X18" s="22">
        <f t="shared" si="18"/>
        <v>9.9999999999999995E-7</v>
      </c>
    </row>
    <row r="19" spans="2:24" x14ac:dyDescent="0.25">
      <c r="B19" s="2" t="b">
        <f>S19=B4</f>
        <v>1</v>
      </c>
      <c r="C19" s="21"/>
      <c r="D19" s="21"/>
      <c r="E19" s="21"/>
      <c r="F19" s="21"/>
      <c r="G19" s="21"/>
      <c r="H19" s="5"/>
      <c r="J19" s="2" t="str">
        <f>J4</f>
        <v>dummy</v>
      </c>
      <c r="K19" s="21"/>
      <c r="L19" s="21"/>
      <c r="M19" s="21"/>
      <c r="N19" s="21"/>
      <c r="O19" s="21"/>
      <c r="S19" s="2" t="str">
        <f>B4</f>
        <v>dummy</v>
      </c>
      <c r="T19" s="21"/>
      <c r="U19" s="21"/>
      <c r="V19" s="21"/>
      <c r="W19" s="21"/>
      <c r="X19" s="21"/>
    </row>
    <row r="20" spans="2:24" x14ac:dyDescent="0.25">
      <c r="B20" t="str">
        <f>B5</f>
        <v>Gauss</v>
      </c>
      <c r="C20" s="20">
        <f>C5/C$5</f>
        <v>1</v>
      </c>
      <c r="D20" s="20">
        <f t="shared" ref="D20:G20" si="19">D5/D$5</f>
        <v>1</v>
      </c>
      <c r="E20" s="20">
        <f t="shared" si="19"/>
        <v>1</v>
      </c>
      <c r="F20" s="20">
        <f t="shared" si="19"/>
        <v>1</v>
      </c>
      <c r="G20" s="20">
        <f t="shared" si="19"/>
        <v>1</v>
      </c>
      <c r="H20" s="4"/>
      <c r="J20" t="str">
        <f>J5</f>
        <v>Gauss</v>
      </c>
      <c r="K20" s="20">
        <f>K5/K$5</f>
        <v>1</v>
      </c>
      <c r="L20" s="20">
        <f t="shared" ref="L20:O20" si="20">L5/L$5</f>
        <v>1</v>
      </c>
      <c r="M20" s="20">
        <f t="shared" si="20"/>
        <v>1</v>
      </c>
      <c r="N20" s="20">
        <f t="shared" si="20"/>
        <v>1</v>
      </c>
      <c r="O20" s="20">
        <f t="shared" si="20"/>
        <v>1</v>
      </c>
      <c r="S20" t="str">
        <f>B5</f>
        <v>Gauss</v>
      </c>
      <c r="T20" s="20">
        <f>C$5/C5</f>
        <v>1</v>
      </c>
      <c r="U20" s="20">
        <f t="shared" ref="U20:X20" si="21">D$5/D5</f>
        <v>1</v>
      </c>
      <c r="V20" s="20">
        <f t="shared" si="21"/>
        <v>1</v>
      </c>
      <c r="W20" s="20">
        <f t="shared" si="21"/>
        <v>1</v>
      </c>
      <c r="X20" s="20">
        <f t="shared" si="21"/>
        <v>1</v>
      </c>
    </row>
    <row r="21" spans="2:24" x14ac:dyDescent="0.25">
      <c r="B21" t="str">
        <f t="shared" ref="B21:B25" si="22">B6</f>
        <v>t</v>
      </c>
      <c r="C21" s="20">
        <f t="shared" ref="C21:G21" si="23">C6/C$5</f>
        <v>0.24507400768256313</v>
      </c>
      <c r="D21" s="20">
        <f t="shared" si="23"/>
        <v>0.25921560752655171</v>
      </c>
      <c r="E21" s="20">
        <f t="shared" si="23"/>
        <v>0.27607678205473857</v>
      </c>
      <c r="F21" s="20">
        <f t="shared" si="23"/>
        <v>0.29664608792452712</v>
      </c>
      <c r="G21" s="20">
        <f t="shared" si="23"/>
        <v>0.32249530200487508</v>
      </c>
      <c r="H21" s="4"/>
      <c r="J21" t="str">
        <f t="shared" ref="J21:J23" si="24">J6</f>
        <v>t</v>
      </c>
      <c r="K21" s="20">
        <f t="shared" ref="K21:O21" si="25">K6/K$5</f>
        <v>1.0709289878357124</v>
      </c>
      <c r="L21" s="20">
        <f t="shared" si="25"/>
        <v>1.0870515792591373</v>
      </c>
      <c r="M21" s="20">
        <f t="shared" si="25"/>
        <v>1.1143684045788309</v>
      </c>
      <c r="N21" s="20">
        <f t="shared" si="25"/>
        <v>1.1712815015697295</v>
      </c>
      <c r="O21" s="20">
        <f t="shared" si="25"/>
        <v>1.363126259544595</v>
      </c>
      <c r="S21" t="str">
        <f t="shared" ref="S21:S25" si="26">B6</f>
        <v>t</v>
      </c>
      <c r="T21" s="20">
        <f t="shared" ref="T21:T25" si="27">C$5/C6</f>
        <v>4.0804000777400651</v>
      </c>
      <c r="U21" s="20">
        <f t="shared" ref="U21:U25" si="28">D$5/D6</f>
        <v>3.8577923973870631</v>
      </c>
      <c r="V21" s="20">
        <f t="shared" ref="V21:V25" si="29">E$5/E6</f>
        <v>3.6221807301482056</v>
      </c>
      <c r="W21" s="20">
        <f t="shared" ref="W21:W25" si="30">F$5/F6</f>
        <v>3.3710203528941216</v>
      </c>
      <c r="X21" s="20">
        <f t="shared" ref="X21:X25" si="31">G$5/G6</f>
        <v>3.1008203647719594</v>
      </c>
    </row>
    <row r="22" spans="2:24" x14ac:dyDescent="0.25">
      <c r="B22" t="str">
        <f t="shared" si="22"/>
        <v>Clayton</v>
      </c>
      <c r="C22" s="20">
        <f t="shared" ref="C22:G22" si="32">C7/C$5</f>
        <v>0</v>
      </c>
      <c r="D22" s="20">
        <f t="shared" si="32"/>
        <v>0</v>
      </c>
      <c r="E22" s="20">
        <f t="shared" si="32"/>
        <v>0</v>
      </c>
      <c r="F22" s="20">
        <f t="shared" si="32"/>
        <v>0</v>
      </c>
      <c r="G22" s="20">
        <f t="shared" si="32"/>
        <v>0</v>
      </c>
      <c r="H22" s="4"/>
      <c r="J22" t="str">
        <f t="shared" si="24"/>
        <v>Clayton</v>
      </c>
      <c r="K22" s="20" t="e">
        <f t="shared" ref="K22:O22" si="33">K7/K$5</f>
        <v>#NUM!</v>
      </c>
      <c r="L22" s="20" t="e">
        <f t="shared" si="33"/>
        <v>#NUM!</v>
      </c>
      <c r="M22" s="20" t="e">
        <f t="shared" si="33"/>
        <v>#NUM!</v>
      </c>
      <c r="N22" s="20" t="e">
        <f t="shared" si="33"/>
        <v>#NUM!</v>
      </c>
      <c r="O22" s="20" t="e">
        <f t="shared" si="33"/>
        <v>#NUM!</v>
      </c>
      <c r="S22" t="str">
        <f t="shared" si="26"/>
        <v>Clayton</v>
      </c>
      <c r="T22" s="20" t="e">
        <f t="shared" si="27"/>
        <v>#DIV/0!</v>
      </c>
      <c r="U22" s="20" t="e">
        <f t="shared" si="28"/>
        <v>#DIV/0!</v>
      </c>
      <c r="V22" s="20" t="e">
        <f t="shared" si="29"/>
        <v>#DIV/0!</v>
      </c>
      <c r="W22" s="20" t="e">
        <f t="shared" si="30"/>
        <v>#DIV/0!</v>
      </c>
      <c r="X22" s="20" t="e">
        <f t="shared" si="31"/>
        <v>#DIV/0!</v>
      </c>
    </row>
    <row r="23" spans="2:24" x14ac:dyDescent="0.25">
      <c r="B23" t="str">
        <f t="shared" si="22"/>
        <v>Gumbel</v>
      </c>
      <c r="C23" s="20">
        <f t="shared" ref="C23:G25" si="34">C8/C$5</f>
        <v>0.16987634323760403</v>
      </c>
      <c r="D23" s="20">
        <f t="shared" si="34"/>
        <v>0.1796787833721476</v>
      </c>
      <c r="E23" s="20">
        <f t="shared" si="34"/>
        <v>0.19136633404694881</v>
      </c>
      <c r="F23" s="20">
        <f t="shared" si="34"/>
        <v>0.20562423427084806</v>
      </c>
      <c r="G23" s="20">
        <f t="shared" si="34"/>
        <v>0.22354206601704163</v>
      </c>
      <c r="H23" s="4"/>
      <c r="J23" t="str">
        <f t="shared" si="24"/>
        <v>Gumbel</v>
      </c>
      <c r="K23" s="20">
        <f t="shared" ref="K23:O25" si="35">K8/K$5</f>
        <v>1.0887151968004549</v>
      </c>
      <c r="L23" s="20">
        <f t="shared" si="35"/>
        <v>1.1096153199818741</v>
      </c>
      <c r="M23" s="20">
        <f t="shared" si="35"/>
        <v>1.1450954992180573</v>
      </c>
      <c r="N23" s="20">
        <f t="shared" si="35"/>
        <v>1.21898183212376</v>
      </c>
      <c r="O23" s="20">
        <f t="shared" si="35"/>
        <v>1.4662870121340106</v>
      </c>
      <c r="S23" t="str">
        <f t="shared" si="26"/>
        <v>Gumbel</v>
      </c>
      <c r="T23" s="20">
        <f t="shared" si="27"/>
        <v>5.8866348365017007</v>
      </c>
      <c r="U23" s="20">
        <f t="shared" si="28"/>
        <v>5.56548737270119</v>
      </c>
      <c r="V23" s="20">
        <f t="shared" si="29"/>
        <v>5.225579540833265</v>
      </c>
      <c r="W23" s="20">
        <f t="shared" si="30"/>
        <v>4.8632399947702707</v>
      </c>
      <c r="X23" s="20">
        <f t="shared" si="31"/>
        <v>4.4734309645494887</v>
      </c>
    </row>
    <row r="24" spans="2:24" x14ac:dyDescent="0.25">
      <c r="B24" t="str">
        <f t="shared" si="22"/>
        <v>rClayton</v>
      </c>
      <c r="C24" s="20">
        <f t="shared" si="34"/>
        <v>8.494396406777692E-2</v>
      </c>
      <c r="D24" s="20">
        <f t="shared" si="34"/>
        <v>8.9845518419393811E-2</v>
      </c>
      <c r="E24" s="20">
        <f t="shared" si="34"/>
        <v>9.5689692712481136E-2</v>
      </c>
      <c r="F24" s="20">
        <f t="shared" si="34"/>
        <v>0.10281913365267098</v>
      </c>
      <c r="G24" s="20">
        <f>G9/G$5</f>
        <v>0.11177871123383355</v>
      </c>
      <c r="H24" s="4"/>
      <c r="J24" s="30" t="s">
        <v>34</v>
      </c>
      <c r="K24" s="20">
        <f t="shared" si="35"/>
        <v>1.1216372970601987</v>
      </c>
      <c r="L24" s="20">
        <f t="shared" si="35"/>
        <v>1.1511845514267542</v>
      </c>
      <c r="M24" s="20">
        <f t="shared" si="35"/>
        <v>1.2012933814344924</v>
      </c>
      <c r="N24" s="20">
        <f t="shared" si="35"/>
        <v>1.3051204861343073</v>
      </c>
      <c r="O24" s="20">
        <f t="shared" si="35"/>
        <v>1.6475163135237418</v>
      </c>
      <c r="S24" t="str">
        <f t="shared" si="26"/>
        <v>rClayton</v>
      </c>
      <c r="T24" s="20">
        <f t="shared" si="27"/>
        <v>11.772466837103323</v>
      </c>
      <c r="U24" s="20">
        <f t="shared" si="28"/>
        <v>11.130215703492928</v>
      </c>
      <c r="V24" s="20">
        <f t="shared" si="29"/>
        <v>10.450446350629429</v>
      </c>
      <c r="W24" s="20">
        <f t="shared" si="30"/>
        <v>9.7258162413433489</v>
      </c>
      <c r="X24" s="20">
        <f t="shared" si="31"/>
        <v>8.9462473574960732</v>
      </c>
    </row>
    <row r="25" spans="2:24" x14ac:dyDescent="0.25">
      <c r="B25" t="str">
        <f t="shared" si="22"/>
        <v>rGumbel</v>
      </c>
      <c r="C25" s="20">
        <f t="shared" si="34"/>
        <v>3.9109176733619684</v>
      </c>
      <c r="D25" s="20">
        <f t="shared" si="34"/>
        <v>3.7229707210538128</v>
      </c>
      <c r="E25" s="20">
        <f t="shared" si="34"/>
        <v>3.5246046880680564</v>
      </c>
      <c r="F25" s="20">
        <f t="shared" si="34"/>
        <v>3.313842546554882</v>
      </c>
      <c r="G25" s="20">
        <f>G10/G$5</f>
        <v>3.087983202273779</v>
      </c>
      <c r="H25" s="4"/>
      <c r="J25" t="s">
        <v>33</v>
      </c>
      <c r="K25" s="20">
        <f t="shared" si="35"/>
        <v>0.92652278385772147</v>
      </c>
      <c r="L25" s="20">
        <f t="shared" si="35"/>
        <v>0.90819636414342886</v>
      </c>
      <c r="M25" s="20">
        <f t="shared" si="35"/>
        <v>0.87596124909319772</v>
      </c>
      <c r="N25" s="20">
        <f t="shared" si="35"/>
        <v>0.80436510776888137</v>
      </c>
      <c r="O25" s="20">
        <f t="shared" si="35"/>
        <v>0.52288691101160822</v>
      </c>
      <c r="S25" t="str">
        <f t="shared" si="26"/>
        <v>rGumbel</v>
      </c>
      <c r="T25" s="20">
        <f t="shared" si="27"/>
        <v>0.25569446445042737</v>
      </c>
      <c r="U25" s="20">
        <f t="shared" si="28"/>
        <v>0.26860270330488739</v>
      </c>
      <c r="V25" s="20">
        <f t="shared" si="29"/>
        <v>0.28371976107996683</v>
      </c>
      <c r="W25" s="20">
        <f t="shared" si="30"/>
        <v>0.30176448818898</v>
      </c>
      <c r="X25" s="20">
        <f t="shared" si="31"/>
        <v>0.3238359584545889</v>
      </c>
    </row>
    <row r="26" spans="2:24" x14ac:dyDescent="0.25">
      <c r="C26" s="4"/>
      <c r="D26" s="4"/>
      <c r="E26" s="4"/>
      <c r="F26" s="4"/>
      <c r="G26" s="4"/>
      <c r="H26" s="4"/>
      <c r="K26" s="4"/>
      <c r="L26" s="4"/>
      <c r="M26" s="4"/>
      <c r="N26" s="4"/>
      <c r="O26" s="4"/>
    </row>
    <row r="27" spans="2:24" x14ac:dyDescent="0.25">
      <c r="C27" s="4"/>
      <c r="D27" s="4"/>
      <c r="E27" s="4"/>
      <c r="F27" s="4"/>
      <c r="G27" s="4"/>
      <c r="H27" s="4"/>
      <c r="K27" s="4"/>
      <c r="L27" s="4"/>
      <c r="M27" s="4"/>
      <c r="N27" s="4"/>
      <c r="O27" s="4"/>
    </row>
    <row r="28" spans="2:24" x14ac:dyDescent="0.25">
      <c r="C28" s="4"/>
      <c r="D28" s="4"/>
      <c r="E28" s="4"/>
      <c r="F28" s="4"/>
      <c r="G28" s="4"/>
      <c r="H28" s="4"/>
      <c r="K28" s="4"/>
      <c r="L28" s="4"/>
      <c r="M28" s="4"/>
      <c r="N28" s="4"/>
      <c r="O28" s="4"/>
    </row>
    <row r="29" spans="2:24" x14ac:dyDescent="0.25">
      <c r="C29" s="4"/>
      <c r="D29" s="4"/>
      <c r="E29" s="4"/>
      <c r="F29" s="4"/>
      <c r="G29" s="4"/>
      <c r="H29" s="4"/>
      <c r="K29" s="4"/>
      <c r="L29" s="4"/>
      <c r="M29" s="4"/>
      <c r="N29" s="4"/>
      <c r="O29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1e-10</vt:lpstr>
      <vt:lpstr>1e-9</vt:lpstr>
      <vt:lpstr>1e-8</vt:lpstr>
      <vt:lpstr>1e-7</vt:lpstr>
      <vt:lpstr>1e-6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2016-04-19T08:57:34Z</dcterms:modified>
</cp:coreProperties>
</file>