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730" windowHeight="8010" activeTab="2"/>
  </bookViews>
  <sheets>
    <sheet name="info" sheetId="3" r:id="rId1"/>
    <sheet name="Munka-1" sheetId="7" r:id="rId2"/>
    <sheet name="Munka0" sheetId="5" r:id="rId3"/>
    <sheet name="Munka1" sheetId="1" r:id="rId4"/>
    <sheet name="Munka2" sheetId="2" r:id="rId5"/>
    <sheet name="Munka3" sheetId="4" r:id="rId6"/>
    <sheet name="summary" sheetId="6" r:id="rId7"/>
  </sheets>
  <calcPr calcId="152511"/>
</workbook>
</file>

<file path=xl/calcChain.xml><?xml version="1.0" encoding="utf-8"?>
<calcChain xmlns="http://schemas.openxmlformats.org/spreadsheetml/2006/main">
  <c r="I63" i="5" l="1"/>
  <c r="J63" i="5"/>
  <c r="K63" i="5"/>
  <c r="L63" i="5"/>
  <c r="M63" i="5"/>
  <c r="I64" i="5"/>
  <c r="J64" i="5"/>
  <c r="K64" i="5"/>
  <c r="L64" i="5"/>
  <c r="M64" i="5"/>
  <c r="I65" i="5"/>
  <c r="J65" i="5"/>
  <c r="K65" i="5"/>
  <c r="L65" i="5"/>
  <c r="M65" i="5"/>
  <c r="J62" i="5"/>
  <c r="K62" i="5"/>
  <c r="L62" i="5"/>
  <c r="M62" i="5"/>
  <c r="I62" i="5"/>
  <c r="I57" i="5"/>
  <c r="J57" i="5"/>
  <c r="K57" i="5"/>
  <c r="L57" i="5"/>
  <c r="M57" i="5"/>
  <c r="I58" i="5"/>
  <c r="J58" i="5"/>
  <c r="K58" i="5"/>
  <c r="L58" i="5"/>
  <c r="M58" i="5"/>
  <c r="I59" i="5"/>
  <c r="J59" i="5"/>
  <c r="K59" i="5"/>
  <c r="L59" i="5"/>
  <c r="M59" i="5"/>
  <c r="J56" i="5"/>
  <c r="K56" i="5"/>
  <c r="L56" i="5"/>
  <c r="M56" i="5"/>
  <c r="I56" i="5"/>
  <c r="U19" i="4" l="1"/>
  <c r="T19" i="4"/>
  <c r="S19" i="4"/>
  <c r="R19" i="4"/>
  <c r="Q19" i="4"/>
  <c r="U18" i="4"/>
  <c r="T18" i="4"/>
  <c r="S18" i="4"/>
  <c r="R18" i="4"/>
  <c r="Q18" i="4"/>
  <c r="U17" i="4"/>
  <c r="T17" i="4"/>
  <c r="S17" i="4"/>
  <c r="R17" i="4"/>
  <c r="Q17" i="4"/>
  <c r="R15" i="4"/>
  <c r="Q15" i="4"/>
  <c r="U19" i="2"/>
  <c r="T19" i="2"/>
  <c r="S19" i="2"/>
  <c r="R19" i="2"/>
  <c r="Q19" i="2"/>
  <c r="U18" i="2"/>
  <c r="T18" i="2"/>
  <c r="S18" i="2"/>
  <c r="R18" i="2"/>
  <c r="Q18" i="2"/>
  <c r="U17" i="2"/>
  <c r="T17" i="2"/>
  <c r="S17" i="2"/>
  <c r="R17" i="2"/>
  <c r="Q17" i="2"/>
  <c r="R15" i="2"/>
  <c r="Q15" i="2"/>
  <c r="U19" i="1"/>
  <c r="T19" i="1"/>
  <c r="S19" i="1"/>
  <c r="R19" i="1"/>
  <c r="Q19" i="1"/>
  <c r="U18" i="1"/>
  <c r="T18" i="1"/>
  <c r="S18" i="1"/>
  <c r="R18" i="1"/>
  <c r="Q18" i="1"/>
  <c r="U17" i="1"/>
  <c r="T17" i="1"/>
  <c r="S17" i="1"/>
  <c r="R17" i="1"/>
  <c r="Q17" i="1"/>
  <c r="R15" i="1"/>
  <c r="Q15" i="1"/>
  <c r="R15" i="5"/>
  <c r="Q15" i="5"/>
  <c r="U17" i="7"/>
  <c r="U18" i="7"/>
  <c r="U19" i="7"/>
  <c r="R15" i="7"/>
  <c r="Q15" i="7"/>
  <c r="Q18" i="7"/>
  <c r="R18" i="7"/>
  <c r="S18" i="7"/>
  <c r="T18" i="7"/>
  <c r="Q19" i="7"/>
  <c r="R19" i="7"/>
  <c r="S19" i="7"/>
  <c r="T19" i="7"/>
  <c r="R17" i="7"/>
  <c r="S17" i="7"/>
  <c r="T17" i="7"/>
  <c r="Q17" i="7"/>
  <c r="J19" i="6"/>
  <c r="J18" i="6"/>
  <c r="J4" i="6"/>
  <c r="B19" i="6"/>
  <c r="J8" i="6"/>
  <c r="J23" i="6" s="1"/>
  <c r="J7" i="6"/>
  <c r="J22" i="6" s="1"/>
  <c r="J6" i="6"/>
  <c r="J21" i="6" s="1"/>
  <c r="J5" i="6"/>
  <c r="J20" i="6" s="1"/>
  <c r="K2" i="6"/>
  <c r="K17" i="6" s="1"/>
  <c r="C3" i="6"/>
  <c r="C18" i="6" s="1"/>
  <c r="C6" i="6"/>
  <c r="C7" i="6"/>
  <c r="K7" i="6" s="1"/>
  <c r="C8" i="6"/>
  <c r="K8" i="6" s="1"/>
  <c r="C5" i="6"/>
  <c r="C20" i="6" s="1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D24" i="7"/>
  <c r="C24" i="7"/>
  <c r="N19" i="7"/>
  <c r="M19" i="7"/>
  <c r="L19" i="7"/>
  <c r="K19" i="7"/>
  <c r="J19" i="7"/>
  <c r="N18" i="7"/>
  <c r="M18" i="7"/>
  <c r="L18" i="7"/>
  <c r="K18" i="7"/>
  <c r="J18" i="7"/>
  <c r="N17" i="7"/>
  <c r="M17" i="7"/>
  <c r="L17" i="7"/>
  <c r="K17" i="7"/>
  <c r="J17" i="7"/>
  <c r="N16" i="7"/>
  <c r="M16" i="7"/>
  <c r="L16" i="7"/>
  <c r="K16" i="7"/>
  <c r="J16" i="7"/>
  <c r="K15" i="7"/>
  <c r="J15" i="7"/>
  <c r="D15" i="7"/>
  <c r="C15" i="7"/>
  <c r="D6" i="7"/>
  <c r="C6" i="7"/>
  <c r="B18" i="6"/>
  <c r="G6" i="6"/>
  <c r="O6" i="6" s="1"/>
  <c r="G7" i="6"/>
  <c r="O7" i="6" s="1"/>
  <c r="G8" i="6"/>
  <c r="O8" i="6" s="1"/>
  <c r="G5" i="6"/>
  <c r="G20" i="6" s="1"/>
  <c r="F6" i="6"/>
  <c r="N6" i="6" s="1"/>
  <c r="F7" i="6"/>
  <c r="N7" i="6" s="1"/>
  <c r="F8" i="6"/>
  <c r="N8" i="6" s="1"/>
  <c r="F5" i="6"/>
  <c r="N5" i="6" s="1"/>
  <c r="N20" i="6" s="1"/>
  <c r="E6" i="6"/>
  <c r="M6" i="6" s="1"/>
  <c r="E7" i="6"/>
  <c r="M7" i="6" s="1"/>
  <c r="E8" i="6"/>
  <c r="M8" i="6" s="1"/>
  <c r="E5" i="6"/>
  <c r="M5" i="6" s="1"/>
  <c r="M20" i="6" s="1"/>
  <c r="D6" i="6"/>
  <c r="D7" i="6"/>
  <c r="L7" i="6" s="1"/>
  <c r="D8" i="6"/>
  <c r="L8" i="6" s="1"/>
  <c r="D5" i="6"/>
  <c r="D20" i="6" s="1"/>
  <c r="B6" i="6"/>
  <c r="B21" i="6" s="1"/>
  <c r="B7" i="6"/>
  <c r="B22" i="6" s="1"/>
  <c r="B8" i="6"/>
  <c r="B23" i="6" s="1"/>
  <c r="B5" i="6"/>
  <c r="B20" i="6" s="1"/>
  <c r="G3" i="6"/>
  <c r="G18" i="6" s="1"/>
  <c r="F3" i="6"/>
  <c r="F18" i="6" s="1"/>
  <c r="E3" i="6"/>
  <c r="M3" i="6" s="1"/>
  <c r="M18" i="6" s="1"/>
  <c r="B3" i="6"/>
  <c r="J3" i="6" s="1"/>
  <c r="D3" i="6"/>
  <c r="L3" i="6" s="1"/>
  <c r="L18" i="6" s="1"/>
  <c r="C2" i="6"/>
  <c r="C17" i="6" s="1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D24" i="5"/>
  <c r="C24" i="5"/>
  <c r="N19" i="5"/>
  <c r="M19" i="5"/>
  <c r="L19" i="5"/>
  <c r="K19" i="5"/>
  <c r="J19" i="5"/>
  <c r="N18" i="5"/>
  <c r="M18" i="5"/>
  <c r="L18" i="5"/>
  <c r="K18" i="5"/>
  <c r="R18" i="5" s="1"/>
  <c r="J18" i="5"/>
  <c r="Q18" i="5" s="1"/>
  <c r="N17" i="5"/>
  <c r="M17" i="5"/>
  <c r="L17" i="5"/>
  <c r="K17" i="5"/>
  <c r="R17" i="5" s="1"/>
  <c r="J17" i="5"/>
  <c r="N16" i="5"/>
  <c r="M16" i="5"/>
  <c r="L16" i="5"/>
  <c r="K16" i="5"/>
  <c r="J16" i="5"/>
  <c r="K15" i="5"/>
  <c r="J15" i="5"/>
  <c r="D15" i="5"/>
  <c r="C15" i="5"/>
  <c r="D6" i="5"/>
  <c r="C6" i="5"/>
  <c r="C18" i="4"/>
  <c r="G28" i="4"/>
  <c r="F28" i="4"/>
  <c r="E28" i="4"/>
  <c r="D28" i="4"/>
  <c r="C28" i="4"/>
  <c r="G27" i="4"/>
  <c r="F27" i="4"/>
  <c r="E27" i="4"/>
  <c r="D27" i="4"/>
  <c r="G26" i="4"/>
  <c r="F26" i="4"/>
  <c r="E26" i="4"/>
  <c r="D26" i="4"/>
  <c r="C26" i="4"/>
  <c r="G25" i="4"/>
  <c r="F25" i="4"/>
  <c r="E25" i="4"/>
  <c r="D25" i="4"/>
  <c r="C25" i="4"/>
  <c r="D24" i="4"/>
  <c r="C24" i="4"/>
  <c r="N19" i="4"/>
  <c r="M19" i="4"/>
  <c r="L19" i="4"/>
  <c r="K19" i="4"/>
  <c r="J19" i="4"/>
  <c r="N18" i="4"/>
  <c r="M18" i="4"/>
  <c r="L18" i="4"/>
  <c r="K18" i="4"/>
  <c r="N17" i="4"/>
  <c r="M17" i="4"/>
  <c r="L17" i="4"/>
  <c r="K17" i="4"/>
  <c r="J17" i="4"/>
  <c r="N16" i="4"/>
  <c r="M16" i="4"/>
  <c r="L16" i="4"/>
  <c r="K16" i="4"/>
  <c r="J16" i="4"/>
  <c r="K15" i="4"/>
  <c r="J15" i="4"/>
  <c r="D15" i="4"/>
  <c r="C15" i="4"/>
  <c r="D6" i="4"/>
  <c r="C6" i="4"/>
  <c r="U18" i="5" l="1"/>
  <c r="Q19" i="5"/>
  <c r="U19" i="5"/>
  <c r="S19" i="5"/>
  <c r="T17" i="5"/>
  <c r="R19" i="5"/>
  <c r="T19" i="5"/>
  <c r="Q17" i="5"/>
  <c r="T18" i="5"/>
  <c r="S17" i="5"/>
  <c r="U17" i="5"/>
  <c r="S18" i="5"/>
  <c r="M21" i="6"/>
  <c r="M23" i="6"/>
  <c r="D21" i="6"/>
  <c r="M22" i="6"/>
  <c r="N22" i="6"/>
  <c r="N21" i="6"/>
  <c r="N23" i="6"/>
  <c r="E18" i="6"/>
  <c r="D18" i="6"/>
  <c r="K3" i="6"/>
  <c r="K18" i="6" s="1"/>
  <c r="C21" i="6"/>
  <c r="K5" i="6"/>
  <c r="K20" i="6" s="1"/>
  <c r="K6" i="6"/>
  <c r="O3" i="6"/>
  <c r="O18" i="6" s="1"/>
  <c r="N3" i="6"/>
  <c r="N18" i="6" s="1"/>
  <c r="C22" i="6"/>
  <c r="L6" i="6"/>
  <c r="E23" i="6"/>
  <c r="G22" i="6"/>
  <c r="E20" i="6"/>
  <c r="L5" i="6"/>
  <c r="L20" i="6" s="1"/>
  <c r="E21" i="6"/>
  <c r="G23" i="6"/>
  <c r="O5" i="6"/>
  <c r="O20" i="6" s="1"/>
  <c r="C23" i="6"/>
  <c r="D23" i="6"/>
  <c r="D22" i="6"/>
  <c r="G21" i="6"/>
  <c r="F23" i="6"/>
  <c r="F22" i="6"/>
  <c r="F20" i="6"/>
  <c r="F21" i="6"/>
  <c r="E22" i="6"/>
  <c r="J18" i="4"/>
  <c r="C27" i="4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D24" i="2"/>
  <c r="C24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K15" i="2"/>
  <c r="J15" i="2"/>
  <c r="D15" i="2"/>
  <c r="C15" i="2"/>
  <c r="D6" i="2"/>
  <c r="C6" i="2"/>
  <c r="K15" i="1"/>
  <c r="J15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K16" i="1"/>
  <c r="L16" i="1"/>
  <c r="M16" i="1"/>
  <c r="N16" i="1"/>
  <c r="J16" i="1"/>
  <c r="D24" i="1"/>
  <c r="C24" i="1"/>
  <c r="D15" i="1"/>
  <c r="C15" i="1"/>
  <c r="C6" i="1"/>
  <c r="D6" i="1"/>
  <c r="C26" i="1"/>
  <c r="C27" i="1"/>
  <c r="C28" i="1"/>
  <c r="C25" i="1"/>
  <c r="D26" i="1"/>
  <c r="E26" i="1"/>
  <c r="F26" i="1"/>
  <c r="G26" i="1"/>
  <c r="D27" i="1"/>
  <c r="E27" i="1"/>
  <c r="F27" i="1"/>
  <c r="G27" i="1"/>
  <c r="D28" i="1"/>
  <c r="E28" i="1"/>
  <c r="F28" i="1"/>
  <c r="G28" i="1"/>
  <c r="E25" i="1"/>
  <c r="F25" i="1"/>
  <c r="G25" i="1"/>
  <c r="D25" i="1"/>
  <c r="L23" i="6" l="1"/>
  <c r="O22" i="6"/>
  <c r="O23" i="6"/>
  <c r="O21" i="6"/>
  <c r="L21" i="6"/>
  <c r="L22" i="6"/>
  <c r="K22" i="6"/>
  <c r="K21" i="6"/>
  <c r="K23" i="6"/>
</calcChain>
</file>

<file path=xl/sharedStrings.xml><?xml version="1.0" encoding="utf-8"?>
<sst xmlns="http://schemas.openxmlformats.org/spreadsheetml/2006/main" count="311" uniqueCount="36">
  <si>
    <t>Gauss</t>
  </si>
  <si>
    <t>t</t>
  </si>
  <si>
    <t>Clayton</t>
  </si>
  <si>
    <t>Gumbel</t>
  </si>
  <si>
    <t>1/365</t>
  </si>
  <si>
    <t>squared autocorrelation function</t>
  </si>
  <si>
    <t>10/365</t>
  </si>
  <si>
    <t>100/365</t>
  </si>
  <si>
    <t>1000/365</t>
  </si>
  <si>
    <t>tau_F                                 nup</t>
  </si>
  <si>
    <t>tau_F                                 Pf</t>
  </si>
  <si>
    <t>tau_F                                 beta</t>
  </si>
  <si>
    <t>0.1/365</t>
  </si>
  <si>
    <t>tau_F                                 Pf/Pf,Gauss</t>
  </si>
  <si>
    <t>The results are independent of the marginal distribution's type, for convinience normal distribution is chosen for calculations</t>
  </si>
  <si>
    <t>mean</t>
  </si>
  <si>
    <t>cov</t>
  </si>
  <si>
    <t>S</t>
  </si>
  <si>
    <t>R</t>
  </si>
  <si>
    <t>varying!</t>
  </si>
  <si>
    <t>g (t)= R -S(t)</t>
  </si>
  <si>
    <t xml:space="preserve">Pf0 = </t>
  </si>
  <si>
    <t xml:space="preserve">R = </t>
  </si>
  <si>
    <t>delta_t/tau_F=</t>
  </si>
  <si>
    <t>Pf=</t>
  </si>
  <si>
    <t>tau_F=</t>
  </si>
  <si>
    <t>noramlized with Gauss' results</t>
  </si>
  <si>
    <t>FORM + 'numerical deriv'</t>
  </si>
  <si>
    <t>beta</t>
  </si>
  <si>
    <t>beta=</t>
  </si>
  <si>
    <t>dummy</t>
  </si>
  <si>
    <t>effect of different correlation length, compared to 1/365 as reference</t>
  </si>
  <si>
    <t>time-variant probability of failure</t>
  </si>
  <si>
    <t>normalized time-variant probability of failure</t>
  </si>
  <si>
    <t>the effect of changing time increment in finite difference approximation</t>
  </si>
  <si>
    <t>Cauchy, pow=2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</si>
</sst>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/>
      <right style="thin">
        <color indexed="64"/>
      </right>
      <top/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1" fontId="0" fillId="3" borderId="0" xfId="0" applyNumberFormat="1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1" fontId="0" fillId="0" borderId="7" xfId="0" applyNumberFormat="1" applyBorder="1" applyAlignment="1">
      <alignment horizontal="left"/>
    </xf>
    <xf numFmtId="11" fontId="0" fillId="0" borderId="8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1" fontId="0" fillId="0" borderId="9" xfId="0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0" fontId="1" fillId="0" borderId="0" xfId="0" applyFont="1"/>
    <xf numFmtId="164" fontId="1" fillId="0" borderId="7" xfId="0" applyNumberFormat="1" applyFont="1" applyBorder="1" applyAlignment="1">
      <alignment horizontal="left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'Munka-1'!$I$16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'Munka-1'!$J$15:$N$15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'Munka-1'!$J$16:$N$16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'Munka-1'!$I$17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'Munka-1'!$J$15:$N$15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'Munka-1'!$J$17:$N$17</c:f>
              <c:numCache>
                <c:formatCode>0.000</c:formatCode>
                <c:ptCount val="5"/>
                <c:pt idx="0">
                  <c:v>0.25293633281794309</c:v>
                </c:pt>
                <c:pt idx="1">
                  <c:v>0.25294671712651634</c:v>
                </c:pt>
                <c:pt idx="2">
                  <c:v>0.25305054433666613</c:v>
                </c:pt>
                <c:pt idx="3">
                  <c:v>0.25408723132361843</c:v>
                </c:pt>
                <c:pt idx="4">
                  <c:v>0.26429799841577989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'Munka-1'!$I$18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'Munka-1'!$J$15:$N$15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'Munka-1'!$J$18:$N$18</c:f>
              <c:numCache>
                <c:formatCode>0.000</c:formatCode>
                <c:ptCount val="5"/>
                <c:pt idx="0">
                  <c:v>2.8186853834197403</c:v>
                </c:pt>
                <c:pt idx="1">
                  <c:v>2.8186601033919998</c:v>
                </c:pt>
                <c:pt idx="2">
                  <c:v>2.8184073417632201</c:v>
                </c:pt>
                <c:pt idx="3">
                  <c:v>2.8158835843365635</c:v>
                </c:pt>
                <c:pt idx="4">
                  <c:v>2.7910260337839539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'Munka-1'!$I$19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'Munka-1'!$J$15:$N$15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'Munka-1'!$J$19:$N$19</c:f>
              <c:numCache>
                <c:formatCode>0.000</c:formatCode>
                <c:ptCount val="5"/>
                <c:pt idx="0">
                  <c:v>0.18119422646008276</c:v>
                </c:pt>
                <c:pt idx="1">
                  <c:v>0.18120560799579541</c:v>
                </c:pt>
                <c:pt idx="2">
                  <c:v>0.18131940595274432</c:v>
                </c:pt>
                <c:pt idx="3">
                  <c:v>0.18245564818780893</c:v>
                </c:pt>
                <c:pt idx="4">
                  <c:v>0.19364697687183111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59920"/>
        <c:axId val="232062720"/>
      </c:scatterChart>
      <c:valAx>
        <c:axId val="23205992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62720"/>
        <c:crosses val="autoZero"/>
        <c:crossBetween val="midCat"/>
      </c:valAx>
      <c:valAx>
        <c:axId val="232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Munka0!$I$16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Munka0!$J$15:$N$15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Munka0!$J$16:$N$16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Munka0!$I$17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Munka0!$J$15:$N$15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Munka0!$J$17:$N$17</c:f>
              <c:numCache>
                <c:formatCode>0.000</c:formatCode>
                <c:ptCount val="5"/>
                <c:pt idx="0">
                  <c:v>0.25928199272000568</c:v>
                </c:pt>
                <c:pt idx="1">
                  <c:v>0.25937714089974878</c:v>
                </c:pt>
                <c:pt idx="2">
                  <c:v>0.2603272799840351</c:v>
                </c:pt>
                <c:pt idx="3">
                  <c:v>0.26969249173175713</c:v>
                </c:pt>
                <c:pt idx="4">
                  <c:v>0.35183242149441657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Munka0!$I$18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Munka0!$J$15:$N$15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Munka0!$J$18:$N$18</c:f>
              <c:numCache>
                <c:formatCode>0.000</c:formatCode>
                <c:ptCount val="5"/>
                <c:pt idx="0">
                  <c:v>26.059524659196342</c:v>
                </c:pt>
                <c:pt idx="1">
                  <c:v>26.057604475907741</c:v>
                </c:pt>
                <c:pt idx="2">
                  <c:v>26.024175385580296</c:v>
                </c:pt>
                <c:pt idx="3">
                  <c:v>25.706846808810077</c:v>
                </c:pt>
                <c:pt idx="4">
                  <c:v>22.928376926728124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Munka0!$I$19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Munka0!$J$15:$N$15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Munka0!$J$19:$N$19</c:f>
              <c:numCache>
                <c:formatCode>0.000</c:formatCode>
                <c:ptCount val="5"/>
                <c:pt idx="0">
                  <c:v>0.18037256441367497</c:v>
                </c:pt>
                <c:pt idx="1">
                  <c:v>0.18047784882393239</c:v>
                </c:pt>
                <c:pt idx="2">
                  <c:v>0.18152920717279131</c:v>
                </c:pt>
                <c:pt idx="3">
                  <c:v>0.19189360354654844</c:v>
                </c:pt>
                <c:pt idx="4">
                  <c:v>0.28276999175597695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0928"/>
        <c:axId val="234121488"/>
      </c:scatterChart>
      <c:valAx>
        <c:axId val="23412092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1488"/>
        <c:crosses val="autoZero"/>
        <c:crossBetween val="midCat"/>
      </c:valAx>
      <c:valAx>
        <c:axId val="234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Munka1!$J$16:$N$16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Munka1!$J$17:$N$17</c:f>
              <c:numCache>
                <c:formatCode>0.000</c:formatCode>
                <c:ptCount val="5"/>
                <c:pt idx="0">
                  <c:v>0.2828532437334525</c:v>
                </c:pt>
                <c:pt idx="1">
                  <c:v>0.28286439154580373</c:v>
                </c:pt>
                <c:pt idx="2">
                  <c:v>0.28297585060728536</c:v>
                </c:pt>
                <c:pt idx="3">
                  <c:v>0.28408853863591438</c:v>
                </c:pt>
                <c:pt idx="4">
                  <c:v>0.29502838504472195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Munka1!$J$15:$N$15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Munka1!$J$18:$N$18</c:f>
              <c:numCache>
                <c:formatCode>0.000</c:formatCode>
                <c:ptCount val="5"/>
                <c:pt idx="0">
                  <c:v>3.1521642967082699</c:v>
                </c:pt>
                <c:pt idx="1">
                  <c:v>3.1521308420183392</c:v>
                </c:pt>
                <c:pt idx="2">
                  <c:v>3.151796352310543</c:v>
                </c:pt>
                <c:pt idx="3">
                  <c:v>3.1484571649809228</c:v>
                </c:pt>
                <c:pt idx="4">
                  <c:v>3.1156265797474836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Munka1!$J$15:$N$15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Munka1!$J$19:$N$19</c:f>
              <c:numCache>
                <c:formatCode>0.000</c:formatCode>
                <c:ptCount val="5"/>
                <c:pt idx="0">
                  <c:v>0.20263183336002602</c:v>
                </c:pt>
                <c:pt idx="1">
                  <c:v>0.2026442281865696</c:v>
                </c:pt>
                <c:pt idx="2">
                  <c:v>0.20276815526188846</c:v>
                </c:pt>
                <c:pt idx="3">
                  <c:v>0.20400531063082811</c:v>
                </c:pt>
                <c:pt idx="4">
                  <c:v>0.21616891028021101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5968"/>
        <c:axId val="234126528"/>
      </c:scatterChart>
      <c:valAx>
        <c:axId val="23412596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6528"/>
        <c:crosses val="autoZero"/>
        <c:crossBetween val="midCat"/>
      </c:valAx>
      <c:valAx>
        <c:axId val="2341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Munka2!$I$16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Munka2!$J$15:$N$15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Munka2!$J$16:$N$16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Munka2!$I$17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Munka2!$J$15:$N$15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Munka2!$J$17:$N$17</c:f>
              <c:numCache>
                <c:formatCode>0.000</c:formatCode>
                <c:ptCount val="5"/>
                <c:pt idx="0">
                  <c:v>0.30282755588148341</c:v>
                </c:pt>
                <c:pt idx="1">
                  <c:v>0.30283915849010923</c:v>
                </c:pt>
                <c:pt idx="2">
                  <c:v>0.30295516333917516</c:v>
                </c:pt>
                <c:pt idx="3">
                  <c:v>0.30411309205873138</c:v>
                </c:pt>
                <c:pt idx="4">
                  <c:v>0.31548424647516654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Munka2!$I$18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Munka2!$J$15:$N$15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Munka2!$J$18:$N$18</c:f>
              <c:numCache>
                <c:formatCode>0.000</c:formatCode>
                <c:ptCount val="5"/>
                <c:pt idx="0">
                  <c:v>3.3747556457989285</c:v>
                </c:pt>
                <c:pt idx="1">
                  <c:v>3.3747161242133101</c:v>
                </c:pt>
                <c:pt idx="2">
                  <c:v>3.3743209806990486</c:v>
                </c:pt>
                <c:pt idx="3">
                  <c:v>3.3703767660222574</c:v>
                </c:pt>
                <c:pt idx="4">
                  <c:v>3.3316435751963995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Munka2!$I$19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Munka2!$J$15:$N$15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Munka2!$J$19:$N$19</c:f>
              <c:numCache>
                <c:formatCode>0.000</c:formatCode>
                <c:ptCount val="5"/>
                <c:pt idx="0">
                  <c:v>0.21694117330926285</c:v>
                </c:pt>
                <c:pt idx="1">
                  <c:v>0.21695420527169471</c:v>
                </c:pt>
                <c:pt idx="2">
                  <c:v>0.21708450104269827</c:v>
                </c:pt>
                <c:pt idx="3">
                  <c:v>0.21838507784619976</c:v>
                </c:pt>
                <c:pt idx="4">
                  <c:v>0.23115707264106308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31008"/>
        <c:axId val="234131568"/>
      </c:scatterChart>
      <c:valAx>
        <c:axId val="2341310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31568"/>
        <c:crosses val="autoZero"/>
        <c:crossBetween val="midCat"/>
      </c:valAx>
      <c:valAx>
        <c:axId val="2341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Munka3!$I$16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Munka3!$J$15:$N$15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Munka3!$J$16:$N$16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Munka3!$I$17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Munka3!$J$15:$N$15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Munka3!$J$17:$N$17</c:f>
              <c:numCache>
                <c:formatCode>0.000</c:formatCode>
                <c:ptCount val="5"/>
                <c:pt idx="0">
                  <c:v>0.32802005367069981</c:v>
                </c:pt>
                <c:pt idx="1">
                  <c:v>0.32803216736297852</c:v>
                </c:pt>
                <c:pt idx="2">
                  <c:v>0.32815328026913276</c:v>
                </c:pt>
                <c:pt idx="3">
                  <c:v>0.32936201246936575</c:v>
                </c:pt>
                <c:pt idx="4">
                  <c:v>0.34121435027203978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Munka3!$I$18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Munka3!$J$15:$N$15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Munka3!$J$18:$N$18</c:f>
              <c:numCache>
                <c:formatCode>0.000</c:formatCode>
                <c:ptCount val="5"/>
                <c:pt idx="0">
                  <c:v>#N/A</c:v>
                </c:pt>
                <c:pt idx="1">
                  <c:v>3.655390105268308</c:v>
                </c:pt>
                <c:pt idx="2">
                  <c:v>3.6549115079348224</c:v>
                </c:pt>
                <c:pt idx="3">
                  <c:v>3.6501350061899598</c:v>
                </c:pt>
                <c:pt idx="4">
                  <c:v>3.6032985670023532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Munka3!$I$19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Munka3!$J$15:$N$15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Munka3!$J$19:$N$19</c:f>
              <c:numCache>
                <c:formatCode>0.000</c:formatCode>
                <c:ptCount val="5"/>
                <c:pt idx="0">
                  <c:v>0.23498880523318363</c:v>
                </c:pt>
                <c:pt idx="1">
                  <c:v>0.23500259598727954</c:v>
                </c:pt>
                <c:pt idx="2">
                  <c:v>0.23514047618676193</c:v>
                </c:pt>
                <c:pt idx="3">
                  <c:v>0.23651654948932341</c:v>
                </c:pt>
                <c:pt idx="4">
                  <c:v>0.25000976629698018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75904"/>
        <c:axId val="234676464"/>
      </c:scatterChart>
      <c:valAx>
        <c:axId val="23467590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76464"/>
        <c:crosses val="autoZero"/>
        <c:crossBetween val="midCat"/>
      </c:valAx>
      <c:valAx>
        <c:axId val="2346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summary!$C$20:$G$20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summary!$C$21:$G$21</c:f>
              <c:numCache>
                <c:formatCode>0.000</c:formatCode>
                <c:ptCount val="5"/>
                <c:pt idx="0">
                  <c:v>0.25294671712651634</c:v>
                </c:pt>
                <c:pt idx="1">
                  <c:v>0.25937714089974878</c:v>
                </c:pt>
                <c:pt idx="2">
                  <c:v>0.28286439154580373</c:v>
                </c:pt>
                <c:pt idx="3">
                  <c:v>0.30283915849010923</c:v>
                </c:pt>
                <c:pt idx="4">
                  <c:v>0.32803216736297852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summary!$C$22:$G$22</c:f>
              <c:numCache>
                <c:formatCode>0.000</c:formatCode>
                <c:ptCount val="5"/>
                <c:pt idx="0">
                  <c:v>2.8186601033919998</c:v>
                </c:pt>
                <c:pt idx="1">
                  <c:v>26.057604475907741</c:v>
                </c:pt>
                <c:pt idx="2">
                  <c:v>3.1521308420183392</c:v>
                </c:pt>
                <c:pt idx="3">
                  <c:v>3.3747161242133101</c:v>
                </c:pt>
                <c:pt idx="4">
                  <c:v>3.655390105268308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summary!$C$23:$G$23</c:f>
              <c:numCache>
                <c:formatCode>0.000</c:formatCode>
                <c:ptCount val="5"/>
                <c:pt idx="0">
                  <c:v>0.18120560799579541</c:v>
                </c:pt>
                <c:pt idx="1">
                  <c:v>0.18047784882393239</c:v>
                </c:pt>
                <c:pt idx="2">
                  <c:v>0.2026442281865696</c:v>
                </c:pt>
                <c:pt idx="3">
                  <c:v>0.21695420527169471</c:v>
                </c:pt>
                <c:pt idx="4">
                  <c:v>0.23500259598727954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81504"/>
        <c:axId val="234682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468150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4682064"/>
        <c:crosses val="autoZero"/>
        <c:crossBetween val="midCat"/>
      </c:valAx>
      <c:valAx>
        <c:axId val="2346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4681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summary!$C$5:$G$5</c:f>
              <c:numCache>
                <c:formatCode>0.00E+00</c:formatCode>
                <c:ptCount val="5"/>
                <c:pt idx="0">
                  <c:v>6.4785750378826008E-6</c:v>
                </c:pt>
                <c:pt idx="1">
                  <c:v>7.0064000000000004E-6</c:v>
                </c:pt>
                <c:pt idx="2">
                  <c:v>5.7898064039099998E-4</c:v>
                </c:pt>
                <c:pt idx="3">
                  <c:v>5.4104289112120001E-3</c:v>
                </c:pt>
                <c:pt idx="4">
                  <c:v>4.9937667211089998E-2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summary!$C$6:$G$6</c:f>
              <c:numCache>
                <c:formatCode>0.00E+00</c:formatCode>
                <c:ptCount val="5"/>
                <c:pt idx="0">
                  <c:v>1.6387342874902003E-6</c:v>
                </c:pt>
                <c:pt idx="1">
                  <c:v>1.8172999999999999E-6</c:v>
                </c:pt>
                <c:pt idx="2">
                  <c:v>1.6377300656100001E-4</c:v>
                </c:pt>
                <c:pt idx="3">
                  <c:v>1.638489738542E-3</c:v>
                </c:pt>
                <c:pt idx="4">
                  <c:v>1.6381161208305E-2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summary!$C$7:$G$7</c:f>
              <c:numCache>
                <c:formatCode>0.00E+00</c:formatCode>
                <c:ptCount val="5"/>
                <c:pt idx="0">
                  <c:v>1.8260900986111E-5</c:v>
                </c:pt>
                <c:pt idx="1">
                  <c:v>1.8257000000000001E-4</c:v>
                </c:pt>
                <c:pt idx="2">
                  <c:v>1.8250227335079999E-3</c:v>
                </c:pt>
                <c:pt idx="3">
                  <c:v>1.8258661685577E-2</c:v>
                </c:pt>
                <c:pt idx="4">
                  <c:v>0.1825416546036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summary!$B$8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summary!$C$8:$G$8</c:f>
              <c:numCache>
                <c:formatCode>0.00E+00</c:formatCode>
                <c:ptCount val="5"/>
                <c:pt idx="0">
                  <c:v>1.1739541286858999E-6</c:v>
                </c:pt>
                <c:pt idx="1">
                  <c:v>1.2644999999999999E-6</c:v>
                </c:pt>
                <c:pt idx="2">
                  <c:v>1.17327085007E-4</c:v>
                </c:pt>
                <c:pt idx="3">
                  <c:v>1.173815304611E-3</c:v>
                </c:pt>
                <c:pt idx="4">
                  <c:v>1.1735481432155E-2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87104"/>
        <c:axId val="234687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468710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4687664"/>
        <c:crosses val="autoZero"/>
        <c:crossBetween val="midCat"/>
      </c:valAx>
      <c:valAx>
        <c:axId val="234687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46871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summary!$K$5:$O$5</c:f>
              <c:numCache>
                <c:formatCode>0.000</c:formatCode>
                <c:ptCount val="5"/>
                <c:pt idx="0">
                  <c:v>4.36082747841375</c:v>
                </c:pt>
                <c:pt idx="1">
                  <c:v>4.3436605234756662</c:v>
                </c:pt>
                <c:pt idx="2">
                  <c:v>3.2490377054578974</c:v>
                </c:pt>
                <c:pt idx="3">
                  <c:v>2.548431361984465</c:v>
                </c:pt>
                <c:pt idx="4">
                  <c:v>1.6454583044024558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summary!$K$6:$O$6</c:f>
              <c:numCache>
                <c:formatCode>0.000</c:formatCode>
                <c:ptCount val="5"/>
                <c:pt idx="0">
                  <c:v>4.6526181349885238</c:v>
                </c:pt>
                <c:pt idx="1">
                  <c:v>4.6312526664209139</c:v>
                </c:pt>
                <c:pt idx="2">
                  <c:v>3.592479830887179</c:v>
                </c:pt>
                <c:pt idx="3">
                  <c:v>2.9404858696591658</c:v>
                </c:pt>
                <c:pt idx="4">
                  <c:v>2.1349839346587904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summary!$K$7:$O$7</c:f>
              <c:numCache>
                <c:formatCode>0.000</c:formatCode>
                <c:ptCount val="5"/>
                <c:pt idx="0">
                  <c:v>4.1284492530654626</c:v>
                </c:pt>
                <c:pt idx="1">
                  <c:v>3.564076112711525</c:v>
                </c:pt>
                <c:pt idx="2">
                  <c:v>2.9069217022528884</c:v>
                </c:pt>
                <c:pt idx="3">
                  <c:v>2.0911198317798054</c:v>
                </c:pt>
                <c:pt idx="4">
                  <c:v>0.90572144425403722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summary!$K$8:$O$8</c:f>
              <c:numCache>
                <c:formatCode>0.000</c:formatCode>
                <c:ptCount val="5"/>
                <c:pt idx="0">
                  <c:v>4.7209108602775061</c:v>
                </c:pt>
                <c:pt idx="1">
                  <c:v>4.7057776868440975</c:v>
                </c:pt>
                <c:pt idx="2">
                  <c:v>3.6784516414282642</c:v>
                </c:pt>
                <c:pt idx="3">
                  <c:v>3.0423188664173271</c:v>
                </c:pt>
                <c:pt idx="4">
                  <c:v>2.2656803277484041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93648"/>
        <c:axId val="235294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5293648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294208"/>
        <c:crosses val="autoZero"/>
        <c:crossBetween val="midCat"/>
      </c:valAx>
      <c:valAx>
        <c:axId val="235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293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summary!$K$20:$O$20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summary!$K$21:$O$21</c:f>
              <c:numCache>
                <c:formatCode>0.000</c:formatCode>
                <c:ptCount val="5"/>
                <c:pt idx="0">
                  <c:v>1.0669117634254388</c:v>
                </c:pt>
                <c:pt idx="1">
                  <c:v>1.0662096269703705</c:v>
                </c:pt>
                <c:pt idx="2">
                  <c:v>1.1057057986284216</c:v>
                </c:pt>
                <c:pt idx="3">
                  <c:v>1.1538415016872998</c:v>
                </c:pt>
                <c:pt idx="4">
                  <c:v>1.2975010846197679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summary!$K$22:$O$22</c:f>
              <c:numCache>
                <c:formatCode>0.000</c:formatCode>
                <c:ptCount val="5"/>
                <c:pt idx="0">
                  <c:v>0.9467123552815222</c:v>
                </c:pt>
                <c:pt idx="1">
                  <c:v>0.8205236328781188</c:v>
                </c:pt>
                <c:pt idx="2">
                  <c:v>0.8947023598309416</c:v>
                </c:pt>
                <c:pt idx="3">
                  <c:v>0.82055175704298711</c:v>
                </c:pt>
                <c:pt idx="4">
                  <c:v>0.55043718934157237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summary!$K$23:$O$23</c:f>
              <c:numCache>
                <c:formatCode>0.000</c:formatCode>
                <c:ptCount val="5"/>
                <c:pt idx="0">
                  <c:v>1.0825722603442081</c:v>
                </c:pt>
                <c:pt idx="1">
                  <c:v>1.0833668196239876</c:v>
                </c:pt>
                <c:pt idx="2">
                  <c:v>1.1321664981754491</c:v>
                </c:pt>
                <c:pt idx="3">
                  <c:v>1.1938005911402187</c:v>
                </c:pt>
                <c:pt idx="4">
                  <c:v>1.3769296503512318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99248"/>
        <c:axId val="235299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5299248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299808"/>
        <c:crosses val="autoZero"/>
        <c:crossBetween val="midCat"/>
      </c:valAx>
      <c:valAx>
        <c:axId val="2352998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beta/betaGauss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299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20</xdr:row>
      <xdr:rowOff>133349</xdr:rowOff>
    </xdr:from>
    <xdr:to>
      <xdr:col>15</xdr:col>
      <xdr:colOff>104774</xdr:colOff>
      <xdr:row>37</xdr:row>
      <xdr:rowOff>66674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20</xdr:row>
      <xdr:rowOff>133349</xdr:rowOff>
    </xdr:from>
    <xdr:to>
      <xdr:col>15</xdr:col>
      <xdr:colOff>104774</xdr:colOff>
      <xdr:row>37</xdr:row>
      <xdr:rowOff>66674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20</xdr:row>
      <xdr:rowOff>133349</xdr:rowOff>
    </xdr:from>
    <xdr:to>
      <xdr:col>15</xdr:col>
      <xdr:colOff>104774</xdr:colOff>
      <xdr:row>37</xdr:row>
      <xdr:rowOff>66674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20</xdr:row>
      <xdr:rowOff>133349</xdr:rowOff>
    </xdr:from>
    <xdr:to>
      <xdr:col>15</xdr:col>
      <xdr:colOff>104774</xdr:colOff>
      <xdr:row>37</xdr:row>
      <xdr:rowOff>66674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20</xdr:row>
      <xdr:rowOff>133349</xdr:rowOff>
    </xdr:from>
    <xdr:to>
      <xdr:col>15</xdr:col>
      <xdr:colOff>104774</xdr:colOff>
      <xdr:row>37</xdr:row>
      <xdr:rowOff>66674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32</xdr:row>
      <xdr:rowOff>133348</xdr:rowOff>
    </xdr:from>
    <xdr:to>
      <xdr:col>7</xdr:col>
      <xdr:colOff>793541</xdr:colOff>
      <xdr:row>49</xdr:row>
      <xdr:rowOff>134848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166685</xdr:colOff>
      <xdr:row>32</xdr:row>
      <xdr:rowOff>142873</xdr:rowOff>
    </xdr:from>
    <xdr:to>
      <xdr:col>18</xdr:col>
      <xdr:colOff>80285</xdr:colOff>
      <xdr:row>49</xdr:row>
      <xdr:rowOff>144373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56029</xdr:colOff>
      <xdr:row>51</xdr:row>
      <xdr:rowOff>89647</xdr:rowOff>
    </xdr:from>
    <xdr:to>
      <xdr:col>18</xdr:col>
      <xdr:colOff>9970</xdr:colOff>
      <xdr:row>68</xdr:row>
      <xdr:rowOff>91147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268942</xdr:colOff>
      <xdr:row>51</xdr:row>
      <xdr:rowOff>44824</xdr:rowOff>
    </xdr:from>
    <xdr:to>
      <xdr:col>7</xdr:col>
      <xdr:colOff>771971</xdr:colOff>
      <xdr:row>68</xdr:row>
      <xdr:rowOff>46324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14" sqref="C14"/>
    </sheetView>
  </sheetViews>
  <sheetFormatPr defaultRowHeight="15" x14ac:dyDescent="0.25"/>
  <sheetData>
    <row r="3" spans="1:3" x14ac:dyDescent="0.25">
      <c r="B3" t="s">
        <v>14</v>
      </c>
    </row>
    <row r="5" spans="1:3" x14ac:dyDescent="0.25">
      <c r="B5" t="s">
        <v>20</v>
      </c>
    </row>
    <row r="7" spans="1:3" x14ac:dyDescent="0.25">
      <c r="A7" t="s">
        <v>17</v>
      </c>
      <c r="B7" t="s">
        <v>15</v>
      </c>
      <c r="C7">
        <v>100</v>
      </c>
    </row>
    <row r="8" spans="1:3" x14ac:dyDescent="0.25">
      <c r="B8" t="s">
        <v>16</v>
      </c>
      <c r="C8">
        <v>0.4</v>
      </c>
    </row>
    <row r="9" spans="1:3" x14ac:dyDescent="0.25">
      <c r="A9" t="s">
        <v>18</v>
      </c>
      <c r="B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D8" sqref="D8"/>
    </sheetView>
  </sheetViews>
  <sheetFormatPr defaultRowHeight="15" x14ac:dyDescent="0.25"/>
  <sheetData>
    <row r="1" spans="2:21" x14ac:dyDescent="0.25">
      <c r="B1" t="s">
        <v>5</v>
      </c>
    </row>
    <row r="2" spans="2:21" x14ac:dyDescent="0.25">
      <c r="B2" s="15" t="s">
        <v>21</v>
      </c>
      <c r="C2" s="18">
        <v>1.00059183161249E-10</v>
      </c>
      <c r="D2" s="15"/>
      <c r="J2" s="1"/>
    </row>
    <row r="3" spans="2:21" x14ac:dyDescent="0.25">
      <c r="B3" s="15" t="s">
        <v>22</v>
      </c>
      <c r="C3" s="17">
        <v>354.45</v>
      </c>
      <c r="D3" s="15"/>
    </row>
    <row r="4" spans="2:21" x14ac:dyDescent="0.25">
      <c r="B4" s="15" t="s">
        <v>23</v>
      </c>
      <c r="C4" s="17">
        <v>0.1</v>
      </c>
      <c r="D4" s="15"/>
      <c r="J4" s="1"/>
      <c r="K4" s="1"/>
      <c r="L4" s="1"/>
      <c r="M4" s="1"/>
      <c r="N4" s="1"/>
    </row>
    <row r="5" spans="2:21" x14ac:dyDescent="0.25">
      <c r="B5" s="31" t="s">
        <v>9</v>
      </c>
      <c r="C5" s="10" t="s">
        <v>12</v>
      </c>
      <c r="D5" s="11" t="s">
        <v>4</v>
      </c>
      <c r="E5" s="11" t="s">
        <v>6</v>
      </c>
      <c r="F5" s="11" t="s">
        <v>7</v>
      </c>
      <c r="G5" s="11" t="s">
        <v>8</v>
      </c>
      <c r="J5" s="1"/>
      <c r="K5" s="1"/>
      <c r="L5" s="1"/>
      <c r="M5" s="1"/>
      <c r="N5" s="1"/>
    </row>
    <row r="6" spans="2:21" ht="15" customHeight="1" x14ac:dyDescent="0.25">
      <c r="B6" s="32"/>
      <c r="C6" s="12">
        <f>0.1</f>
        <v>0.1</v>
      </c>
      <c r="D6" s="12">
        <f>1</f>
        <v>1</v>
      </c>
      <c r="E6" s="12">
        <v>10</v>
      </c>
      <c r="F6" s="12">
        <v>100</v>
      </c>
      <c r="G6" s="12">
        <v>1000</v>
      </c>
      <c r="J6" s="1"/>
      <c r="K6" s="1"/>
      <c r="L6" s="1"/>
      <c r="M6" s="1"/>
      <c r="N6" s="1"/>
    </row>
    <row r="7" spans="2:21" x14ac:dyDescent="0.25">
      <c r="B7" s="3" t="s">
        <v>0</v>
      </c>
      <c r="C7" s="8"/>
      <c r="D7" s="9"/>
      <c r="E7" s="9"/>
      <c r="F7" s="9"/>
      <c r="G7" s="9"/>
      <c r="J7" s="1"/>
      <c r="K7" s="1"/>
      <c r="L7" s="1"/>
      <c r="M7" s="1"/>
      <c r="N7" s="1"/>
    </row>
    <row r="8" spans="2:21" x14ac:dyDescent="0.25">
      <c r="B8" s="3" t="s">
        <v>1</v>
      </c>
      <c r="C8" s="8"/>
      <c r="D8" s="9"/>
      <c r="E8" s="9"/>
      <c r="F8" s="9"/>
      <c r="G8" s="9"/>
      <c r="J8" s="1"/>
      <c r="K8" s="1"/>
      <c r="L8" s="1"/>
      <c r="M8" s="1"/>
      <c r="N8" s="1"/>
    </row>
    <row r="9" spans="2:21" x14ac:dyDescent="0.25">
      <c r="B9" s="3" t="s">
        <v>2</v>
      </c>
      <c r="C9" s="8"/>
      <c r="D9" s="9"/>
      <c r="E9" s="9"/>
      <c r="F9" s="9"/>
      <c r="G9" s="9"/>
      <c r="J9" s="1"/>
      <c r="K9" s="1"/>
      <c r="L9" s="1"/>
      <c r="M9" s="1"/>
      <c r="N9" s="1"/>
    </row>
    <row r="10" spans="2:21" x14ac:dyDescent="0.25">
      <c r="B10" s="3" t="s">
        <v>3</v>
      </c>
      <c r="C10" s="8"/>
      <c r="D10" s="9"/>
      <c r="E10" s="9"/>
      <c r="F10" s="9"/>
      <c r="G10" s="9"/>
      <c r="J10" s="1"/>
      <c r="K10" s="1"/>
      <c r="L10" s="1"/>
      <c r="M10" s="1"/>
      <c r="N10" s="1"/>
    </row>
    <row r="12" spans="2:21" x14ac:dyDescent="0.25">
      <c r="B12" t="s">
        <v>32</v>
      </c>
      <c r="I12" t="s">
        <v>33</v>
      </c>
      <c r="P12" t="s">
        <v>31</v>
      </c>
    </row>
    <row r="13" spans="2:21" ht="15.75" thickBot="1" x14ac:dyDescent="0.3"/>
    <row r="14" spans="2:21" ht="15" customHeight="1" x14ac:dyDescent="0.25">
      <c r="B14" s="31" t="s">
        <v>10</v>
      </c>
      <c r="C14" s="10" t="s">
        <v>12</v>
      </c>
      <c r="D14" s="19" t="s">
        <v>4</v>
      </c>
      <c r="E14" s="11" t="s">
        <v>6</v>
      </c>
      <c r="F14" s="11" t="s">
        <v>7</v>
      </c>
      <c r="G14" s="11" t="s">
        <v>8</v>
      </c>
      <c r="I14" s="13" t="s">
        <v>13</v>
      </c>
      <c r="J14" s="10" t="s">
        <v>12</v>
      </c>
      <c r="K14" s="19" t="s">
        <v>4</v>
      </c>
      <c r="L14" s="11" t="s">
        <v>6</v>
      </c>
      <c r="M14" s="11" t="s">
        <v>7</v>
      </c>
      <c r="N14" s="11" t="s">
        <v>8</v>
      </c>
      <c r="P14" s="13"/>
      <c r="Q14" s="10" t="s">
        <v>12</v>
      </c>
      <c r="R14" s="19" t="s">
        <v>4</v>
      </c>
      <c r="S14" s="11" t="s">
        <v>6</v>
      </c>
      <c r="T14" s="11" t="s">
        <v>7</v>
      </c>
      <c r="U14" s="11" t="s">
        <v>8</v>
      </c>
    </row>
    <row r="15" spans="2:21" x14ac:dyDescent="0.25">
      <c r="B15" s="32"/>
      <c r="C15" s="12">
        <f>0.1</f>
        <v>0.1</v>
      </c>
      <c r="D15" s="20">
        <f>1</f>
        <v>1</v>
      </c>
      <c r="E15" s="12">
        <v>10</v>
      </c>
      <c r="F15" s="12">
        <v>100</v>
      </c>
      <c r="G15" s="12">
        <v>1000</v>
      </c>
      <c r="I15" s="14"/>
      <c r="J15" s="12">
        <f>0.1</f>
        <v>0.1</v>
      </c>
      <c r="K15" s="20">
        <f>1</f>
        <v>1</v>
      </c>
      <c r="L15" s="12">
        <v>10</v>
      </c>
      <c r="M15" s="12">
        <v>100</v>
      </c>
      <c r="N15" s="12">
        <v>1000</v>
      </c>
      <c r="P15" s="14"/>
      <c r="Q15" s="12">
        <f>0.1</f>
        <v>0.1</v>
      </c>
      <c r="R15" s="20">
        <f>1</f>
        <v>1</v>
      </c>
      <c r="S15" s="12">
        <v>10</v>
      </c>
      <c r="T15" s="12">
        <v>100</v>
      </c>
      <c r="U15" s="12">
        <v>1000</v>
      </c>
    </row>
    <row r="16" spans="2:21" x14ac:dyDescent="0.25">
      <c r="B16" s="3" t="s">
        <v>0</v>
      </c>
      <c r="C16" s="8">
        <v>6.4784849846177814E-5</v>
      </c>
      <c r="D16" s="23">
        <v>6.4785750378826008E-6</v>
      </c>
      <c r="E16" s="9">
        <v>6.4794755705310008E-7</v>
      </c>
      <c r="F16" s="9">
        <v>6.4884808970200002E-8</v>
      </c>
      <c r="G16" s="9">
        <v>6.5785341618999999E-9</v>
      </c>
      <c r="I16" s="3" t="s">
        <v>0</v>
      </c>
      <c r="J16" s="6">
        <f t="shared" ref="J16:N19" si="0">C16/C$16</f>
        <v>1</v>
      </c>
      <c r="K16" s="21">
        <f t="shared" si="0"/>
        <v>1</v>
      </c>
      <c r="L16" s="6">
        <f t="shared" si="0"/>
        <v>1</v>
      </c>
      <c r="M16" s="6">
        <f t="shared" si="0"/>
        <v>1</v>
      </c>
      <c r="N16" s="6">
        <f t="shared" si="0"/>
        <v>1</v>
      </c>
      <c r="P16" s="3" t="s">
        <v>0</v>
      </c>
    </row>
    <row r="17" spans="2:21" x14ac:dyDescent="0.25">
      <c r="B17" s="3" t="s">
        <v>1</v>
      </c>
      <c r="C17" s="8">
        <v>1.6386442342253299E-5</v>
      </c>
      <c r="D17" s="23">
        <v>1.6387342874902003E-6</v>
      </c>
      <c r="E17" s="9">
        <v>1.6396348201389999E-7</v>
      </c>
      <c r="F17" s="9">
        <v>1.6486401466200001E-8</v>
      </c>
      <c r="G17" s="9">
        <v>1.7386934115000002E-9</v>
      </c>
      <c r="I17" s="3" t="s">
        <v>1</v>
      </c>
      <c r="J17" s="6">
        <f t="shared" si="0"/>
        <v>0.25293633281794309</v>
      </c>
      <c r="K17" s="21">
        <f t="shared" si="0"/>
        <v>0.25294671712651634</v>
      </c>
      <c r="L17" s="6">
        <f t="shared" si="0"/>
        <v>0.25305054433666613</v>
      </c>
      <c r="M17" s="6">
        <f t="shared" si="0"/>
        <v>0.25408723132361843</v>
      </c>
      <c r="N17" s="6">
        <f t="shared" si="0"/>
        <v>0.26429799841577989</v>
      </c>
      <c r="P17" s="3" t="s">
        <v>1</v>
      </c>
      <c r="Q17" s="5">
        <f t="shared" ref="Q17:U19" si="1">(J17-$K17)/$K17</f>
        <v>-4.1053343926414889E-5</v>
      </c>
      <c r="R17" s="5">
        <f t="shared" si="1"/>
        <v>0</v>
      </c>
      <c r="S17" s="5">
        <f t="shared" si="1"/>
        <v>4.1047067670720548E-4</v>
      </c>
      <c r="T17" s="5">
        <f t="shared" si="1"/>
        <v>4.5089108491241769E-3</v>
      </c>
      <c r="U17" s="5">
        <f t="shared" si="1"/>
        <v>4.4876175576479133E-2</v>
      </c>
    </row>
    <row r="18" spans="2:21" x14ac:dyDescent="0.25">
      <c r="B18" s="3" t="s">
        <v>2</v>
      </c>
      <c r="C18" s="8">
        <v>1.8260810932846402E-4</v>
      </c>
      <c r="D18" s="23">
        <v>1.8260900986111E-5</v>
      </c>
      <c r="E18" s="9">
        <v>1.8261801518760001E-6</v>
      </c>
      <c r="F18" s="9">
        <v>1.82708068452E-7</v>
      </c>
      <c r="G18" s="9">
        <v>1.8360860110000003E-8</v>
      </c>
      <c r="I18" s="3" t="s">
        <v>2</v>
      </c>
      <c r="J18" s="6">
        <f t="shared" si="0"/>
        <v>2.8186853834197403</v>
      </c>
      <c r="K18" s="21">
        <f t="shared" si="0"/>
        <v>2.8186601033919998</v>
      </c>
      <c r="L18" s="6">
        <f t="shared" si="0"/>
        <v>2.8184073417632201</v>
      </c>
      <c r="M18" s="6">
        <f t="shared" si="0"/>
        <v>2.8158835843365635</v>
      </c>
      <c r="N18" s="6">
        <f t="shared" si="0"/>
        <v>2.7910260337839539</v>
      </c>
      <c r="P18" s="3" t="s">
        <v>2</v>
      </c>
      <c r="Q18" s="5">
        <f t="shared" si="1"/>
        <v>8.9688102904180534E-6</v>
      </c>
      <c r="R18" s="5">
        <f t="shared" si="1"/>
        <v>0</v>
      </c>
      <c r="S18" s="5">
        <f t="shared" si="1"/>
        <v>-8.9674391202956757E-5</v>
      </c>
      <c r="T18" s="5">
        <f t="shared" si="1"/>
        <v>-9.8504926227004552E-4</v>
      </c>
      <c r="U18" s="5">
        <f t="shared" si="1"/>
        <v>-9.8039737302099157E-3</v>
      </c>
    </row>
    <row r="19" spans="2:21" ht="15.75" thickBot="1" x14ac:dyDescent="0.3">
      <c r="B19" s="3" t="s">
        <v>3</v>
      </c>
      <c r="C19" s="8">
        <v>1.17386407542108E-5</v>
      </c>
      <c r="D19" s="24">
        <v>1.1739541286858999E-6</v>
      </c>
      <c r="E19" s="9">
        <v>1.1748546613340002E-7</v>
      </c>
      <c r="F19" s="9">
        <v>1.1838599878200002E-8</v>
      </c>
      <c r="G19" s="9">
        <v>1.2739132527E-9</v>
      </c>
      <c r="I19" s="3" t="s">
        <v>3</v>
      </c>
      <c r="J19" s="6">
        <f t="shared" si="0"/>
        <v>0.18119422646008276</v>
      </c>
      <c r="K19" s="22">
        <f t="shared" si="0"/>
        <v>0.18120560799579541</v>
      </c>
      <c r="L19" s="6">
        <f t="shared" si="0"/>
        <v>0.18131940595274432</v>
      </c>
      <c r="M19" s="6">
        <f t="shared" si="0"/>
        <v>0.18245564818780893</v>
      </c>
      <c r="N19" s="6">
        <f t="shared" si="0"/>
        <v>0.19364697687183111</v>
      </c>
      <c r="P19" s="3" t="s">
        <v>3</v>
      </c>
      <c r="Q19" s="5">
        <f t="shared" si="1"/>
        <v>-6.2810063322707731E-5</v>
      </c>
      <c r="R19" s="5">
        <f t="shared" si="1"/>
        <v>0</v>
      </c>
      <c r="S19" s="5">
        <f t="shared" si="1"/>
        <v>6.2800460872904291E-4</v>
      </c>
      <c r="T19" s="5">
        <f t="shared" si="1"/>
        <v>6.8984630544245036E-3</v>
      </c>
      <c r="U19" s="5">
        <f t="shared" si="1"/>
        <v>6.8658851200258539E-2</v>
      </c>
    </row>
    <row r="22" spans="2:21" ht="15.75" thickBot="1" x14ac:dyDescent="0.3"/>
    <row r="23" spans="2:21" x14ac:dyDescent="0.25">
      <c r="B23" s="31" t="s">
        <v>11</v>
      </c>
      <c r="C23" s="10" t="s">
        <v>12</v>
      </c>
      <c r="D23" s="19" t="s">
        <v>4</v>
      </c>
      <c r="E23" s="11" t="s">
        <v>6</v>
      </c>
      <c r="F23" s="11" t="s">
        <v>7</v>
      </c>
      <c r="G23" s="11" t="s">
        <v>8</v>
      </c>
    </row>
    <row r="24" spans="2:21" x14ac:dyDescent="0.25">
      <c r="B24" s="32"/>
      <c r="C24" s="12">
        <f>0.1</f>
        <v>0.1</v>
      </c>
      <c r="D24" s="20">
        <f>1</f>
        <v>1</v>
      </c>
      <c r="E24" s="12">
        <v>10</v>
      </c>
      <c r="F24" s="12">
        <v>100</v>
      </c>
      <c r="G24" s="12">
        <v>1000</v>
      </c>
    </row>
    <row r="25" spans="2:21" x14ac:dyDescent="0.25">
      <c r="B25" s="3" t="s">
        <v>0</v>
      </c>
      <c r="C25" s="6">
        <f>-_xlfn.NORM.S.INV(C16)</f>
        <v>3.8272750588147963</v>
      </c>
      <c r="D25" s="30">
        <f>-_xlfn.NORM.S.INV(D16)</f>
        <v>4.36082747841375</v>
      </c>
      <c r="E25" s="6">
        <f t="shared" ref="E25:G25" si="2">-_xlfn.NORM.S.INV(E16)</f>
        <v>4.8403824200518102</v>
      </c>
      <c r="F25" s="6">
        <f t="shared" si="2"/>
        <v>5.279171055623209</v>
      </c>
      <c r="G25" s="6">
        <f t="shared" si="2"/>
        <v>5.6840124626210402</v>
      </c>
    </row>
    <row r="26" spans="2:21" x14ac:dyDescent="0.25">
      <c r="B26" s="3" t="s">
        <v>1</v>
      </c>
      <c r="C26" s="6">
        <f t="shared" ref="C26:G28" si="3">-_xlfn.NORM.S.INV(C17)</f>
        <v>4.1532900877128505</v>
      </c>
      <c r="D26" s="21">
        <f t="shared" si="3"/>
        <v>4.6526181349885238</v>
      </c>
      <c r="E26" s="6">
        <f t="shared" si="3"/>
        <v>5.1066461695286218</v>
      </c>
      <c r="F26" s="6">
        <f t="shared" si="3"/>
        <v>5.5248708705465921</v>
      </c>
      <c r="G26" s="6">
        <f t="shared" si="3"/>
        <v>5.9073101613937444</v>
      </c>
    </row>
    <row r="27" spans="2:21" x14ac:dyDescent="0.25">
      <c r="B27" s="3" t="s">
        <v>2</v>
      </c>
      <c r="C27" s="6">
        <f t="shared" si="3"/>
        <v>3.564021357966042</v>
      </c>
      <c r="D27" s="21">
        <f t="shared" si="3"/>
        <v>4.1284492530654626</v>
      </c>
      <c r="E27" s="6">
        <f t="shared" si="3"/>
        <v>4.6302434647523434</v>
      </c>
      <c r="F27" s="6">
        <f t="shared" si="3"/>
        <v>5.0861442658422096</v>
      </c>
      <c r="G27" s="6">
        <f t="shared" si="3"/>
        <v>5.5059334695490367</v>
      </c>
    </row>
    <row r="28" spans="2:21" ht="15.75" thickBot="1" x14ac:dyDescent="0.3">
      <c r="B28" s="3" t="s">
        <v>3</v>
      </c>
      <c r="C28" s="6">
        <f t="shared" si="3"/>
        <v>4.2289612113918542</v>
      </c>
      <c r="D28" s="22">
        <f t="shared" si="3"/>
        <v>4.7209108602775061</v>
      </c>
      <c r="E28" s="6">
        <f t="shared" si="3"/>
        <v>5.1693012034146211</v>
      </c>
      <c r="F28" s="6">
        <f t="shared" si="3"/>
        <v>5.5827301311211999</v>
      </c>
      <c r="G28" s="6">
        <f t="shared" si="3"/>
        <v>5.9583594399158315</v>
      </c>
    </row>
    <row r="31" spans="2:21" x14ac:dyDescent="0.25">
      <c r="D31" t="s">
        <v>27</v>
      </c>
    </row>
    <row r="32" spans="2:21" x14ac:dyDescent="0.25">
      <c r="C32" t="s">
        <v>28</v>
      </c>
      <c r="D32" s="29">
        <v>4.3608284527079899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5"/>
  <sheetViews>
    <sheetView tabSelected="1" zoomScale="70" zoomScaleNormal="70" workbookViewId="0">
      <selection activeCell="I50" sqref="I50"/>
    </sheetView>
  </sheetViews>
  <sheetFormatPr defaultRowHeight="15" x14ac:dyDescent="0.25"/>
  <cols>
    <col min="7" max="7" width="11" customWidth="1"/>
  </cols>
  <sheetData>
    <row r="1" spans="2:21" x14ac:dyDescent="0.25">
      <c r="B1" t="s">
        <v>5</v>
      </c>
    </row>
    <row r="2" spans="2:21" x14ac:dyDescent="0.25">
      <c r="B2" s="15" t="s">
        <v>21</v>
      </c>
      <c r="C2" s="18">
        <v>1.00035102423845E-9</v>
      </c>
      <c r="D2" s="15"/>
      <c r="J2" s="1"/>
    </row>
    <row r="3" spans="2:21" x14ac:dyDescent="0.25">
      <c r="B3" s="15" t="s">
        <v>22</v>
      </c>
      <c r="C3" s="17">
        <v>339.91</v>
      </c>
      <c r="D3" s="15"/>
    </row>
    <row r="4" spans="2:21" x14ac:dyDescent="0.25">
      <c r="B4" s="15" t="s">
        <v>23</v>
      </c>
      <c r="C4" s="17">
        <v>0.1</v>
      </c>
      <c r="D4" s="15"/>
      <c r="J4" s="1"/>
      <c r="K4" s="1"/>
      <c r="L4" s="1"/>
      <c r="M4" s="1"/>
      <c r="N4" s="1"/>
    </row>
    <row r="5" spans="2:21" x14ac:dyDescent="0.25">
      <c r="B5" s="31" t="s">
        <v>9</v>
      </c>
      <c r="C5" s="10" t="s">
        <v>12</v>
      </c>
      <c r="D5" s="11" t="s">
        <v>4</v>
      </c>
      <c r="E5" s="11" t="s">
        <v>6</v>
      </c>
      <c r="F5" s="11" t="s">
        <v>7</v>
      </c>
      <c r="G5" s="11" t="s">
        <v>8</v>
      </c>
      <c r="J5" s="1"/>
      <c r="K5" s="1"/>
      <c r="L5" s="1"/>
      <c r="M5" s="1"/>
      <c r="N5" s="1"/>
    </row>
    <row r="6" spans="2:21" ht="15" customHeight="1" x14ac:dyDescent="0.25">
      <c r="B6" s="32"/>
      <c r="C6" s="12">
        <f>0.1</f>
        <v>0.1</v>
      </c>
      <c r="D6" s="12">
        <f>1</f>
        <v>1</v>
      </c>
      <c r="E6" s="12">
        <v>10</v>
      </c>
      <c r="F6" s="12">
        <v>100</v>
      </c>
      <c r="G6" s="12">
        <v>1000</v>
      </c>
      <c r="I6" s="1"/>
      <c r="J6" s="1"/>
      <c r="K6" s="1"/>
      <c r="L6" s="1"/>
      <c r="M6" s="1"/>
      <c r="N6" s="1"/>
    </row>
    <row r="7" spans="2:21" x14ac:dyDescent="0.25">
      <c r="B7" s="3" t="s">
        <v>0</v>
      </c>
      <c r="C7" s="8"/>
      <c r="D7" s="9"/>
      <c r="E7" s="9"/>
      <c r="F7" s="9"/>
      <c r="G7" s="9"/>
      <c r="I7" s="1"/>
      <c r="J7" s="1"/>
      <c r="K7" s="1"/>
      <c r="L7" s="1"/>
      <c r="M7" s="1"/>
      <c r="N7" s="1"/>
    </row>
    <row r="8" spans="2:21" x14ac:dyDescent="0.25">
      <c r="B8" s="3" t="s">
        <v>1</v>
      </c>
      <c r="C8" s="8"/>
      <c r="D8" s="9"/>
      <c r="E8" s="9"/>
      <c r="F8" s="9"/>
      <c r="G8" s="9"/>
      <c r="I8" s="1"/>
      <c r="J8" s="1"/>
      <c r="K8" s="1"/>
      <c r="L8" s="1"/>
      <c r="M8" s="1"/>
    </row>
    <row r="9" spans="2:21" x14ac:dyDescent="0.25">
      <c r="B9" s="3" t="s">
        <v>2</v>
      </c>
      <c r="C9" s="8"/>
      <c r="D9" s="9"/>
      <c r="E9" s="9"/>
      <c r="F9" s="9"/>
      <c r="G9" s="9"/>
      <c r="I9" s="1"/>
      <c r="J9" s="1"/>
      <c r="K9" s="1"/>
      <c r="L9" s="1"/>
      <c r="M9" s="1"/>
    </row>
    <row r="10" spans="2:21" x14ac:dyDescent="0.25">
      <c r="B10" s="3" t="s">
        <v>3</v>
      </c>
      <c r="C10" s="8"/>
      <c r="D10" s="9"/>
      <c r="E10" s="9"/>
      <c r="F10" s="9"/>
      <c r="G10" s="9"/>
      <c r="I10" s="1"/>
      <c r="J10" s="1"/>
      <c r="K10" s="1"/>
      <c r="L10" s="1"/>
      <c r="M10" s="1"/>
    </row>
    <row r="12" spans="2:21" x14ac:dyDescent="0.25">
      <c r="B12" t="s">
        <v>32</v>
      </c>
      <c r="I12" t="s">
        <v>33</v>
      </c>
      <c r="P12" t="s">
        <v>31</v>
      </c>
    </row>
    <row r="13" spans="2:21" ht="15.75" thickBot="1" x14ac:dyDescent="0.3"/>
    <row r="14" spans="2:21" ht="15" customHeight="1" x14ac:dyDescent="0.25">
      <c r="B14" s="31" t="s">
        <v>10</v>
      </c>
      <c r="C14" s="10" t="s">
        <v>12</v>
      </c>
      <c r="D14" s="19" t="s">
        <v>4</v>
      </c>
      <c r="E14" s="11" t="s">
        <v>6</v>
      </c>
      <c r="F14" s="11" t="s">
        <v>7</v>
      </c>
      <c r="G14" s="11" t="s">
        <v>8</v>
      </c>
      <c r="I14" s="13" t="s">
        <v>13</v>
      </c>
      <c r="J14" s="10" t="s">
        <v>12</v>
      </c>
      <c r="K14" s="19" t="s">
        <v>4</v>
      </c>
      <c r="L14" s="11" t="s">
        <v>6</v>
      </c>
      <c r="M14" s="11" t="s">
        <v>7</v>
      </c>
      <c r="N14" s="11" t="s">
        <v>8</v>
      </c>
      <c r="P14" s="13"/>
      <c r="Q14" s="10" t="s">
        <v>12</v>
      </c>
      <c r="R14" s="19" t="s">
        <v>4</v>
      </c>
      <c r="S14" s="11" t="s">
        <v>6</v>
      </c>
      <c r="T14" s="11" t="s">
        <v>7</v>
      </c>
      <c r="U14" s="11" t="s">
        <v>8</v>
      </c>
    </row>
    <row r="15" spans="2:21" x14ac:dyDescent="0.25">
      <c r="B15" s="32"/>
      <c r="C15" s="12">
        <f>0.1</f>
        <v>0.1</v>
      </c>
      <c r="D15" s="20">
        <f>1</f>
        <v>1</v>
      </c>
      <c r="E15" s="12">
        <v>10</v>
      </c>
      <c r="F15" s="12">
        <v>100</v>
      </c>
      <c r="G15" s="12">
        <v>1000</v>
      </c>
      <c r="I15" s="14"/>
      <c r="J15" s="12">
        <f>0.1</f>
        <v>0.1</v>
      </c>
      <c r="K15" s="20">
        <f>1</f>
        <v>1</v>
      </c>
      <c r="L15" s="12">
        <v>10</v>
      </c>
      <c r="M15" s="12">
        <v>100</v>
      </c>
      <c r="N15" s="12">
        <v>1000</v>
      </c>
      <c r="P15" s="14"/>
      <c r="Q15" s="12">
        <f>0.1</f>
        <v>0.1</v>
      </c>
      <c r="R15" s="20">
        <f>1</f>
        <v>1</v>
      </c>
      <c r="S15" s="12">
        <v>10</v>
      </c>
      <c r="T15" s="12">
        <v>100</v>
      </c>
      <c r="U15" s="12">
        <v>1000</v>
      </c>
    </row>
    <row r="16" spans="2:21" x14ac:dyDescent="0.25">
      <c r="B16" s="3" t="s">
        <v>0</v>
      </c>
      <c r="C16" s="8">
        <v>7.0055000000000006E-5</v>
      </c>
      <c r="D16" s="23">
        <v>7.0064000000000004E-6</v>
      </c>
      <c r="E16" s="9">
        <v>7.0154000000000002E-7</v>
      </c>
      <c r="F16" s="9">
        <v>7.1054999999999997E-8</v>
      </c>
      <c r="G16" s="9">
        <v>8.0057999999999998E-9</v>
      </c>
      <c r="I16" s="3" t="s">
        <v>0</v>
      </c>
      <c r="J16" s="6">
        <f>C16/C$16</f>
        <v>1</v>
      </c>
      <c r="K16" s="21">
        <f>D16/D$16</f>
        <v>1</v>
      </c>
      <c r="L16" s="6">
        <f>E16/E$16</f>
        <v>1</v>
      </c>
      <c r="M16" s="6">
        <f>F16/F$16</f>
        <v>1</v>
      </c>
      <c r="N16" s="6">
        <f>G16/G$16</f>
        <v>1</v>
      </c>
      <c r="P16" s="3" t="s">
        <v>0</v>
      </c>
    </row>
    <row r="17" spans="2:21" x14ac:dyDescent="0.25">
      <c r="B17" s="3" t="s">
        <v>1</v>
      </c>
      <c r="C17" s="8">
        <v>1.8164000000000001E-5</v>
      </c>
      <c r="D17" s="23">
        <v>1.8172999999999999E-6</v>
      </c>
      <c r="E17" s="9">
        <v>1.8262999999999999E-7</v>
      </c>
      <c r="F17" s="9">
        <v>1.9163000000000001E-8</v>
      </c>
      <c r="G17" s="9">
        <v>2.8167E-9</v>
      </c>
      <c r="I17" s="3" t="s">
        <v>1</v>
      </c>
      <c r="J17" s="6">
        <f>C17/C$16</f>
        <v>0.25928199272000568</v>
      </c>
      <c r="K17" s="21">
        <f>D17/D$16</f>
        <v>0.25937714089974878</v>
      </c>
      <c r="L17" s="6">
        <f>E17/E$16</f>
        <v>0.2603272799840351</v>
      </c>
      <c r="M17" s="6">
        <f>F17/F$16</f>
        <v>0.26969249173175713</v>
      </c>
      <c r="N17" s="6">
        <f>G17/G$16</f>
        <v>0.35183242149441657</v>
      </c>
      <c r="P17" s="3" t="s">
        <v>1</v>
      </c>
      <c r="Q17" s="5">
        <f t="shared" ref="Q17:U19" si="0">(J17-$K17)/$K17</f>
        <v>-3.6683332776759275E-4</v>
      </c>
      <c r="R17" s="5">
        <f t="shared" si="0"/>
        <v>0</v>
      </c>
      <c r="S17" s="5">
        <f t="shared" si="0"/>
        <v>3.6631565950275956E-3</v>
      </c>
      <c r="T17" s="5">
        <f t="shared" si="0"/>
        <v>3.9769699042196294E-2</v>
      </c>
      <c r="U17" s="5">
        <f t="shared" si="0"/>
        <v>0.35645115168573183</v>
      </c>
    </row>
    <row r="18" spans="2:21" x14ac:dyDescent="0.25">
      <c r="B18" s="3" t="s">
        <v>2</v>
      </c>
      <c r="C18" s="8">
        <v>1.8255999999999999E-3</v>
      </c>
      <c r="D18" s="23">
        <v>1.8257000000000001E-4</v>
      </c>
      <c r="E18" s="9">
        <v>1.8257000000000002E-5</v>
      </c>
      <c r="F18" s="9">
        <v>1.8266E-6</v>
      </c>
      <c r="G18" s="9">
        <v>1.8356000000000001E-7</v>
      </c>
      <c r="I18" s="3" t="s">
        <v>2</v>
      </c>
      <c r="J18" s="6">
        <f>C18/C$16</f>
        <v>26.059524659196342</v>
      </c>
      <c r="K18" s="21">
        <f>D18/D$16</f>
        <v>26.057604475907741</v>
      </c>
      <c r="L18" s="6">
        <f>E18/E$16</f>
        <v>26.024175385580296</v>
      </c>
      <c r="M18" s="6">
        <f>F18/F$16</f>
        <v>25.706846808810077</v>
      </c>
      <c r="N18" s="6">
        <f>G18/G$16</f>
        <v>22.928376926728124</v>
      </c>
      <c r="P18" s="3" t="s">
        <v>2</v>
      </c>
      <c r="Q18" s="5">
        <f t="shared" si="0"/>
        <v>7.36899391644308E-5</v>
      </c>
      <c r="R18" s="5">
        <f t="shared" si="0"/>
        <v>0</v>
      </c>
      <c r="S18" s="5">
        <f t="shared" si="0"/>
        <v>-1.2828919234825586E-3</v>
      </c>
      <c r="T18" s="5">
        <f t="shared" si="0"/>
        <v>-1.3460856212702377E-2</v>
      </c>
      <c r="U18" s="5">
        <f t="shared" si="0"/>
        <v>-0.1200888420910997</v>
      </c>
    </row>
    <row r="19" spans="2:21" ht="15.75" thickBot="1" x14ac:dyDescent="0.3">
      <c r="B19" s="3" t="s">
        <v>3</v>
      </c>
      <c r="C19" s="8">
        <v>1.2636000000000001E-5</v>
      </c>
      <c r="D19" s="24">
        <v>1.2644999999999999E-6</v>
      </c>
      <c r="E19" s="9">
        <v>1.2735000000000001E-7</v>
      </c>
      <c r="F19" s="9">
        <v>1.3634999999999999E-8</v>
      </c>
      <c r="G19" s="9">
        <v>2.2638E-9</v>
      </c>
      <c r="I19" s="3" t="s">
        <v>3</v>
      </c>
      <c r="J19" s="6">
        <f>C19/C$16</f>
        <v>0.18037256441367497</v>
      </c>
      <c r="K19" s="22">
        <f>D19/D$16</f>
        <v>0.18047784882393239</v>
      </c>
      <c r="L19" s="6">
        <f>E19/E$16</f>
        <v>0.18152920717279131</v>
      </c>
      <c r="M19" s="6">
        <f>F19/F$16</f>
        <v>0.19189360354654844</v>
      </c>
      <c r="N19" s="6">
        <f>G19/G$16</f>
        <v>0.28276999175597695</v>
      </c>
      <c r="P19" s="3" t="s">
        <v>3</v>
      </c>
      <c r="Q19" s="5">
        <f t="shared" si="0"/>
        <v>-5.8336472283717234E-4</v>
      </c>
      <c r="R19" s="5">
        <f t="shared" si="0"/>
        <v>0</v>
      </c>
      <c r="S19" s="5">
        <f t="shared" si="0"/>
        <v>5.8254148955675057E-3</v>
      </c>
      <c r="T19" s="5">
        <f t="shared" si="0"/>
        <v>6.3252940995284376E-2</v>
      </c>
      <c r="U19" s="5">
        <f t="shared" si="0"/>
        <v>0.56678502984505896</v>
      </c>
    </row>
    <row r="22" spans="2:21" ht="15.75" thickBot="1" x14ac:dyDescent="0.3"/>
    <row r="23" spans="2:21" x14ac:dyDescent="0.25">
      <c r="B23" s="31" t="s">
        <v>11</v>
      </c>
      <c r="C23" s="10" t="s">
        <v>12</v>
      </c>
      <c r="D23" s="19" t="s">
        <v>4</v>
      </c>
      <c r="E23" s="11" t="s">
        <v>6</v>
      </c>
      <c r="F23" s="11" t="s">
        <v>7</v>
      </c>
      <c r="G23" s="11" t="s">
        <v>8</v>
      </c>
    </row>
    <row r="24" spans="2:21" x14ac:dyDescent="0.25">
      <c r="B24" s="32"/>
      <c r="C24" s="12">
        <f>0.1</f>
        <v>0.1</v>
      </c>
      <c r="D24" s="20">
        <f>1</f>
        <v>1</v>
      </c>
      <c r="E24" s="12">
        <v>10</v>
      </c>
      <c r="F24" s="12">
        <v>100</v>
      </c>
      <c r="G24" s="12">
        <v>1000</v>
      </c>
    </row>
    <row r="25" spans="2:21" x14ac:dyDescent="0.25">
      <c r="B25" s="3" t="s">
        <v>0</v>
      </c>
      <c r="C25" s="6">
        <f>-_xlfn.NORM.S.INV(C16)</f>
        <v>3.8079740002093088</v>
      </c>
      <c r="D25" s="30">
        <f>-_xlfn.NORM.S.INV(D16)</f>
        <v>4.3436605234756662</v>
      </c>
      <c r="E25" s="6">
        <f>-_xlfn.NORM.S.INV(E16)</f>
        <v>4.8245666407785848</v>
      </c>
      <c r="F25" s="6">
        <f>-_xlfn.NORM.S.INV(F16)</f>
        <v>5.2624995655359976</v>
      </c>
      <c r="G25" s="6">
        <f>-_xlfn.NORM.S.INV(G16)</f>
        <v>5.6503558804433176</v>
      </c>
    </row>
    <row r="26" spans="2:21" x14ac:dyDescent="0.25">
      <c r="B26" s="3" t="s">
        <v>1</v>
      </c>
      <c r="C26" s="6">
        <f>-_xlfn.NORM.S.INV(C17)</f>
        <v>4.1296727204988617</v>
      </c>
      <c r="D26" s="21">
        <f>-_xlfn.NORM.S.INV(D17)</f>
        <v>4.6312526664209139</v>
      </c>
      <c r="E26" s="6">
        <f>-_xlfn.NORM.S.INV(E17)</f>
        <v>5.0862253633300103</v>
      </c>
      <c r="F26" s="6">
        <f>-_xlfn.NORM.S.INV(F17)</f>
        <v>5.498396677163754</v>
      </c>
      <c r="G26" s="6">
        <f>-_xlfn.NORM.S.INV(G17)</f>
        <v>5.8272919864849113</v>
      </c>
    </row>
    <row r="27" spans="2:21" x14ac:dyDescent="0.25">
      <c r="B27" s="3" t="s">
        <v>2</v>
      </c>
      <c r="C27" s="6">
        <f>-_xlfn.NORM.S.INV(C18)</f>
        <v>2.9068227694988895</v>
      </c>
      <c r="D27" s="21">
        <f>-_xlfn.NORM.S.INV(D18)</f>
        <v>3.564076112711525</v>
      </c>
      <c r="E27" s="6">
        <f>-_xlfn.NORM.S.INV(E18)</f>
        <v>4.1284983875276025</v>
      </c>
      <c r="F27" s="6">
        <f>-_xlfn.NORM.S.INV(F18)</f>
        <v>4.6301958668788128</v>
      </c>
      <c r="G27" s="6">
        <f>-_xlfn.NORM.S.INV(G18)</f>
        <v>5.0852614469095023</v>
      </c>
    </row>
    <row r="28" spans="2:21" ht="15.75" thickBot="1" x14ac:dyDescent="0.3">
      <c r="B28" s="3" t="s">
        <v>3</v>
      </c>
      <c r="C28" s="6">
        <f>-_xlfn.NORM.S.INV(C19)</f>
        <v>4.2123567370734811</v>
      </c>
      <c r="D28" s="22">
        <f>-_xlfn.NORM.S.INV(D19)</f>
        <v>4.7057776868440975</v>
      </c>
      <c r="E28" s="6">
        <f>-_xlfn.NORM.S.INV(E19)</f>
        <v>5.1542117572135764</v>
      </c>
      <c r="F28" s="6">
        <f>-_xlfn.NORM.S.INV(F19)</f>
        <v>5.5581173656755949</v>
      </c>
      <c r="G28" s="6">
        <f>-_xlfn.NORM.S.INV(G19)</f>
        <v>5.8636651809957518</v>
      </c>
    </row>
    <row r="31" spans="2:21" x14ac:dyDescent="0.25">
      <c r="D31" t="s">
        <v>27</v>
      </c>
    </row>
    <row r="32" spans="2:21" x14ac:dyDescent="0.25">
      <c r="C32" t="s">
        <v>28</v>
      </c>
      <c r="D32" s="29">
        <v>3.8402274693318099</v>
      </c>
    </row>
    <row r="44" spans="3:14" x14ac:dyDescent="0.25">
      <c r="N44" s="1"/>
    </row>
    <row r="47" spans="3:14" x14ac:dyDescent="0.25">
      <c r="C47" t="s">
        <v>34</v>
      </c>
    </row>
    <row r="49" spans="3:14" x14ac:dyDescent="0.25">
      <c r="C49" s="15" t="s">
        <v>23</v>
      </c>
      <c r="D49" s="17">
        <v>0.1</v>
      </c>
      <c r="I49" t="s">
        <v>35</v>
      </c>
    </row>
    <row r="50" spans="3:14" x14ac:dyDescent="0.25">
      <c r="C50" s="1">
        <v>3.2320000000000002</v>
      </c>
      <c r="D50" s="1">
        <v>3.8401999999999998</v>
      </c>
      <c r="E50" s="1">
        <v>4.3723000000000001</v>
      </c>
      <c r="F50" s="1">
        <v>4.8506</v>
      </c>
      <c r="G50" s="1">
        <v>5.2861000000000002</v>
      </c>
      <c r="I50">
        <v>3.1412141555056001</v>
      </c>
      <c r="J50">
        <v>3.7624592086837798</v>
      </c>
      <c r="K50">
        <v>4.3033052482242002</v>
      </c>
      <c r="L50" s="1">
        <v>4.7880033632748003</v>
      </c>
      <c r="M50">
        <v>5.2291952837533104</v>
      </c>
      <c r="N50" s="1"/>
    </row>
    <row r="51" spans="3:14" x14ac:dyDescent="0.25">
      <c r="C51" s="1">
        <v>3.5924</v>
      </c>
      <c r="D51" s="1">
        <v>4.1532999999999998</v>
      </c>
      <c r="E51" s="1">
        <v>4.6525999999999996</v>
      </c>
      <c r="F51" s="1">
        <v>5.1056999999999997</v>
      </c>
      <c r="G51" s="1">
        <v>5.5156000000000001</v>
      </c>
      <c r="I51">
        <v>3.5026323417916601</v>
      </c>
      <c r="J51">
        <v>4.0747172528410003</v>
      </c>
      <c r="K51">
        <v>4.5818488697901101</v>
      </c>
      <c r="L51">
        <v>5.0411743964268103</v>
      </c>
      <c r="M51">
        <v>5.4583092561578903</v>
      </c>
      <c r="N51" s="1"/>
    </row>
    <row r="52" spans="3:14" x14ac:dyDescent="0.25">
      <c r="C52" s="1">
        <v>2.9068000000000001</v>
      </c>
      <c r="D52" s="1">
        <v>3.5640999999999998</v>
      </c>
      <c r="E52" s="1">
        <v>4.1284999999999998</v>
      </c>
      <c r="F52" s="1">
        <v>4.6302000000000003</v>
      </c>
      <c r="G52" s="1">
        <v>5.0853000000000002</v>
      </c>
      <c r="I52">
        <v>2.9068156377743599</v>
      </c>
      <c r="J52">
        <v>3.5640832079218701</v>
      </c>
      <c r="K52">
        <v>4.1284932664878102</v>
      </c>
      <c r="L52">
        <v>4.6301912226723001</v>
      </c>
      <c r="M52">
        <v>5.0852568842701604</v>
      </c>
      <c r="N52" s="1"/>
    </row>
    <row r="53" spans="3:14" x14ac:dyDescent="0.25">
      <c r="C53" s="1">
        <v>3.6783999999999999</v>
      </c>
      <c r="D53" s="1">
        <v>4.2290000000000001</v>
      </c>
      <c r="E53" s="1">
        <v>4.7207999999999997</v>
      </c>
      <c r="F53" s="1">
        <v>5.1679000000000004</v>
      </c>
      <c r="G53" s="1">
        <v>5.57</v>
      </c>
      <c r="I53">
        <v>3.5867286845433601</v>
      </c>
      <c r="J53">
        <v>4.1483566585530998</v>
      </c>
      <c r="K53">
        <v>4.6480729193267001</v>
      </c>
      <c r="L53">
        <v>5.1015679084027203</v>
      </c>
      <c r="M53">
        <v>5.5119610662630398</v>
      </c>
      <c r="N53" s="1"/>
    </row>
    <row r="55" spans="3:14" x14ac:dyDescent="0.25">
      <c r="C55" s="15" t="s">
        <v>23</v>
      </c>
      <c r="D55" s="17">
        <v>0.01</v>
      </c>
    </row>
    <row r="56" spans="3:14" x14ac:dyDescent="0.25">
      <c r="C56" s="1">
        <v>3.2231999999999998</v>
      </c>
      <c r="D56" s="1">
        <v>3.8325999999999998</v>
      </c>
      <c r="E56" s="1">
        <v>4.3655999999999997</v>
      </c>
      <c r="F56" s="1">
        <v>4.8444000000000003</v>
      </c>
      <c r="G56" s="1">
        <v>5.2805999999999997</v>
      </c>
      <c r="I56" s="5">
        <f>_xlfn.NORM.S.DIST(-C50,TRUE)/_xlfn.NORM.S.DIST(-C56,TRUE)</f>
        <v>0.96970857967691282</v>
      </c>
      <c r="J56" s="5">
        <f t="shared" ref="J56:M56" si="1">_xlfn.NORM.S.DIST(-D50,TRUE)/_xlfn.NORM.S.DIST(-D56,TRUE)</f>
        <v>0.96954231786369149</v>
      </c>
      <c r="K56" s="5">
        <f t="shared" si="1"/>
        <v>0.96978992832418032</v>
      </c>
      <c r="L56" s="5">
        <f t="shared" si="1"/>
        <v>0.96924046620066662</v>
      </c>
      <c r="M56" s="5">
        <f t="shared" si="1"/>
        <v>0.9704110538925147</v>
      </c>
    </row>
    <row r="57" spans="3:14" x14ac:dyDescent="0.25">
      <c r="C57" s="1">
        <v>3.5916000000000001</v>
      </c>
      <c r="D57" s="1">
        <v>4.1525999999999996</v>
      </c>
      <c r="E57" s="1">
        <v>4.6519000000000004</v>
      </c>
      <c r="F57" s="1">
        <v>5.1051000000000002</v>
      </c>
      <c r="G57" s="1">
        <v>5.5151000000000003</v>
      </c>
      <c r="I57" s="5">
        <f t="shared" ref="I57:I59" si="2">_xlfn.NORM.S.DIST(-C51,TRUE)/_xlfn.NORM.S.DIST(-C57,TRUE)</f>
        <v>0.99693410852672737</v>
      </c>
      <c r="J57" s="5">
        <f t="shared" ref="J57:J59" si="3">_xlfn.NORM.S.DIST(-D51,TRUE)/_xlfn.NORM.S.DIST(-D57,TRUE)</f>
        <v>0.9969445421345261</v>
      </c>
      <c r="K57" s="5">
        <f t="shared" ref="K57:K59" si="4">_xlfn.NORM.S.DIST(-E51,TRUE)/_xlfn.NORM.S.DIST(-E57,TRUE)</f>
        <v>0.99661018700586479</v>
      </c>
      <c r="L57" s="5">
        <f t="shared" ref="L57:L59" si="5">_xlfn.NORM.S.DIST(-F51,TRUE)/_xlfn.NORM.S.DIST(-F57,TRUE)</f>
        <v>0.99683191884260502</v>
      </c>
      <c r="M57" s="5">
        <f t="shared" ref="M57:M59" si="6">_xlfn.NORM.S.DIST(-G51,TRUE)/_xlfn.NORM.S.DIST(-G57,TRUE)</f>
        <v>0.99716087114661223</v>
      </c>
    </row>
    <row r="58" spans="3:14" x14ac:dyDescent="0.25">
      <c r="C58" s="1">
        <v>2.0912000000000002</v>
      </c>
      <c r="D58" s="1">
        <v>2.9068000000000001</v>
      </c>
      <c r="E58" s="1">
        <v>3.5640999999999998</v>
      </c>
      <c r="F58" s="1">
        <v>4.1284999999999998</v>
      </c>
      <c r="G58" s="1">
        <v>4.6302000000000003</v>
      </c>
      <c r="I58" s="5">
        <f t="shared" si="2"/>
        <v>0.10001237547797516</v>
      </c>
      <c r="J58" s="5">
        <f t="shared" si="3"/>
        <v>9.99890939982815E-2</v>
      </c>
      <c r="K58" s="5">
        <f t="shared" si="4"/>
        <v>0.10000840475298946</v>
      </c>
      <c r="L58" s="5">
        <f t="shared" si="5"/>
        <v>0.10004800055078503</v>
      </c>
      <c r="M58" s="5">
        <f t="shared" si="6"/>
        <v>0.10047431250824676</v>
      </c>
    </row>
    <row r="59" spans="3:14" x14ac:dyDescent="0.25">
      <c r="C59" s="1">
        <v>3.6850999999999998</v>
      </c>
      <c r="D59" s="1">
        <v>4.2350000000000003</v>
      </c>
      <c r="E59" s="1">
        <v>4.7262000000000004</v>
      </c>
      <c r="F59" s="1">
        <v>5.1727999999999996</v>
      </c>
      <c r="G59" s="1">
        <v>5.5743</v>
      </c>
      <c r="I59" s="5">
        <f t="shared" si="2"/>
        <v>1.0266337355829454</v>
      </c>
      <c r="J59" s="5">
        <f t="shared" si="3"/>
        <v>1.0270426341555492</v>
      </c>
      <c r="K59" s="5">
        <f t="shared" si="4"/>
        <v>1.0269211758379733</v>
      </c>
      <c r="L59" s="5">
        <f t="shared" si="5"/>
        <v>1.0265688644985687</v>
      </c>
      <c r="M59" s="5">
        <f t="shared" si="6"/>
        <v>1.02499605197202</v>
      </c>
    </row>
    <row r="61" spans="3:14" x14ac:dyDescent="0.25">
      <c r="C61" s="15" t="s">
        <v>23</v>
      </c>
      <c r="D61" s="17">
        <v>1E-3</v>
      </c>
    </row>
    <row r="62" spans="3:14" x14ac:dyDescent="0.25">
      <c r="C62" s="1">
        <v>3.2231000000000001</v>
      </c>
      <c r="D62" s="1">
        <v>3.8325</v>
      </c>
      <c r="E62" s="1">
        <v>4.3654999999999999</v>
      </c>
      <c r="F62" s="1">
        <v>4.8444000000000003</v>
      </c>
      <c r="G62" s="1">
        <v>5.2805</v>
      </c>
      <c r="I62" s="5">
        <f>_xlfn.NORM.S.DIST(-C50,TRUE)/_xlfn.NORM.S.DIST(-C62,TRUE)</f>
        <v>0.96937008894769094</v>
      </c>
      <c r="J62" s="5">
        <f t="shared" ref="J62:M62" si="7">_xlfn.NORM.S.DIST(-D50,TRUE)/_xlfn.NORM.S.DIST(-D62,TRUE)</f>
        <v>0.96914815975141133</v>
      </c>
      <c r="K62" s="5">
        <f t="shared" si="7"/>
        <v>0.9693463299756675</v>
      </c>
      <c r="L62" s="5">
        <f t="shared" si="7"/>
        <v>0.96924046620066662</v>
      </c>
      <c r="M62" s="5">
        <f t="shared" si="7"/>
        <v>0.96988152002057715</v>
      </c>
    </row>
    <row r="63" spans="3:14" x14ac:dyDescent="0.25">
      <c r="C63" s="1">
        <v>3.5945999999999998</v>
      </c>
      <c r="D63" s="1">
        <v>4.1553000000000004</v>
      </c>
      <c r="E63" s="1">
        <v>4.6543000000000001</v>
      </c>
      <c r="F63" s="1">
        <v>5.1073000000000004</v>
      </c>
      <c r="G63" s="1">
        <v>5.5170000000000003</v>
      </c>
      <c r="I63" s="5">
        <f t="shared" ref="I63:I65" si="8">_xlfn.NORM.S.DIST(-C51,TRUE)/_xlfn.NORM.S.DIST(-C63,TRUE)</f>
        <v>1.0084830506150062</v>
      </c>
      <c r="J63" s="5">
        <f t="shared" ref="J63:J65" si="9">_xlfn.NORM.S.DIST(-D51,TRUE)/_xlfn.NORM.S.DIST(-D63,TRUE)</f>
        <v>1.0087841813004736</v>
      </c>
      <c r="K63" s="5">
        <f t="shared" ref="K63:K65" si="10">_xlfn.NORM.S.DIST(-E51,TRUE)/_xlfn.NORM.S.DIST(-E63,TRUE)</f>
        <v>1.0082824640998966</v>
      </c>
      <c r="L63" s="5">
        <f t="shared" ref="L63:L65" si="11">_xlfn.NORM.S.DIST(-F51,TRUE)/_xlfn.NORM.S.DIST(-F63,TRUE)</f>
        <v>1.008499246733475</v>
      </c>
      <c r="M63" s="5">
        <f t="shared" ref="M63:M65" si="12">_xlfn.NORM.S.DIST(-G51,TRUE)/_xlfn.NORM.S.DIST(-G63,TRUE)</f>
        <v>1.0079939425275024</v>
      </c>
    </row>
    <row r="64" spans="3:14" x14ac:dyDescent="0.25">
      <c r="C64" s="1">
        <v>0.90564</v>
      </c>
      <c r="D64" s="1">
        <v>2.0912000000000002</v>
      </c>
      <c r="E64" s="1">
        <v>2.9068000000000001</v>
      </c>
      <c r="F64" s="1">
        <v>3.5640999999999998</v>
      </c>
      <c r="G64" s="1">
        <v>4.1284999999999998</v>
      </c>
      <c r="I64" s="5">
        <f t="shared" si="8"/>
        <v>1.0000551773558852E-2</v>
      </c>
      <c r="J64" s="5">
        <f t="shared" si="9"/>
        <v>1.0000146812658683E-2</v>
      </c>
      <c r="K64" s="5">
        <f t="shared" si="10"/>
        <v>9.9997497834648456E-3</v>
      </c>
      <c r="L64" s="5">
        <f t="shared" si="11"/>
        <v>1.0005640933810222E-2</v>
      </c>
      <c r="M64" s="5">
        <f t="shared" si="12"/>
        <v>1.005225407316482E-2</v>
      </c>
    </row>
    <row r="65" spans="3:13" x14ac:dyDescent="0.25">
      <c r="C65" s="1">
        <v>3.6858</v>
      </c>
      <c r="D65" s="1">
        <v>4.2355999999999998</v>
      </c>
      <c r="E65" s="1">
        <v>4.7267000000000001</v>
      </c>
      <c r="F65" s="1">
        <v>5.1733000000000002</v>
      </c>
      <c r="G65" s="1">
        <v>5.5747</v>
      </c>
      <c r="I65" s="5">
        <f t="shared" si="8"/>
        <v>1.02945949614487</v>
      </c>
      <c r="J65" s="5">
        <f t="shared" si="9"/>
        <v>1.0297887489150881</v>
      </c>
      <c r="K65" s="5">
        <f t="shared" si="10"/>
        <v>1.0294517065243445</v>
      </c>
      <c r="L65" s="5">
        <f t="shared" si="11"/>
        <v>1.0293206986155108</v>
      </c>
      <c r="M65" s="5">
        <f t="shared" si="12"/>
        <v>1.0273537321911008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zoomScale="85" zoomScaleNormal="85" workbookViewId="0">
      <selection activeCell="J9" sqref="J9"/>
    </sheetView>
  </sheetViews>
  <sheetFormatPr defaultRowHeight="15" x14ac:dyDescent="0.25"/>
  <sheetData>
    <row r="1" spans="2:21" x14ac:dyDescent="0.25">
      <c r="B1" t="s">
        <v>5</v>
      </c>
    </row>
    <row r="2" spans="2:21" x14ac:dyDescent="0.25">
      <c r="B2" s="15" t="s">
        <v>21</v>
      </c>
      <c r="C2" s="18">
        <v>1.00000718816772E-8</v>
      </c>
      <c r="D2" s="15"/>
    </row>
    <row r="3" spans="2:21" x14ac:dyDescent="0.25">
      <c r="B3" s="15" t="s">
        <v>22</v>
      </c>
      <c r="C3" s="17">
        <v>324.48</v>
      </c>
      <c r="D3" s="15"/>
    </row>
    <row r="4" spans="2:21" x14ac:dyDescent="0.25">
      <c r="B4" s="15" t="s">
        <v>23</v>
      </c>
      <c r="C4" s="17">
        <v>0.1</v>
      </c>
      <c r="D4" s="15"/>
    </row>
    <row r="5" spans="2:21" x14ac:dyDescent="0.25">
      <c r="B5" s="31" t="s">
        <v>9</v>
      </c>
      <c r="C5" s="10" t="s">
        <v>12</v>
      </c>
      <c r="D5" s="11" t="s">
        <v>4</v>
      </c>
      <c r="E5" s="11" t="s">
        <v>6</v>
      </c>
      <c r="F5" s="11" t="s">
        <v>7</v>
      </c>
      <c r="G5" s="11" t="s">
        <v>8</v>
      </c>
    </row>
    <row r="6" spans="2:21" ht="15" customHeight="1" x14ac:dyDescent="0.25">
      <c r="B6" s="32"/>
      <c r="C6" s="12">
        <f>0.1</f>
        <v>0.1</v>
      </c>
      <c r="D6" s="12">
        <f>1</f>
        <v>1</v>
      </c>
      <c r="E6" s="12">
        <v>10</v>
      </c>
      <c r="F6" s="12">
        <v>100</v>
      </c>
      <c r="G6" s="12">
        <v>1000</v>
      </c>
    </row>
    <row r="7" spans="2:21" x14ac:dyDescent="0.25">
      <c r="B7" s="3" t="s">
        <v>0</v>
      </c>
      <c r="C7" s="8">
        <v>1.07625145184808E-4</v>
      </c>
      <c r="D7" s="9">
        <v>1.0762514518480801E-5</v>
      </c>
      <c r="E7" s="9">
        <v>1.07625145184808E-6</v>
      </c>
      <c r="F7" s="9">
        <v>1.07625145184808E-7</v>
      </c>
      <c r="G7" s="9">
        <v>1.0762514518480801E-8</v>
      </c>
    </row>
    <row r="8" spans="2:21" x14ac:dyDescent="0.25">
      <c r="B8" s="3" t="s">
        <v>1</v>
      </c>
      <c r="C8" s="8">
        <v>3.0379120441459399E-5</v>
      </c>
      <c r="D8" s="9"/>
      <c r="E8" s="9"/>
      <c r="F8" s="9"/>
      <c r="G8" s="9"/>
    </row>
    <row r="9" spans="2:21" x14ac:dyDescent="0.25">
      <c r="B9" s="3" t="s">
        <v>2</v>
      </c>
      <c r="C9" s="8">
        <v>3.3855198666721199E-4</v>
      </c>
      <c r="D9" s="9"/>
      <c r="E9" s="9"/>
      <c r="F9" s="9"/>
      <c r="G9" s="9"/>
    </row>
    <row r="10" spans="2:21" x14ac:dyDescent="0.25">
      <c r="B10" s="3" t="s">
        <v>3</v>
      </c>
      <c r="C10" s="8">
        <v>2.17630984344907E-5</v>
      </c>
      <c r="D10" s="9"/>
      <c r="E10" s="9"/>
      <c r="F10" s="9"/>
      <c r="G10" s="9"/>
    </row>
    <row r="12" spans="2:21" x14ac:dyDescent="0.25">
      <c r="B12" t="s">
        <v>32</v>
      </c>
      <c r="I12" t="s">
        <v>33</v>
      </c>
      <c r="P12" t="s">
        <v>31</v>
      </c>
    </row>
    <row r="13" spans="2:21" ht="15.75" thickBot="1" x14ac:dyDescent="0.3"/>
    <row r="14" spans="2:21" ht="15" customHeight="1" x14ac:dyDescent="0.25">
      <c r="B14" s="31" t="s">
        <v>10</v>
      </c>
      <c r="C14" s="10" t="s">
        <v>12</v>
      </c>
      <c r="D14" s="19" t="s">
        <v>4</v>
      </c>
      <c r="E14" s="11" t="s">
        <v>6</v>
      </c>
      <c r="F14" s="11" t="s">
        <v>7</v>
      </c>
      <c r="G14" s="11" t="s">
        <v>8</v>
      </c>
      <c r="I14" s="13" t="s">
        <v>13</v>
      </c>
      <c r="J14" s="10" t="s">
        <v>12</v>
      </c>
      <c r="K14" s="19" t="s">
        <v>4</v>
      </c>
      <c r="L14" s="11" t="s">
        <v>6</v>
      </c>
      <c r="M14" s="11" t="s">
        <v>7</v>
      </c>
      <c r="N14" s="11" t="s">
        <v>8</v>
      </c>
      <c r="P14" s="13"/>
      <c r="Q14" s="10" t="s">
        <v>12</v>
      </c>
      <c r="R14" s="19" t="s">
        <v>4</v>
      </c>
      <c r="S14" s="11" t="s">
        <v>6</v>
      </c>
      <c r="T14" s="11" t="s">
        <v>7</v>
      </c>
      <c r="U14" s="11" t="s">
        <v>8</v>
      </c>
    </row>
    <row r="15" spans="2:21" x14ac:dyDescent="0.25">
      <c r="B15" s="32"/>
      <c r="C15" s="12">
        <f>0.1</f>
        <v>0.1</v>
      </c>
      <c r="D15" s="20">
        <f>1</f>
        <v>1</v>
      </c>
      <c r="E15" s="12">
        <v>10</v>
      </c>
      <c r="F15" s="12">
        <v>100</v>
      </c>
      <c r="G15" s="12">
        <v>1000</v>
      </c>
      <c r="I15" s="14"/>
      <c r="J15" s="12">
        <f>0.1</f>
        <v>0.1</v>
      </c>
      <c r="K15" s="20">
        <f>1</f>
        <v>1</v>
      </c>
      <c r="L15" s="12">
        <v>10</v>
      </c>
      <c r="M15" s="12">
        <v>100</v>
      </c>
      <c r="N15" s="12">
        <v>1000</v>
      </c>
      <c r="P15" s="14"/>
      <c r="Q15" s="12">
        <f>0.1</f>
        <v>0.1</v>
      </c>
      <c r="R15" s="20">
        <f>1</f>
        <v>1</v>
      </c>
      <c r="S15" s="12">
        <v>10</v>
      </c>
      <c r="T15" s="12">
        <v>100</v>
      </c>
      <c r="U15" s="12">
        <v>1000</v>
      </c>
    </row>
    <row r="16" spans="2:21" x14ac:dyDescent="0.25">
      <c r="B16" s="3" t="s">
        <v>0</v>
      </c>
      <c r="C16" s="8">
        <v>5.7897164032639998E-3</v>
      </c>
      <c r="D16" s="23">
        <v>5.7898064039099998E-4</v>
      </c>
      <c r="E16" s="9">
        <v>5.7907064104000001E-5</v>
      </c>
      <c r="F16" s="9">
        <v>5.7997064749999996E-6</v>
      </c>
      <c r="G16" s="9">
        <v>5.8897071199999995E-7</v>
      </c>
      <c r="I16" s="3" t="s">
        <v>0</v>
      </c>
      <c r="J16" s="6">
        <f t="shared" ref="J16:N19" si="0">C16/C$16</f>
        <v>1</v>
      </c>
      <c r="K16" s="21">
        <f t="shared" si="0"/>
        <v>1</v>
      </c>
      <c r="L16" s="6">
        <f t="shared" si="0"/>
        <v>1</v>
      </c>
      <c r="M16" s="6">
        <f t="shared" si="0"/>
        <v>1</v>
      </c>
      <c r="N16" s="6">
        <f t="shared" si="0"/>
        <v>1</v>
      </c>
      <c r="P16" s="3" t="s">
        <v>0</v>
      </c>
    </row>
    <row r="17" spans="2:21" x14ac:dyDescent="0.25">
      <c r="B17" s="3" t="s">
        <v>1</v>
      </c>
      <c r="C17" s="8">
        <v>1.6376400649599999E-3</v>
      </c>
      <c r="D17" s="23">
        <v>1.6377300656100001E-4</v>
      </c>
      <c r="E17" s="9">
        <v>1.6386300721000001E-5</v>
      </c>
      <c r="F17" s="9">
        <v>1.6476301370000001E-6</v>
      </c>
      <c r="G17" s="9">
        <v>1.7376307800000001E-7</v>
      </c>
      <c r="I17" s="3" t="s">
        <v>1</v>
      </c>
      <c r="J17" s="6">
        <f t="shared" si="0"/>
        <v>0.2828532437334525</v>
      </c>
      <c r="K17" s="21">
        <f t="shared" si="0"/>
        <v>0.28286439154580373</v>
      </c>
      <c r="L17" s="6">
        <f t="shared" si="0"/>
        <v>0.28297585060728536</v>
      </c>
      <c r="M17" s="6">
        <f t="shared" si="0"/>
        <v>0.28408853863591438</v>
      </c>
      <c r="N17" s="6">
        <f t="shared" si="0"/>
        <v>0.29502838504472195</v>
      </c>
      <c r="P17" s="3" t="s">
        <v>1</v>
      </c>
      <c r="Q17" s="5">
        <f t="shared" ref="Q17:U19" si="1">(J17-$K17)/$K17</f>
        <v>-3.9410447848561462E-5</v>
      </c>
      <c r="R17" s="5">
        <f t="shared" si="1"/>
        <v>0</v>
      </c>
      <c r="S17" s="5">
        <f t="shared" si="1"/>
        <v>3.9403708919503631E-4</v>
      </c>
      <c r="T17" s="5">
        <f t="shared" si="1"/>
        <v>4.3276818387104265E-3</v>
      </c>
      <c r="U17" s="5">
        <f t="shared" si="1"/>
        <v>4.3002915398591378E-2</v>
      </c>
    </row>
    <row r="18" spans="2:21" x14ac:dyDescent="0.25">
      <c r="B18" s="3" t="s">
        <v>2</v>
      </c>
      <c r="C18" s="8">
        <v>1.8250137334435E-2</v>
      </c>
      <c r="D18" s="23">
        <v>1.8250227335079999E-3</v>
      </c>
      <c r="E18" s="9">
        <v>1.8251127341599999E-4</v>
      </c>
      <c r="F18" s="9">
        <v>1.8260127406E-5</v>
      </c>
      <c r="G18" s="9">
        <v>1.835012805E-6</v>
      </c>
      <c r="I18" s="3" t="s">
        <v>2</v>
      </c>
      <c r="J18" s="6">
        <f t="shared" si="0"/>
        <v>3.1521642967082699</v>
      </c>
      <c r="K18" s="21">
        <f t="shared" si="0"/>
        <v>3.1521308420183392</v>
      </c>
      <c r="L18" s="6">
        <f t="shared" si="0"/>
        <v>3.151796352310543</v>
      </c>
      <c r="M18" s="6">
        <f t="shared" si="0"/>
        <v>3.1484571649809228</v>
      </c>
      <c r="N18" s="6">
        <f t="shared" si="0"/>
        <v>3.1156265797474836</v>
      </c>
      <c r="P18" s="3" t="s">
        <v>2</v>
      </c>
      <c r="Q18" s="5">
        <f t="shared" si="1"/>
        <v>1.0613356998006513E-5</v>
      </c>
      <c r="R18" s="5">
        <f t="shared" si="1"/>
        <v>0</v>
      </c>
      <c r="S18" s="5">
        <f t="shared" si="1"/>
        <v>-1.0611542621814882E-4</v>
      </c>
      <c r="T18" s="5">
        <f t="shared" si="1"/>
        <v>-1.1654582952096303E-3</v>
      </c>
      <c r="U18" s="5">
        <f t="shared" si="1"/>
        <v>-1.1580820752821779E-2</v>
      </c>
    </row>
    <row r="19" spans="2:21" ht="15.75" thickBot="1" x14ac:dyDescent="0.3">
      <c r="B19" s="3" t="s">
        <v>3</v>
      </c>
      <c r="C19" s="8">
        <v>1.173180849428E-3</v>
      </c>
      <c r="D19" s="24">
        <v>1.17327085007E-4</v>
      </c>
      <c r="E19" s="9">
        <v>1.1741708565E-5</v>
      </c>
      <c r="F19" s="9">
        <v>1.183170921E-6</v>
      </c>
      <c r="G19" s="9">
        <v>1.2731715699999999E-7</v>
      </c>
      <c r="I19" s="3" t="s">
        <v>3</v>
      </c>
      <c r="J19" s="6">
        <f t="shared" si="0"/>
        <v>0.20263183336002602</v>
      </c>
      <c r="K19" s="22">
        <f t="shared" si="0"/>
        <v>0.2026442281865696</v>
      </c>
      <c r="L19" s="6">
        <f t="shared" si="0"/>
        <v>0.20276815526188846</v>
      </c>
      <c r="M19" s="6">
        <f t="shared" si="0"/>
        <v>0.20400531063082811</v>
      </c>
      <c r="N19" s="6">
        <f t="shared" si="0"/>
        <v>0.21616891028021101</v>
      </c>
      <c r="P19" s="3" t="s">
        <v>3</v>
      </c>
      <c r="Q19" s="5">
        <f t="shared" si="1"/>
        <v>-6.1165455609082865E-5</v>
      </c>
      <c r="R19" s="5">
        <f t="shared" si="1"/>
        <v>0</v>
      </c>
      <c r="S19" s="5">
        <f t="shared" si="1"/>
        <v>6.1154998801525953E-4</v>
      </c>
      <c r="T19" s="5">
        <f t="shared" si="1"/>
        <v>6.7166109611836028E-3</v>
      </c>
      <c r="U19" s="5">
        <f t="shared" si="1"/>
        <v>6.6741018062402277E-2</v>
      </c>
    </row>
    <row r="22" spans="2:21" ht="15.75" thickBot="1" x14ac:dyDescent="0.3"/>
    <row r="23" spans="2:21" x14ac:dyDescent="0.25">
      <c r="B23" s="31" t="s">
        <v>11</v>
      </c>
      <c r="C23" s="10" t="s">
        <v>12</v>
      </c>
      <c r="D23" s="19" t="s">
        <v>4</v>
      </c>
      <c r="E23" s="11" t="s">
        <v>6</v>
      </c>
      <c r="F23" s="11" t="s">
        <v>7</v>
      </c>
      <c r="G23" s="11" t="s">
        <v>8</v>
      </c>
    </row>
    <row r="24" spans="2:21" x14ac:dyDescent="0.25">
      <c r="B24" s="32"/>
      <c r="C24" s="12">
        <f>0.1</f>
        <v>0.1</v>
      </c>
      <c r="D24" s="20">
        <f>1</f>
        <v>1</v>
      </c>
      <c r="E24" s="12">
        <v>10</v>
      </c>
      <c r="F24" s="12">
        <v>100</v>
      </c>
      <c r="G24" s="12">
        <v>1000</v>
      </c>
    </row>
    <row r="25" spans="2:21" x14ac:dyDescent="0.25">
      <c r="B25" s="3" t="s">
        <v>0</v>
      </c>
      <c r="C25" s="6">
        <f>-_xlfn.NORM.S.INV(C16)</f>
        <v>2.5247083942990409</v>
      </c>
      <c r="D25" s="30">
        <f>-_xlfn.NORM.S.INV(D16)</f>
        <v>3.2490377054578974</v>
      </c>
      <c r="E25" s="6">
        <f t="shared" ref="E25:G25" si="2">-_xlfn.NORM.S.INV(E16)</f>
        <v>3.8548214364453477</v>
      </c>
      <c r="F25" s="6">
        <f t="shared" si="2"/>
        <v>4.3849843273676044</v>
      </c>
      <c r="G25" s="6">
        <f t="shared" si="2"/>
        <v>4.859312393992183</v>
      </c>
    </row>
    <row r="26" spans="2:21" x14ac:dyDescent="0.25">
      <c r="B26" s="3" t="s">
        <v>1</v>
      </c>
      <c r="C26" s="6">
        <f t="shared" ref="C26:C28" si="3">-_xlfn.NORM.S.INV(C17)</f>
        <v>2.9406465634023853</v>
      </c>
      <c r="D26" s="21">
        <f t="shared" ref="D26:G26" si="4">-_xlfn.NORM.S.INV(D17)</f>
        <v>3.592479830887179</v>
      </c>
      <c r="E26" s="6">
        <f t="shared" si="4"/>
        <v>4.1532920645489186</v>
      </c>
      <c r="F26" s="6">
        <f t="shared" si="4"/>
        <v>4.6515020318981293</v>
      </c>
      <c r="G26" s="6">
        <f t="shared" si="4"/>
        <v>5.0956612015270206</v>
      </c>
    </row>
    <row r="27" spans="2:21" x14ac:dyDescent="0.25">
      <c r="B27" s="3" t="s">
        <v>2</v>
      </c>
      <c r="C27" s="6">
        <f t="shared" si="3"/>
        <v>2.0913101039376434</v>
      </c>
      <c r="D27" s="21">
        <f t="shared" ref="D27:G27" si="5">-_xlfn.NORM.S.INV(D18)</f>
        <v>2.9069217022528884</v>
      </c>
      <c r="E27" s="6">
        <f t="shared" si="5"/>
        <v>3.5641605108566616</v>
      </c>
      <c r="F27" s="6">
        <f t="shared" si="5"/>
        <v>4.1284589958205231</v>
      </c>
      <c r="G27" s="6">
        <f t="shared" si="5"/>
        <v>4.6292443175778084</v>
      </c>
    </row>
    <row r="28" spans="2:21" ht="15.75" thickBot="1" x14ac:dyDescent="0.3">
      <c r="B28" s="3" t="s">
        <v>3</v>
      </c>
      <c r="C28" s="6">
        <f t="shared" si="3"/>
        <v>3.0424815894337516</v>
      </c>
      <c r="D28" s="22">
        <f t="shared" ref="D28:G28" si="6">-_xlfn.NORM.S.INV(D19)</f>
        <v>3.6784516414282642</v>
      </c>
      <c r="E28" s="6">
        <f t="shared" si="6"/>
        <v>4.2289024150522421</v>
      </c>
      <c r="F28" s="6">
        <f t="shared" si="6"/>
        <v>4.7193201224843495</v>
      </c>
      <c r="G28" s="6">
        <f t="shared" si="6"/>
        <v>5.1542600963059666</v>
      </c>
    </row>
    <row r="31" spans="2:21" x14ac:dyDescent="0.25">
      <c r="D31" t="s">
        <v>27</v>
      </c>
    </row>
    <row r="32" spans="2:21" x14ac:dyDescent="0.25">
      <c r="C32" t="s">
        <v>28</v>
      </c>
      <c r="D32" s="29">
        <v>3.2490388858969301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zoomScale="85" zoomScaleNormal="85" workbookViewId="0">
      <selection activeCell="B12" sqref="B12:I12"/>
    </sheetView>
  </sheetViews>
  <sheetFormatPr defaultRowHeight="15" x14ac:dyDescent="0.25"/>
  <sheetData>
    <row r="1" spans="2:21" x14ac:dyDescent="0.25">
      <c r="B1" t="s">
        <v>5</v>
      </c>
    </row>
    <row r="2" spans="2:21" x14ac:dyDescent="0.25">
      <c r="B2" s="15" t="s">
        <v>21</v>
      </c>
      <c r="C2" s="16">
        <v>1.0004712580613501E-7</v>
      </c>
      <c r="D2" s="15"/>
    </row>
    <row r="3" spans="2:21" x14ac:dyDescent="0.25">
      <c r="B3" s="15" t="s">
        <v>22</v>
      </c>
      <c r="C3" s="17">
        <v>307.97000000000003</v>
      </c>
      <c r="D3" s="15"/>
    </row>
    <row r="4" spans="2:21" x14ac:dyDescent="0.25">
      <c r="B4" s="15" t="s">
        <v>23</v>
      </c>
      <c r="C4" s="17">
        <v>0.1</v>
      </c>
      <c r="D4" s="15"/>
    </row>
    <row r="5" spans="2:21" x14ac:dyDescent="0.25">
      <c r="B5" s="31" t="s">
        <v>9</v>
      </c>
      <c r="C5" s="10" t="s">
        <v>12</v>
      </c>
      <c r="D5" s="11" t="s">
        <v>4</v>
      </c>
      <c r="E5" s="11" t="s">
        <v>6</v>
      </c>
      <c r="F5" s="11" t="s">
        <v>7</v>
      </c>
      <c r="G5" s="11" t="s">
        <v>8</v>
      </c>
    </row>
    <row r="6" spans="2:21" ht="15" customHeight="1" x14ac:dyDescent="0.25">
      <c r="B6" s="32"/>
      <c r="C6" s="12">
        <f>0.1</f>
        <v>0.1</v>
      </c>
      <c r="D6" s="12">
        <f>1</f>
        <v>1</v>
      </c>
      <c r="E6" s="12">
        <v>10</v>
      </c>
      <c r="F6" s="12">
        <v>100</v>
      </c>
      <c r="G6" s="12">
        <v>1000</v>
      </c>
    </row>
    <row r="7" spans="2:21" x14ac:dyDescent="0.25">
      <c r="B7" s="3" t="s">
        <v>0</v>
      </c>
      <c r="C7" s="8"/>
      <c r="D7" s="9"/>
      <c r="E7" s="9"/>
      <c r="F7" s="9"/>
      <c r="G7" s="9"/>
    </row>
    <row r="8" spans="2:21" x14ac:dyDescent="0.25">
      <c r="B8" s="3" t="s">
        <v>1</v>
      </c>
      <c r="C8" s="8"/>
      <c r="D8" s="9"/>
      <c r="E8" s="9"/>
      <c r="F8" s="9"/>
      <c r="G8" s="9"/>
    </row>
    <row r="9" spans="2:21" x14ac:dyDescent="0.25">
      <c r="B9" s="3" t="s">
        <v>2</v>
      </c>
      <c r="C9" s="8"/>
      <c r="D9" s="9"/>
      <c r="E9" s="9"/>
      <c r="F9" s="9"/>
      <c r="G9" s="9"/>
    </row>
    <row r="10" spans="2:21" x14ac:dyDescent="0.25">
      <c r="B10" s="3" t="s">
        <v>3</v>
      </c>
      <c r="C10" s="8"/>
      <c r="D10" s="9"/>
      <c r="E10" s="9"/>
      <c r="F10" s="9"/>
      <c r="G10" s="9"/>
    </row>
    <row r="12" spans="2:21" x14ac:dyDescent="0.25">
      <c r="B12" t="s">
        <v>32</v>
      </c>
      <c r="I12" t="s">
        <v>33</v>
      </c>
      <c r="P12" t="s">
        <v>31</v>
      </c>
    </row>
    <row r="13" spans="2:21" ht="15.75" thickBot="1" x14ac:dyDescent="0.3"/>
    <row r="14" spans="2:21" ht="15" customHeight="1" x14ac:dyDescent="0.25">
      <c r="B14" s="31" t="s">
        <v>10</v>
      </c>
      <c r="C14" s="10" t="s">
        <v>12</v>
      </c>
      <c r="D14" s="19" t="s">
        <v>4</v>
      </c>
      <c r="E14" s="11" t="s">
        <v>6</v>
      </c>
      <c r="F14" s="11" t="s">
        <v>7</v>
      </c>
      <c r="G14" s="11" t="s">
        <v>8</v>
      </c>
      <c r="I14" s="13" t="s">
        <v>13</v>
      </c>
      <c r="J14" s="10" t="s">
        <v>12</v>
      </c>
      <c r="K14" s="19" t="s">
        <v>4</v>
      </c>
      <c r="L14" s="11" t="s">
        <v>6</v>
      </c>
      <c r="M14" s="11" t="s">
        <v>7</v>
      </c>
      <c r="N14" s="11" t="s">
        <v>8</v>
      </c>
      <c r="P14" s="13"/>
      <c r="Q14" s="10" t="s">
        <v>12</v>
      </c>
      <c r="R14" s="19" t="s">
        <v>4</v>
      </c>
      <c r="S14" s="11" t="s">
        <v>6</v>
      </c>
      <c r="T14" s="11" t="s">
        <v>7</v>
      </c>
      <c r="U14" s="11" t="s">
        <v>8</v>
      </c>
    </row>
    <row r="15" spans="2:21" x14ac:dyDescent="0.25">
      <c r="B15" s="32"/>
      <c r="C15" s="12">
        <f>0.1</f>
        <v>0.1</v>
      </c>
      <c r="D15" s="20">
        <f>1</f>
        <v>1</v>
      </c>
      <c r="E15" s="12">
        <v>10</v>
      </c>
      <c r="F15" s="12">
        <v>100</v>
      </c>
      <c r="G15" s="12">
        <v>1000</v>
      </c>
      <c r="I15" s="14"/>
      <c r="J15" s="12">
        <f>0.1</f>
        <v>0.1</v>
      </c>
      <c r="K15" s="20">
        <f>1</f>
        <v>1</v>
      </c>
      <c r="L15" s="12">
        <v>10</v>
      </c>
      <c r="M15" s="12">
        <v>100</v>
      </c>
      <c r="N15" s="12">
        <v>1000</v>
      </c>
      <c r="P15" s="14"/>
      <c r="Q15" s="12">
        <f>0.1</f>
        <v>0.1</v>
      </c>
      <c r="R15" s="20">
        <f>1</f>
        <v>1</v>
      </c>
      <c r="S15" s="12">
        <v>10</v>
      </c>
      <c r="T15" s="12">
        <v>100</v>
      </c>
      <c r="U15" s="12">
        <v>1000</v>
      </c>
    </row>
    <row r="16" spans="2:21" x14ac:dyDescent="0.25">
      <c r="B16" s="3" t="s">
        <v>0</v>
      </c>
      <c r="C16" s="8">
        <v>5.4103388687987003E-2</v>
      </c>
      <c r="D16" s="23">
        <v>5.4104289112120001E-3</v>
      </c>
      <c r="E16" s="9">
        <v>5.4113293353400004E-4</v>
      </c>
      <c r="F16" s="9">
        <v>5.4203335767000001E-5</v>
      </c>
      <c r="G16" s="9">
        <v>5.5103759900000002E-6</v>
      </c>
      <c r="I16" s="3" t="s">
        <v>0</v>
      </c>
      <c r="J16" s="6">
        <f t="shared" ref="J16:N19" si="0">C16/C$16</f>
        <v>1</v>
      </c>
      <c r="K16" s="21">
        <f t="shared" si="0"/>
        <v>1</v>
      </c>
      <c r="L16" s="6">
        <f t="shared" si="0"/>
        <v>1</v>
      </c>
      <c r="M16" s="6">
        <f t="shared" si="0"/>
        <v>1</v>
      </c>
      <c r="N16" s="6">
        <f t="shared" si="0"/>
        <v>1</v>
      </c>
      <c r="P16" s="3" t="s">
        <v>0</v>
      </c>
    </row>
    <row r="17" spans="2:21" x14ac:dyDescent="0.25">
      <c r="B17" s="3" t="s">
        <v>1</v>
      </c>
      <c r="C17" s="8">
        <v>1.6383996961289001E-2</v>
      </c>
      <c r="D17" s="23">
        <v>1.638489738542E-3</v>
      </c>
      <c r="E17" s="9">
        <v>1.63939016267E-4</v>
      </c>
      <c r="F17" s="9">
        <v>1.648394404E-5</v>
      </c>
      <c r="G17" s="9">
        <v>1.738436817E-6</v>
      </c>
      <c r="I17" s="3" t="s">
        <v>1</v>
      </c>
      <c r="J17" s="6">
        <f t="shared" si="0"/>
        <v>0.30282755588148341</v>
      </c>
      <c r="K17" s="21">
        <f t="shared" si="0"/>
        <v>0.30283915849010923</v>
      </c>
      <c r="L17" s="6">
        <f t="shared" si="0"/>
        <v>0.30295516333917516</v>
      </c>
      <c r="M17" s="6">
        <f t="shared" si="0"/>
        <v>0.30411309205873138</v>
      </c>
      <c r="N17" s="6">
        <f t="shared" si="0"/>
        <v>0.31548424647516654</v>
      </c>
      <c r="P17" s="3" t="s">
        <v>1</v>
      </c>
      <c r="Q17" s="5">
        <f t="shared" ref="Q17:U19" si="1">(J17-$K17)/$K17</f>
        <v>-3.8312775281981248E-5</v>
      </c>
      <c r="R17" s="5">
        <f t="shared" si="1"/>
        <v>0</v>
      </c>
      <c r="S17" s="5">
        <f t="shared" si="1"/>
        <v>3.8305762585098547E-4</v>
      </c>
      <c r="T17" s="5">
        <f t="shared" si="1"/>
        <v>4.2066342244963051E-3</v>
      </c>
      <c r="U17" s="5">
        <f t="shared" si="1"/>
        <v>4.175512852466965E-2</v>
      </c>
    </row>
    <row r="18" spans="2:21" x14ac:dyDescent="0.25">
      <c r="B18" s="3" t="s">
        <v>2</v>
      </c>
      <c r="C18" s="8">
        <v>0.18258571643163801</v>
      </c>
      <c r="D18" s="23">
        <v>1.8258661685577E-2</v>
      </c>
      <c r="E18" s="9">
        <v>1.8259562109710001E-3</v>
      </c>
      <c r="F18" s="9">
        <v>1.8268566351000001E-4</v>
      </c>
      <c r="G18" s="9">
        <v>1.8358608764000001E-5</v>
      </c>
      <c r="I18" s="3" t="s">
        <v>2</v>
      </c>
      <c r="J18" s="6">
        <f t="shared" si="0"/>
        <v>3.3747556457989285</v>
      </c>
      <c r="K18" s="21">
        <f t="shared" si="0"/>
        <v>3.3747161242133101</v>
      </c>
      <c r="L18" s="6">
        <f t="shared" si="0"/>
        <v>3.3743209806990486</v>
      </c>
      <c r="M18" s="6">
        <f t="shared" si="0"/>
        <v>3.3703767660222574</v>
      </c>
      <c r="N18" s="6">
        <f t="shared" si="0"/>
        <v>3.3316435751963995</v>
      </c>
      <c r="P18" s="3" t="s">
        <v>2</v>
      </c>
      <c r="Q18" s="5">
        <f t="shared" si="1"/>
        <v>1.1711084477538663E-5</v>
      </c>
      <c r="R18" s="5">
        <f t="shared" si="1"/>
        <v>0</v>
      </c>
      <c r="S18" s="5">
        <f t="shared" si="1"/>
        <v>-1.1708940832871446E-4</v>
      </c>
      <c r="T18" s="5">
        <f t="shared" si="1"/>
        <v>-1.2858439143719827E-3</v>
      </c>
      <c r="U18" s="5">
        <f t="shared" si="1"/>
        <v>-1.2763310284935853E-2</v>
      </c>
    </row>
    <row r="19" spans="2:21" ht="15.75" thickBot="1" x14ac:dyDescent="0.3">
      <c r="B19" s="3" t="s">
        <v>3</v>
      </c>
      <c r="C19" s="8">
        <v>1.1737252621979E-2</v>
      </c>
      <c r="D19" s="24">
        <v>1.173815304611E-3</v>
      </c>
      <c r="E19" s="9">
        <v>1.17471572874E-4</v>
      </c>
      <c r="F19" s="9">
        <v>1.1837199701E-5</v>
      </c>
      <c r="G19" s="9">
        <v>1.273762383E-6</v>
      </c>
      <c r="I19" s="3" t="s">
        <v>3</v>
      </c>
      <c r="J19" s="6">
        <f t="shared" si="0"/>
        <v>0.21694117330926285</v>
      </c>
      <c r="K19" s="22">
        <f t="shared" si="0"/>
        <v>0.21695420527169471</v>
      </c>
      <c r="L19" s="6">
        <f t="shared" si="0"/>
        <v>0.21708450104269827</v>
      </c>
      <c r="M19" s="6">
        <f t="shared" si="0"/>
        <v>0.21838507784619976</v>
      </c>
      <c r="N19" s="6">
        <f t="shared" si="0"/>
        <v>0.23115707264106308</v>
      </c>
      <c r="P19" s="3" t="s">
        <v>3</v>
      </c>
      <c r="Q19" s="5">
        <f t="shared" si="1"/>
        <v>-6.0067802859746431E-5</v>
      </c>
      <c r="R19" s="5">
        <f t="shared" si="1"/>
        <v>0</v>
      </c>
      <c r="S19" s="5">
        <f t="shared" si="1"/>
        <v>6.0056808228445204E-4</v>
      </c>
      <c r="T19" s="5">
        <f t="shared" si="1"/>
        <v>6.5952746696619829E-3</v>
      </c>
      <c r="U19" s="5">
        <f t="shared" si="1"/>
        <v>6.5464817110052934E-2</v>
      </c>
    </row>
    <row r="22" spans="2:21" ht="15.75" thickBot="1" x14ac:dyDescent="0.3"/>
    <row r="23" spans="2:21" x14ac:dyDescent="0.25">
      <c r="B23" s="31" t="s">
        <v>11</v>
      </c>
      <c r="C23" s="10" t="s">
        <v>12</v>
      </c>
      <c r="D23" s="19" t="s">
        <v>4</v>
      </c>
      <c r="E23" s="11" t="s">
        <v>6</v>
      </c>
      <c r="F23" s="11" t="s">
        <v>7</v>
      </c>
      <c r="G23" s="11" t="s">
        <v>8</v>
      </c>
    </row>
    <row r="24" spans="2:21" x14ac:dyDescent="0.25">
      <c r="B24" s="32"/>
      <c r="C24" s="12">
        <f>0.1</f>
        <v>0.1</v>
      </c>
      <c r="D24" s="20">
        <f>1</f>
        <v>1</v>
      </c>
      <c r="E24" s="12">
        <v>10</v>
      </c>
      <c r="F24" s="12">
        <v>100</v>
      </c>
      <c r="G24" s="12">
        <v>1000</v>
      </c>
    </row>
    <row r="25" spans="2:21" x14ac:dyDescent="0.25">
      <c r="B25" s="3" t="s">
        <v>0</v>
      </c>
      <c r="C25" s="6">
        <f>-_xlfn.NORM.S.INV(C16)</f>
        <v>1.6063056144187517</v>
      </c>
      <c r="D25" s="30">
        <f>-_xlfn.NORM.S.INV(D16)</f>
        <v>2.548431361984465</v>
      </c>
      <c r="E25" s="6">
        <f t="shared" ref="E25:G25" si="2">-_xlfn.NORM.S.INV(E16)</f>
        <v>3.2682190001710327</v>
      </c>
      <c r="F25" s="6">
        <f t="shared" si="2"/>
        <v>3.8709620457166869</v>
      </c>
      <c r="G25" s="6">
        <f t="shared" si="2"/>
        <v>4.396111142611459</v>
      </c>
    </row>
    <row r="26" spans="2:21" x14ac:dyDescent="0.25">
      <c r="B26" s="3" t="s">
        <v>1</v>
      </c>
      <c r="C26" s="6">
        <f t="shared" ref="C26:G28" si="3">-_xlfn.NORM.S.INV(C17)</f>
        <v>2.134914509443961</v>
      </c>
      <c r="D26" s="21">
        <f t="shared" si="3"/>
        <v>2.9404858696591658</v>
      </c>
      <c r="E26" s="6">
        <f t="shared" si="3"/>
        <v>3.5922158937235937</v>
      </c>
      <c r="F26" s="6">
        <f t="shared" si="3"/>
        <v>4.1519329366379001</v>
      </c>
      <c r="G26" s="6">
        <f t="shared" si="3"/>
        <v>4.6404285590029728</v>
      </c>
    </row>
    <row r="27" spans="2:21" x14ac:dyDescent="0.25">
      <c r="B27" s="3" t="s">
        <v>2</v>
      </c>
      <c r="C27" s="6">
        <f t="shared" si="3"/>
        <v>0.90555500628840513</v>
      </c>
      <c r="D27" s="21">
        <f t="shared" si="3"/>
        <v>2.0911198317798054</v>
      </c>
      <c r="E27" s="6">
        <f t="shared" si="3"/>
        <v>2.9067617357468354</v>
      </c>
      <c r="F27" s="6">
        <f t="shared" si="3"/>
        <v>3.5639099626065103</v>
      </c>
      <c r="G27" s="6">
        <f t="shared" si="3"/>
        <v>4.127221824661647</v>
      </c>
    </row>
    <row r="28" spans="2:21" ht="15.75" thickBot="1" x14ac:dyDescent="0.3">
      <c r="B28" s="3" t="s">
        <v>3</v>
      </c>
      <c r="C28" s="6">
        <f t="shared" si="3"/>
        <v>2.265622516795522</v>
      </c>
      <c r="D28" s="22">
        <f t="shared" si="3"/>
        <v>3.0423188664173271</v>
      </c>
      <c r="E28" s="6">
        <f t="shared" si="3"/>
        <v>3.6781376692031178</v>
      </c>
      <c r="F28" s="6">
        <f t="shared" si="3"/>
        <v>4.2270795436962771</v>
      </c>
      <c r="G28" s="6">
        <f t="shared" si="3"/>
        <v>4.7042887591440667</v>
      </c>
    </row>
    <row r="31" spans="2:21" x14ac:dyDescent="0.25">
      <c r="D31" t="s">
        <v>27</v>
      </c>
    </row>
    <row r="32" spans="2:21" x14ac:dyDescent="0.25">
      <c r="C32" t="s">
        <v>28</v>
      </c>
      <c r="D32" s="29">
        <v>2.5484328172682398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zoomScale="85" zoomScaleNormal="85" workbookViewId="0">
      <selection activeCell="Q16" sqref="Q16"/>
    </sheetView>
  </sheetViews>
  <sheetFormatPr defaultRowHeight="15" x14ac:dyDescent="0.25"/>
  <cols>
    <col min="3" max="3" width="10.28515625" bestFit="1" customWidth="1"/>
  </cols>
  <sheetData>
    <row r="1" spans="2:21" x14ac:dyDescent="0.25">
      <c r="B1" t="s">
        <v>5</v>
      </c>
    </row>
    <row r="2" spans="2:21" x14ac:dyDescent="0.25">
      <c r="B2" s="15" t="s">
        <v>21</v>
      </c>
      <c r="C2" s="16">
        <v>9.9999999999999995E-7</v>
      </c>
      <c r="D2" s="15"/>
    </row>
    <row r="3" spans="2:21" x14ac:dyDescent="0.25">
      <c r="B3" s="15" t="s">
        <v>22</v>
      </c>
      <c r="C3" s="17">
        <v>290.13499999999999</v>
      </c>
      <c r="D3" s="15"/>
    </row>
    <row r="4" spans="2:21" x14ac:dyDescent="0.25">
      <c r="B4" s="15" t="s">
        <v>23</v>
      </c>
      <c r="C4" s="17">
        <v>0.1</v>
      </c>
      <c r="D4" s="15"/>
    </row>
    <row r="5" spans="2:21" x14ac:dyDescent="0.25">
      <c r="B5" s="31" t="s">
        <v>9</v>
      </c>
      <c r="C5" s="10" t="s">
        <v>12</v>
      </c>
      <c r="D5" s="11" t="s">
        <v>4</v>
      </c>
      <c r="E5" s="11" t="s">
        <v>6</v>
      </c>
      <c r="F5" s="11" t="s">
        <v>7</v>
      </c>
      <c r="G5" s="11" t="s">
        <v>8</v>
      </c>
    </row>
    <row r="6" spans="2:21" ht="15" customHeight="1" x14ac:dyDescent="0.25">
      <c r="B6" s="32"/>
      <c r="C6" s="12">
        <f>0.1</f>
        <v>0.1</v>
      </c>
      <c r="D6" s="12">
        <f>1</f>
        <v>1</v>
      </c>
      <c r="E6" s="12">
        <v>10</v>
      </c>
      <c r="F6" s="12">
        <v>100</v>
      </c>
      <c r="G6" s="12">
        <v>1000</v>
      </c>
    </row>
    <row r="7" spans="2:21" x14ac:dyDescent="0.25">
      <c r="B7" s="3" t="s">
        <v>0</v>
      </c>
      <c r="C7" s="8"/>
      <c r="D7" s="9"/>
      <c r="E7" s="9"/>
      <c r="F7" s="9"/>
      <c r="G7" s="9"/>
    </row>
    <row r="8" spans="2:21" x14ac:dyDescent="0.25">
      <c r="B8" s="3" t="s">
        <v>1</v>
      </c>
      <c r="C8" s="8"/>
      <c r="D8" s="9"/>
      <c r="E8" s="9"/>
      <c r="F8" s="9"/>
      <c r="G8" s="9"/>
    </row>
    <row r="9" spans="2:21" x14ac:dyDescent="0.25">
      <c r="B9" s="3" t="s">
        <v>2</v>
      </c>
      <c r="C9" s="8"/>
      <c r="D9" s="9"/>
      <c r="E9" s="9"/>
      <c r="F9" s="9"/>
      <c r="G9" s="9"/>
    </row>
    <row r="10" spans="2:21" x14ac:dyDescent="0.25">
      <c r="B10" s="3" t="s">
        <v>3</v>
      </c>
      <c r="C10" s="8"/>
      <c r="D10" s="9"/>
      <c r="E10" s="9"/>
      <c r="F10" s="9"/>
      <c r="G10" s="9"/>
    </row>
    <row r="12" spans="2:21" x14ac:dyDescent="0.25">
      <c r="B12" t="s">
        <v>32</v>
      </c>
      <c r="I12" t="s">
        <v>33</v>
      </c>
      <c r="P12" t="s">
        <v>31</v>
      </c>
    </row>
    <row r="13" spans="2:21" ht="15.75" thickBot="1" x14ac:dyDescent="0.3"/>
    <row r="14" spans="2:21" ht="15" customHeight="1" x14ac:dyDescent="0.25">
      <c r="B14" s="31" t="s">
        <v>10</v>
      </c>
      <c r="C14" s="10" t="s">
        <v>12</v>
      </c>
      <c r="D14" s="19" t="s">
        <v>4</v>
      </c>
      <c r="E14" s="11" t="s">
        <v>6</v>
      </c>
      <c r="F14" s="11" t="s">
        <v>7</v>
      </c>
      <c r="G14" s="11" t="s">
        <v>8</v>
      </c>
      <c r="I14" s="13" t="s">
        <v>13</v>
      </c>
      <c r="J14" s="10" t="s">
        <v>12</v>
      </c>
      <c r="K14" s="19" t="s">
        <v>4</v>
      </c>
      <c r="L14" s="11" t="s">
        <v>6</v>
      </c>
      <c r="M14" s="11" t="s">
        <v>7</v>
      </c>
      <c r="N14" s="11" t="s">
        <v>8</v>
      </c>
      <c r="P14" s="13"/>
      <c r="Q14" s="10" t="s">
        <v>12</v>
      </c>
      <c r="R14" s="19" t="s">
        <v>4</v>
      </c>
      <c r="S14" s="11" t="s">
        <v>6</v>
      </c>
      <c r="T14" s="11" t="s">
        <v>7</v>
      </c>
      <c r="U14" s="11" t="s">
        <v>8</v>
      </c>
    </row>
    <row r="15" spans="2:21" x14ac:dyDescent="0.25">
      <c r="B15" s="32"/>
      <c r="C15" s="12">
        <f>0.1</f>
        <v>0.1</v>
      </c>
      <c r="D15" s="20">
        <f>1</f>
        <v>1</v>
      </c>
      <c r="E15" s="12">
        <v>10</v>
      </c>
      <c r="F15" s="12">
        <v>100</v>
      </c>
      <c r="G15" s="12">
        <v>1000</v>
      </c>
      <c r="I15" s="14"/>
      <c r="J15" s="12">
        <f>0.1</f>
        <v>0.1</v>
      </c>
      <c r="K15" s="20">
        <f>1</f>
        <v>1</v>
      </c>
      <c r="L15" s="12">
        <v>10</v>
      </c>
      <c r="M15" s="12">
        <v>100</v>
      </c>
      <c r="N15" s="12">
        <v>1000</v>
      </c>
      <c r="P15" s="14"/>
      <c r="Q15" s="12">
        <f>0.1</f>
        <v>0.1</v>
      </c>
      <c r="R15" s="20">
        <f>1</f>
        <v>1</v>
      </c>
      <c r="S15" s="12">
        <v>10</v>
      </c>
      <c r="T15" s="12">
        <v>100</v>
      </c>
      <c r="U15" s="12">
        <v>1000</v>
      </c>
    </row>
    <row r="16" spans="2:21" x14ac:dyDescent="0.25">
      <c r="B16" s="3" t="s">
        <v>0</v>
      </c>
      <c r="C16" s="8">
        <v>0.49936766991467801</v>
      </c>
      <c r="D16" s="23">
        <v>4.9937667211089998E-2</v>
      </c>
      <c r="E16" s="9">
        <v>4.9946669407320001E-3</v>
      </c>
      <c r="F16" s="9">
        <v>5.0036691369599996E-4</v>
      </c>
      <c r="G16" s="9">
        <v>5.0936910991999998E-5</v>
      </c>
      <c r="I16" s="3" t="s">
        <v>0</v>
      </c>
      <c r="J16" s="6">
        <f t="shared" ref="J16:N19" si="0">C16/C$16</f>
        <v>1</v>
      </c>
      <c r="K16" s="21">
        <f t="shared" si="0"/>
        <v>1</v>
      </c>
      <c r="L16" s="6">
        <f t="shared" si="0"/>
        <v>1</v>
      </c>
      <c r="M16" s="6">
        <f t="shared" si="0"/>
        <v>1</v>
      </c>
      <c r="N16" s="6">
        <f t="shared" si="0"/>
        <v>1</v>
      </c>
      <c r="P16" s="3" t="s">
        <v>0</v>
      </c>
    </row>
    <row r="17" spans="2:21" x14ac:dyDescent="0.25">
      <c r="B17" s="3" t="s">
        <v>1</v>
      </c>
      <c r="C17" s="8">
        <v>0.16380260988682499</v>
      </c>
      <c r="D17" s="23">
        <v>1.6381161208305E-2</v>
      </c>
      <c r="E17" s="9">
        <v>1.6390163404530001E-3</v>
      </c>
      <c r="F17" s="9">
        <v>1.6480185366799999E-4</v>
      </c>
      <c r="G17" s="9">
        <v>1.7380404989000001E-5</v>
      </c>
      <c r="I17" s="3" t="s">
        <v>1</v>
      </c>
      <c r="J17" s="6">
        <f t="shared" si="0"/>
        <v>0.32802005367069981</v>
      </c>
      <c r="K17" s="21">
        <f t="shared" si="0"/>
        <v>0.32803216736297852</v>
      </c>
      <c r="L17" s="6">
        <f t="shared" si="0"/>
        <v>0.32815328026913276</v>
      </c>
      <c r="M17" s="6">
        <f t="shared" si="0"/>
        <v>0.32936201246936575</v>
      </c>
      <c r="N17" s="6">
        <f t="shared" si="0"/>
        <v>0.34121435027203978</v>
      </c>
      <c r="P17" s="3" t="s">
        <v>1</v>
      </c>
      <c r="Q17" s="5">
        <f t="shared" ref="Q17:U19" si="1">(J17-$K17)/$K17</f>
        <v>-3.6928367044291766E-5</v>
      </c>
      <c r="R17" s="5">
        <f t="shared" si="1"/>
        <v>0</v>
      </c>
      <c r="S17" s="5">
        <f t="shared" si="1"/>
        <v>3.6921045618134782E-4</v>
      </c>
      <c r="T17" s="5">
        <f t="shared" si="1"/>
        <v>4.0540082305882841E-3</v>
      </c>
      <c r="U17" s="5">
        <f t="shared" si="1"/>
        <v>4.0185640984637741E-2</v>
      </c>
    </row>
    <row r="18" spans="2:21" x14ac:dyDescent="0.25">
      <c r="B18" s="3" t="s">
        <v>2</v>
      </c>
      <c r="C18" s="8" t="e">
        <f>NA()</f>
        <v>#N/A</v>
      </c>
      <c r="D18" s="23">
        <v>0.1825416546036</v>
      </c>
      <c r="E18" s="9">
        <v>1.8255065679983001E-2</v>
      </c>
      <c r="F18" s="9">
        <v>1.8264067876209999E-3</v>
      </c>
      <c r="G18" s="9">
        <v>1.8354089838500001E-4</v>
      </c>
      <c r="I18" s="3" t="s">
        <v>2</v>
      </c>
      <c r="J18" s="6" t="e">
        <f t="shared" si="0"/>
        <v>#N/A</v>
      </c>
      <c r="K18" s="21">
        <f t="shared" si="0"/>
        <v>3.655390105268308</v>
      </c>
      <c r="L18" s="6">
        <f t="shared" si="0"/>
        <v>3.6549115079348224</v>
      </c>
      <c r="M18" s="6">
        <f t="shared" si="0"/>
        <v>3.6501350061899598</v>
      </c>
      <c r="N18" s="6">
        <f t="shared" si="0"/>
        <v>3.6032985670023532</v>
      </c>
      <c r="P18" s="3" t="s">
        <v>2</v>
      </c>
      <c r="Q18" s="5" t="e">
        <f t="shared" si="1"/>
        <v>#N/A</v>
      </c>
      <c r="R18" s="5">
        <f t="shared" si="1"/>
        <v>0</v>
      </c>
      <c r="S18" s="5">
        <f t="shared" si="1"/>
        <v>-1.3092920856675917E-4</v>
      </c>
      <c r="T18" s="5">
        <f t="shared" si="1"/>
        <v>-1.4376301644999049E-3</v>
      </c>
      <c r="U18" s="5">
        <f t="shared" si="1"/>
        <v>-1.4250609857174534E-2</v>
      </c>
    </row>
    <row r="19" spans="2:21" ht="15.75" thickBot="1" x14ac:dyDescent="0.3">
      <c r="B19" s="3" t="s">
        <v>3</v>
      </c>
      <c r="C19" s="8">
        <v>0.117345812125329</v>
      </c>
      <c r="D19" s="24">
        <v>1.1735481432155E-2</v>
      </c>
      <c r="E19" s="9">
        <v>1.1744483628379999E-3</v>
      </c>
      <c r="F19" s="9">
        <v>1.18345055906E-4</v>
      </c>
      <c r="G19" s="9">
        <v>1.2734725212999999E-5</v>
      </c>
      <c r="I19" s="3" t="s">
        <v>3</v>
      </c>
      <c r="J19" s="6">
        <f t="shared" si="0"/>
        <v>0.23498880523318363</v>
      </c>
      <c r="K19" s="22">
        <f t="shared" si="0"/>
        <v>0.23500259598727954</v>
      </c>
      <c r="L19" s="6">
        <f t="shared" si="0"/>
        <v>0.23514047618676193</v>
      </c>
      <c r="M19" s="6">
        <f t="shared" si="0"/>
        <v>0.23651654948932341</v>
      </c>
      <c r="N19" s="6">
        <f t="shared" si="0"/>
        <v>0.25000976629698018</v>
      </c>
      <c r="P19" s="3" t="s">
        <v>3</v>
      </c>
      <c r="Q19" s="5">
        <f t="shared" si="1"/>
        <v>-5.8683411721361709E-5</v>
      </c>
      <c r="R19" s="5">
        <f t="shared" si="1"/>
        <v>0</v>
      </c>
      <c r="S19" s="5">
        <f t="shared" si="1"/>
        <v>5.8671777178940295E-4</v>
      </c>
      <c r="T19" s="5">
        <f t="shared" si="1"/>
        <v>6.4422841615154412E-3</v>
      </c>
      <c r="U19" s="5">
        <f t="shared" si="1"/>
        <v>6.3859593748968477E-2</v>
      </c>
    </row>
    <row r="22" spans="2:21" ht="15.75" thickBot="1" x14ac:dyDescent="0.3"/>
    <row r="23" spans="2:21" x14ac:dyDescent="0.25">
      <c r="B23" s="31" t="s">
        <v>11</v>
      </c>
      <c r="C23" s="10" t="s">
        <v>12</v>
      </c>
      <c r="D23" s="19" t="s">
        <v>4</v>
      </c>
      <c r="E23" s="11" t="s">
        <v>6</v>
      </c>
      <c r="F23" s="11" t="s">
        <v>7</v>
      </c>
      <c r="G23" s="11" t="s">
        <v>8</v>
      </c>
    </row>
    <row r="24" spans="2:21" x14ac:dyDescent="0.25">
      <c r="B24" s="32"/>
      <c r="C24" s="12">
        <f>0.1</f>
        <v>0.1</v>
      </c>
      <c r="D24" s="20">
        <f>1</f>
        <v>1</v>
      </c>
      <c r="E24" s="12">
        <v>10</v>
      </c>
      <c r="F24" s="12">
        <v>100</v>
      </c>
      <c r="G24" s="12">
        <v>1000</v>
      </c>
    </row>
    <row r="25" spans="2:21" x14ac:dyDescent="0.25">
      <c r="B25" s="3" t="s">
        <v>0</v>
      </c>
      <c r="C25" s="6">
        <f>-_xlfn.NORM.S.INV(C16)</f>
        <v>1.5850171344353001E-3</v>
      </c>
      <c r="D25" s="30">
        <f>-_xlfn.NORM.S.INV(D16)</f>
        <v>1.6454583044024558</v>
      </c>
      <c r="E25" s="6">
        <f t="shared" ref="E25:G25" si="2">-_xlfn.NORM.S.INV(E16)</f>
        <v>2.5761983000270674</v>
      </c>
      <c r="F25" s="6">
        <f t="shared" si="2"/>
        <v>3.290320344413705</v>
      </c>
      <c r="G25" s="6">
        <f t="shared" si="2"/>
        <v>3.8860850639120263</v>
      </c>
    </row>
    <row r="26" spans="2:21" x14ac:dyDescent="0.25">
      <c r="B26" s="3" t="s">
        <v>1</v>
      </c>
      <c r="C26" s="6">
        <f t="shared" ref="C26:G28" si="3">-_xlfn.NORM.S.INV(C17)</f>
        <v>0.97894891824085051</v>
      </c>
      <c r="D26" s="21">
        <f t="shared" si="3"/>
        <v>2.1349839346587904</v>
      </c>
      <c r="E26" s="6">
        <f t="shared" si="3"/>
        <v>2.9403863146514175</v>
      </c>
      <c r="F26" s="6">
        <f t="shared" si="3"/>
        <v>3.5908480927262763</v>
      </c>
      <c r="G26" s="6">
        <f t="shared" si="3"/>
        <v>4.1398004258228065</v>
      </c>
    </row>
    <row r="27" spans="2:21" x14ac:dyDescent="0.25">
      <c r="B27" s="3" t="s">
        <v>2</v>
      </c>
      <c r="C27" s="6" t="e">
        <f t="shared" si="3"/>
        <v>#N/A</v>
      </c>
      <c r="D27" s="21">
        <f t="shared" si="3"/>
        <v>0.90572144425403722</v>
      </c>
      <c r="E27" s="6">
        <f t="shared" si="3"/>
        <v>2.0912000890373434</v>
      </c>
      <c r="F27" s="6">
        <f t="shared" si="3"/>
        <v>2.9066845487373425</v>
      </c>
      <c r="G27" s="6">
        <f t="shared" si="3"/>
        <v>3.5626844650878917</v>
      </c>
    </row>
    <row r="28" spans="2:21" ht="15.75" thickBot="1" x14ac:dyDescent="0.3">
      <c r="B28" s="3" t="s">
        <v>3</v>
      </c>
      <c r="C28" s="6">
        <f t="shared" si="3"/>
        <v>1.188359959726748</v>
      </c>
      <c r="D28" s="22">
        <f t="shared" si="3"/>
        <v>2.2656803277484041</v>
      </c>
      <c r="E28" s="6">
        <f t="shared" si="3"/>
        <v>3.0421565819390306</v>
      </c>
      <c r="F28" s="6">
        <f t="shared" si="3"/>
        <v>3.6762472718485553</v>
      </c>
      <c r="G28" s="6">
        <f t="shared" si="3"/>
        <v>4.2105989792022829</v>
      </c>
    </row>
    <row r="31" spans="2:21" x14ac:dyDescent="0.25">
      <c r="D31" t="s">
        <v>27</v>
      </c>
    </row>
    <row r="32" spans="2:21" x14ac:dyDescent="0.25">
      <c r="C32" t="s">
        <v>28</v>
      </c>
      <c r="D32" s="29">
        <v>1.6454603424441001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4" zoomScale="85" zoomScaleNormal="85" workbookViewId="0">
      <selection activeCell="C9" sqref="C9"/>
    </sheetView>
  </sheetViews>
  <sheetFormatPr defaultRowHeight="15" x14ac:dyDescent="0.25"/>
  <cols>
    <col min="3" max="3" width="13.28515625" bestFit="1" customWidth="1"/>
    <col min="6" max="7" width="12" bestFit="1" customWidth="1"/>
    <col min="8" max="8" width="12" customWidth="1"/>
  </cols>
  <sheetData>
    <row r="2" spans="1:15" x14ac:dyDescent="0.25">
      <c r="B2" t="s">
        <v>25</v>
      </c>
      <c r="C2" t="str">
        <f>Munka0!D14</f>
        <v>1/365</v>
      </c>
      <c r="J2" t="s">
        <v>25</v>
      </c>
      <c r="K2" t="str">
        <f>Munka0!K14</f>
        <v>1/365</v>
      </c>
    </row>
    <row r="3" spans="1:15" x14ac:dyDescent="0.25">
      <c r="B3" s="2" t="str">
        <f>Munka0!B2</f>
        <v xml:space="preserve">Pf0 = </v>
      </c>
      <c r="C3" s="28">
        <f>'Munka-1'!C2</f>
        <v>1.00059183161249E-10</v>
      </c>
      <c r="D3" s="25">
        <f>Munka0!C2</f>
        <v>1.00035102423845E-9</v>
      </c>
      <c r="E3" s="25">
        <f>Munka1!C2</f>
        <v>1.00000718816772E-8</v>
      </c>
      <c r="F3" s="25">
        <f>Munka2!C2</f>
        <v>1.0004712580613501E-7</v>
      </c>
      <c r="G3" s="25">
        <f>Munka3!C2</f>
        <v>9.9999999999999995E-7</v>
      </c>
      <c r="H3" s="8"/>
      <c r="J3" s="2" t="str">
        <f>B3</f>
        <v xml:space="preserve">Pf0 = </v>
      </c>
      <c r="K3" s="28">
        <f>C3</f>
        <v>1.00059183161249E-10</v>
      </c>
      <c r="L3" s="25">
        <f t="shared" ref="L3:O3" si="0">D3</f>
        <v>1.00035102423845E-9</v>
      </c>
      <c r="M3" s="25">
        <f t="shared" si="0"/>
        <v>1.00000718816772E-8</v>
      </c>
      <c r="N3" s="25">
        <f t="shared" si="0"/>
        <v>1.0004712580613501E-7</v>
      </c>
      <c r="O3" s="25">
        <f t="shared" si="0"/>
        <v>9.9999999999999995E-7</v>
      </c>
    </row>
    <row r="4" spans="1:15" x14ac:dyDescent="0.25">
      <c r="B4" s="4" t="s">
        <v>30</v>
      </c>
      <c r="C4" s="27"/>
      <c r="D4" s="8"/>
      <c r="E4" s="8"/>
      <c r="F4" s="8"/>
      <c r="G4" s="8"/>
      <c r="H4" s="8"/>
      <c r="J4" s="4" t="str">
        <f>B4</f>
        <v>dummy</v>
      </c>
      <c r="K4" s="27"/>
      <c r="L4" s="8"/>
      <c r="M4" s="8"/>
      <c r="N4" s="8"/>
      <c r="O4" s="8"/>
    </row>
    <row r="5" spans="1:15" x14ac:dyDescent="0.25">
      <c r="A5" t="s">
        <v>24</v>
      </c>
      <c r="B5" t="str">
        <f>Munka0!B16</f>
        <v>Gauss</v>
      </c>
      <c r="C5" s="27">
        <f>'Munka-1'!D16</f>
        <v>6.4785750378826008E-6</v>
      </c>
      <c r="D5" s="9">
        <f>Munka0!D16</f>
        <v>7.0064000000000004E-6</v>
      </c>
      <c r="E5" s="9">
        <f>Munka1!D16</f>
        <v>5.7898064039099998E-4</v>
      </c>
      <c r="F5" s="9">
        <f>Munka2!D16</f>
        <v>5.4104289112120001E-3</v>
      </c>
      <c r="G5" s="9">
        <f>Munka3!D16</f>
        <v>4.9937667211089998E-2</v>
      </c>
      <c r="H5" s="9"/>
      <c r="I5" t="s">
        <v>29</v>
      </c>
      <c r="J5" t="str">
        <f>Munka0!I16</f>
        <v>Gauss</v>
      </c>
      <c r="K5" s="26">
        <f>-_xlfn.NORM.S.INV(C5)</f>
        <v>4.36082747841375</v>
      </c>
      <c r="L5" s="6">
        <f>-_xlfn.NORM.S.INV(D5)</f>
        <v>4.3436605234756662</v>
      </c>
      <c r="M5" s="6">
        <f>-_xlfn.NORM.S.INV(E5)</f>
        <v>3.2490377054578974</v>
      </c>
      <c r="N5" s="6">
        <f>-_xlfn.NORM.S.INV(F5)</f>
        <v>2.548431361984465</v>
      </c>
      <c r="O5" s="6">
        <f>-_xlfn.NORM.S.INV(G5)</f>
        <v>1.6454583044024558</v>
      </c>
    </row>
    <row r="6" spans="1:15" x14ac:dyDescent="0.25">
      <c r="B6" t="str">
        <f>Munka0!B17</f>
        <v>t</v>
      </c>
      <c r="C6" s="27">
        <f>'Munka-1'!D17</f>
        <v>1.6387342874902003E-6</v>
      </c>
      <c r="D6" s="9">
        <f>Munka0!D17</f>
        <v>1.8172999999999999E-6</v>
      </c>
      <c r="E6" s="9">
        <f>Munka1!D17</f>
        <v>1.6377300656100001E-4</v>
      </c>
      <c r="F6" s="9">
        <f>Munka2!D17</f>
        <v>1.638489738542E-3</v>
      </c>
      <c r="G6" s="9">
        <f>Munka3!D17</f>
        <v>1.6381161208305E-2</v>
      </c>
      <c r="H6" s="9"/>
      <c r="J6" t="str">
        <f>Munka0!I17</f>
        <v>t</v>
      </c>
      <c r="K6" s="26">
        <f t="shared" ref="K6:K8" si="1">-_xlfn.NORM.S.INV(C6)</f>
        <v>4.6526181349885238</v>
      </c>
      <c r="L6" s="6">
        <f t="shared" ref="L6:L8" si="2">-_xlfn.NORM.S.INV(D6)</f>
        <v>4.6312526664209139</v>
      </c>
      <c r="M6" s="6">
        <f t="shared" ref="M6:M8" si="3">-_xlfn.NORM.S.INV(E6)</f>
        <v>3.592479830887179</v>
      </c>
      <c r="N6" s="6">
        <f t="shared" ref="N6:N8" si="4">-_xlfn.NORM.S.INV(F6)</f>
        <v>2.9404858696591658</v>
      </c>
      <c r="O6" s="6">
        <f t="shared" ref="O6:O8" si="5">-_xlfn.NORM.S.INV(G6)</f>
        <v>2.1349839346587904</v>
      </c>
    </row>
    <row r="7" spans="1:15" x14ac:dyDescent="0.25">
      <c r="B7" t="str">
        <f>Munka0!B18</f>
        <v>Clayton</v>
      </c>
      <c r="C7" s="27">
        <f>'Munka-1'!D18</f>
        <v>1.8260900986111E-5</v>
      </c>
      <c r="D7" s="9">
        <f>Munka0!D18</f>
        <v>1.8257000000000001E-4</v>
      </c>
      <c r="E7" s="9">
        <f>Munka1!D18</f>
        <v>1.8250227335079999E-3</v>
      </c>
      <c r="F7" s="9">
        <f>Munka2!D18</f>
        <v>1.8258661685577E-2</v>
      </c>
      <c r="G7" s="9">
        <f>Munka3!D18</f>
        <v>0.1825416546036</v>
      </c>
      <c r="H7" s="9"/>
      <c r="J7" t="str">
        <f>Munka0!I18</f>
        <v>Clayton</v>
      </c>
      <c r="K7" s="26">
        <f t="shared" si="1"/>
        <v>4.1284492530654626</v>
      </c>
      <c r="L7" s="6">
        <f t="shared" si="2"/>
        <v>3.564076112711525</v>
      </c>
      <c r="M7" s="6">
        <f t="shared" si="3"/>
        <v>2.9069217022528884</v>
      </c>
      <c r="N7" s="6">
        <f t="shared" si="4"/>
        <v>2.0911198317798054</v>
      </c>
      <c r="O7" s="6">
        <f t="shared" si="5"/>
        <v>0.90572144425403722</v>
      </c>
    </row>
    <row r="8" spans="1:15" x14ac:dyDescent="0.25">
      <c r="B8" t="str">
        <f>Munka0!B19</f>
        <v>Gumbel</v>
      </c>
      <c r="C8" s="27">
        <f>'Munka-1'!D19</f>
        <v>1.1739541286858999E-6</v>
      </c>
      <c r="D8" s="9">
        <f>Munka0!D19</f>
        <v>1.2644999999999999E-6</v>
      </c>
      <c r="E8" s="9">
        <f>Munka1!D19</f>
        <v>1.17327085007E-4</v>
      </c>
      <c r="F8" s="9">
        <f>Munka2!D19</f>
        <v>1.173815304611E-3</v>
      </c>
      <c r="G8" s="9">
        <f>Munka3!D19</f>
        <v>1.1735481432155E-2</v>
      </c>
      <c r="H8" s="9"/>
      <c r="J8" t="str">
        <f>Munka0!I19</f>
        <v>Gumbel</v>
      </c>
      <c r="K8" s="26">
        <f t="shared" si="1"/>
        <v>4.7209108602775061</v>
      </c>
      <c r="L8" s="6">
        <f t="shared" si="2"/>
        <v>4.7057776868440975</v>
      </c>
      <c r="M8" s="6">
        <f t="shared" si="3"/>
        <v>3.6784516414282642</v>
      </c>
      <c r="N8" s="6">
        <f t="shared" si="4"/>
        <v>3.0423188664173271</v>
      </c>
      <c r="O8" s="6">
        <f t="shared" si="5"/>
        <v>2.2656803277484041</v>
      </c>
    </row>
    <row r="9" spans="1:15" x14ac:dyDescent="0.25">
      <c r="C9" s="8"/>
      <c r="D9" s="9"/>
      <c r="E9" s="9"/>
      <c r="F9" s="9"/>
      <c r="G9" s="9"/>
      <c r="H9" s="9"/>
      <c r="K9" s="7"/>
      <c r="L9" s="6"/>
      <c r="M9" s="6"/>
      <c r="N9" s="6"/>
      <c r="O9" s="6"/>
    </row>
    <row r="10" spans="1:15" x14ac:dyDescent="0.25">
      <c r="C10" s="8"/>
      <c r="D10" s="9"/>
      <c r="E10" s="9"/>
      <c r="F10" s="9"/>
      <c r="G10" s="9"/>
      <c r="H10" s="9"/>
      <c r="K10" s="7"/>
      <c r="L10" s="6"/>
      <c r="M10" s="6"/>
      <c r="N10" s="6"/>
      <c r="O10" s="6"/>
    </row>
    <row r="11" spans="1:15" x14ac:dyDescent="0.25">
      <c r="C11" s="8"/>
      <c r="D11" s="9"/>
      <c r="E11" s="9"/>
      <c r="F11" s="9"/>
      <c r="G11" s="9"/>
      <c r="H11" s="9"/>
      <c r="K11" s="7"/>
      <c r="L11" s="6"/>
      <c r="M11" s="6"/>
      <c r="N11" s="6"/>
      <c r="O11" s="6"/>
    </row>
    <row r="12" spans="1:15" x14ac:dyDescent="0.25">
      <c r="C12" s="8"/>
      <c r="D12" s="9"/>
      <c r="E12" s="9"/>
      <c r="F12" s="9"/>
      <c r="G12" s="9"/>
      <c r="H12" s="9"/>
      <c r="K12" s="7"/>
      <c r="L12" s="6"/>
      <c r="M12" s="6"/>
      <c r="N12" s="6"/>
      <c r="O12" s="6"/>
    </row>
    <row r="15" spans="1:15" x14ac:dyDescent="0.25">
      <c r="A15" t="s">
        <v>26</v>
      </c>
      <c r="I15" t="s">
        <v>26</v>
      </c>
    </row>
    <row r="17" spans="2:15" x14ac:dyDescent="0.25">
      <c r="B17" t="s">
        <v>25</v>
      </c>
      <c r="C17" t="str">
        <f>C2</f>
        <v>1/365</v>
      </c>
      <c r="J17" t="s">
        <v>25</v>
      </c>
      <c r="K17" t="str">
        <f>K2</f>
        <v>1/365</v>
      </c>
    </row>
    <row r="18" spans="2:15" x14ac:dyDescent="0.25">
      <c r="B18" s="2" t="str">
        <f>Munka0!B12</f>
        <v>time-variant probability of failure</v>
      </c>
      <c r="C18" s="28">
        <f>C3</f>
        <v>1.00059183161249E-10</v>
      </c>
      <c r="D18" s="28">
        <f t="shared" ref="D18:G18" si="6">D3</f>
        <v>1.00035102423845E-9</v>
      </c>
      <c r="E18" s="28">
        <f t="shared" si="6"/>
        <v>1.00000718816772E-8</v>
      </c>
      <c r="F18" s="28">
        <f t="shared" si="6"/>
        <v>1.0004712580613501E-7</v>
      </c>
      <c r="G18" s="28">
        <f t="shared" si="6"/>
        <v>9.9999999999999995E-7</v>
      </c>
      <c r="H18" s="8"/>
      <c r="J18" s="2">
        <f>Munka0!J12</f>
        <v>0</v>
      </c>
      <c r="K18" s="28">
        <f>K3</f>
        <v>1.00059183161249E-10</v>
      </c>
      <c r="L18" s="28">
        <f t="shared" ref="L18:O18" si="7">L3</f>
        <v>1.00035102423845E-9</v>
      </c>
      <c r="M18" s="28">
        <f t="shared" si="7"/>
        <v>1.00000718816772E-8</v>
      </c>
      <c r="N18" s="28">
        <f t="shared" si="7"/>
        <v>1.0004712580613501E-7</v>
      </c>
      <c r="O18" s="28">
        <f t="shared" si="7"/>
        <v>9.9999999999999995E-7</v>
      </c>
    </row>
    <row r="19" spans="2:15" x14ac:dyDescent="0.25">
      <c r="B19" s="4" t="str">
        <f>B4</f>
        <v>dummy</v>
      </c>
      <c r="C19" s="27"/>
      <c r="D19" s="27"/>
      <c r="E19" s="27"/>
      <c r="F19" s="27"/>
      <c r="G19" s="27"/>
      <c r="H19" s="8"/>
      <c r="J19" s="4" t="str">
        <f>J4</f>
        <v>dummy</v>
      </c>
      <c r="K19" s="27"/>
      <c r="L19" s="27"/>
      <c r="M19" s="27"/>
      <c r="N19" s="27"/>
      <c r="O19" s="27"/>
    </row>
    <row r="20" spans="2:15" x14ac:dyDescent="0.25">
      <c r="B20" t="str">
        <f>B5</f>
        <v>Gauss</v>
      </c>
      <c r="C20" s="26">
        <f>C5/C$5</f>
        <v>1</v>
      </c>
      <c r="D20" s="26">
        <f t="shared" ref="D20:G20" si="8">D5/D$5</f>
        <v>1</v>
      </c>
      <c r="E20" s="26">
        <f t="shared" si="8"/>
        <v>1</v>
      </c>
      <c r="F20" s="26">
        <f t="shared" si="8"/>
        <v>1</v>
      </c>
      <c r="G20" s="26">
        <f t="shared" si="8"/>
        <v>1</v>
      </c>
      <c r="H20" s="7"/>
      <c r="J20" t="str">
        <f>J5</f>
        <v>Gauss</v>
      </c>
      <c r="K20" s="26">
        <f>K5/K$5</f>
        <v>1</v>
      </c>
      <c r="L20" s="26">
        <f t="shared" ref="L20:O20" si="9">L5/L$5</f>
        <v>1</v>
      </c>
      <c r="M20" s="26">
        <f t="shared" si="9"/>
        <v>1</v>
      </c>
      <c r="N20" s="26">
        <f t="shared" si="9"/>
        <v>1</v>
      </c>
      <c r="O20" s="26">
        <f t="shared" si="9"/>
        <v>1</v>
      </c>
    </row>
    <row r="21" spans="2:15" x14ac:dyDescent="0.25">
      <c r="B21" t="str">
        <f t="shared" ref="B21:B23" si="10">B6</f>
        <v>t</v>
      </c>
      <c r="C21" s="26">
        <f t="shared" ref="C21:G21" si="11">C6/C$5</f>
        <v>0.25294671712651634</v>
      </c>
      <c r="D21" s="26">
        <f t="shared" si="11"/>
        <v>0.25937714089974878</v>
      </c>
      <c r="E21" s="26">
        <f t="shared" si="11"/>
        <v>0.28286439154580373</v>
      </c>
      <c r="F21" s="26">
        <f t="shared" si="11"/>
        <v>0.30283915849010923</v>
      </c>
      <c r="G21" s="26">
        <f t="shared" si="11"/>
        <v>0.32803216736297852</v>
      </c>
      <c r="H21" s="7"/>
      <c r="J21" t="str">
        <f t="shared" ref="J21:J23" si="12">J6</f>
        <v>t</v>
      </c>
      <c r="K21" s="26">
        <f t="shared" ref="K21:O21" si="13">K6/K$5</f>
        <v>1.0669117634254388</v>
      </c>
      <c r="L21" s="26">
        <f t="shared" si="13"/>
        <v>1.0662096269703705</v>
      </c>
      <c r="M21" s="26">
        <f t="shared" si="13"/>
        <v>1.1057057986284216</v>
      </c>
      <c r="N21" s="26">
        <f t="shared" si="13"/>
        <v>1.1538415016872998</v>
      </c>
      <c r="O21" s="26">
        <f t="shared" si="13"/>
        <v>1.2975010846197679</v>
      </c>
    </row>
    <row r="22" spans="2:15" x14ac:dyDescent="0.25">
      <c r="B22" t="str">
        <f t="shared" si="10"/>
        <v>Clayton</v>
      </c>
      <c r="C22" s="26">
        <f t="shared" ref="C22:G22" si="14">C7/C$5</f>
        <v>2.8186601033919998</v>
      </c>
      <c r="D22" s="26">
        <f t="shared" si="14"/>
        <v>26.057604475907741</v>
      </c>
      <c r="E22" s="26">
        <f t="shared" si="14"/>
        <v>3.1521308420183392</v>
      </c>
      <c r="F22" s="26">
        <f t="shared" si="14"/>
        <v>3.3747161242133101</v>
      </c>
      <c r="G22" s="26">
        <f t="shared" si="14"/>
        <v>3.655390105268308</v>
      </c>
      <c r="H22" s="7"/>
      <c r="J22" t="str">
        <f t="shared" si="12"/>
        <v>Clayton</v>
      </c>
      <c r="K22" s="26">
        <f t="shared" ref="K22:O22" si="15">K7/K$5</f>
        <v>0.9467123552815222</v>
      </c>
      <c r="L22" s="26">
        <f t="shared" si="15"/>
        <v>0.8205236328781188</v>
      </c>
      <c r="M22" s="26">
        <f t="shared" si="15"/>
        <v>0.8947023598309416</v>
      </c>
      <c r="N22" s="26">
        <f t="shared" si="15"/>
        <v>0.82055175704298711</v>
      </c>
      <c r="O22" s="26">
        <f t="shared" si="15"/>
        <v>0.55043718934157237</v>
      </c>
    </row>
    <row r="23" spans="2:15" x14ac:dyDescent="0.25">
      <c r="B23" t="str">
        <f t="shared" si="10"/>
        <v>Gumbel</v>
      </c>
      <c r="C23" s="26">
        <f t="shared" ref="C23:G23" si="16">C8/C$5</f>
        <v>0.18120560799579541</v>
      </c>
      <c r="D23" s="26">
        <f t="shared" si="16"/>
        <v>0.18047784882393239</v>
      </c>
      <c r="E23" s="26">
        <f t="shared" si="16"/>
        <v>0.2026442281865696</v>
      </c>
      <c r="F23" s="26">
        <f t="shared" si="16"/>
        <v>0.21695420527169471</v>
      </c>
      <c r="G23" s="26">
        <f t="shared" si="16"/>
        <v>0.23500259598727954</v>
      </c>
      <c r="H23" s="7"/>
      <c r="J23" t="str">
        <f t="shared" si="12"/>
        <v>Gumbel</v>
      </c>
      <c r="K23" s="26">
        <f t="shared" ref="K23:O23" si="17">K8/K$5</f>
        <v>1.0825722603442081</v>
      </c>
      <c r="L23" s="26">
        <f t="shared" si="17"/>
        <v>1.0833668196239876</v>
      </c>
      <c r="M23" s="26">
        <f t="shared" si="17"/>
        <v>1.1321664981754491</v>
      </c>
      <c r="N23" s="26">
        <f t="shared" si="17"/>
        <v>1.1938005911402187</v>
      </c>
      <c r="O23" s="26">
        <f t="shared" si="17"/>
        <v>1.3769296503512318</v>
      </c>
    </row>
    <row r="24" spans="2:15" x14ac:dyDescent="0.25">
      <c r="C24" s="7"/>
      <c r="D24" s="7"/>
      <c r="E24" s="7"/>
      <c r="F24" s="7"/>
      <c r="G24" s="7"/>
      <c r="H24" s="7"/>
      <c r="K24" s="7"/>
      <c r="L24" s="7"/>
      <c r="M24" s="7"/>
      <c r="N24" s="7"/>
      <c r="O24" s="7"/>
    </row>
    <row r="25" spans="2:15" x14ac:dyDescent="0.25">
      <c r="C25" s="7"/>
      <c r="D25" s="7"/>
      <c r="E25" s="7"/>
      <c r="F25" s="7"/>
      <c r="G25" s="7"/>
      <c r="H25" s="7"/>
      <c r="K25" s="7"/>
      <c r="L25" s="7"/>
      <c r="M25" s="7"/>
      <c r="N25" s="7"/>
      <c r="O25" s="7"/>
    </row>
    <row r="26" spans="2:15" x14ac:dyDescent="0.25">
      <c r="C26" s="7"/>
      <c r="D26" s="7"/>
      <c r="E26" s="7"/>
      <c r="F26" s="7"/>
      <c r="G26" s="7"/>
      <c r="H26" s="7"/>
      <c r="K26" s="7"/>
      <c r="L26" s="7"/>
      <c r="M26" s="7"/>
      <c r="N26" s="7"/>
      <c r="O26" s="7"/>
    </row>
    <row r="27" spans="2:15" x14ac:dyDescent="0.25">
      <c r="C27" s="7"/>
      <c r="D27" s="7"/>
      <c r="E27" s="7"/>
      <c r="F27" s="7"/>
      <c r="G27" s="7"/>
      <c r="H27" s="7"/>
      <c r="K27" s="7"/>
      <c r="L27" s="7"/>
      <c r="M27" s="7"/>
      <c r="N27" s="7"/>
      <c r="O27" s="7"/>
    </row>
    <row r="28" spans="2:15" x14ac:dyDescent="0.25">
      <c r="C28" s="7"/>
      <c r="D28" s="7"/>
      <c r="E28" s="7"/>
      <c r="F28" s="7"/>
      <c r="G28" s="7"/>
      <c r="H28" s="7"/>
      <c r="K28" s="7"/>
      <c r="L28" s="7"/>
      <c r="M28" s="7"/>
      <c r="N28" s="7"/>
      <c r="O28" s="7"/>
    </row>
    <row r="29" spans="2:15" x14ac:dyDescent="0.25">
      <c r="C29" s="7"/>
      <c r="D29" s="7"/>
      <c r="E29" s="7"/>
      <c r="F29" s="7"/>
      <c r="G29" s="7"/>
      <c r="H29" s="7"/>
      <c r="K29" s="7"/>
      <c r="L29" s="7"/>
      <c r="M29" s="7"/>
      <c r="N29" s="7"/>
      <c r="O2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Munka-1</vt:lpstr>
      <vt:lpstr>Munka0</vt:lpstr>
      <vt:lpstr>Munka1</vt:lpstr>
      <vt:lpstr>Munka2</vt:lpstr>
      <vt:lpstr>Munka3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2016-02-02T13:45:32Z</dcterms:modified>
</cp:coreProperties>
</file>