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refox Files\"/>
    </mc:Choice>
  </mc:AlternateContent>
  <xr:revisionPtr revIDLastSave="0" documentId="13_ncr:1_{87755B7A-26FC-4AD3-ADA1-BF894A50360A}" xr6:coauthVersionLast="47" xr6:coauthVersionMax="47" xr10:uidLastSave="{00000000-0000-0000-0000-000000000000}"/>
  <bookViews>
    <workbookView xWindow="25980" yWindow="396" windowWidth="20952" windowHeight="14724" xr2:uid="{00000000-000D-0000-FFFF-FFFF00000000}"/>
  </bookViews>
  <sheets>
    <sheet name="DH Paramet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1" l="1"/>
  <c r="O18" i="1" s="1"/>
  <c r="N58" i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N18" i="1" l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AC39" i="1" s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<sst xmlns="http://schemas.openxmlformats.org/spreadsheetml/2006/main" count="36" uniqueCount="35">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</sst>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1" fillId="0" borderId="0" xfId="0" applyFont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2" xfId="0" applyFont="1" applyBorder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-0.40142569944615669</c:v>
                </c:pt>
                <c:pt idx="2">
                  <c:v>-0.16034002677531245</c:v>
                </c:pt>
                <c:pt idx="3">
                  <c:v>-0.12136687853577166</c:v>
                </c:pt>
                <c:pt idx="4">
                  <c:v>-0.12635677618491284</c:v>
                </c:pt>
                <c:pt idx="5">
                  <c:v>-0.18344465201797033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0.1227281526466928</c:v>
                </c:pt>
                <c:pt idx="2">
                  <c:v>4.9020865651116088E-2</c:v>
                </c:pt>
                <c:pt idx="3">
                  <c:v>0.17649628962098873</c:v>
                </c:pt>
                <c:pt idx="4">
                  <c:v>0.17802185442966964</c:v>
                </c:pt>
                <c:pt idx="5">
                  <c:v>9.6421978490432297E-2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-0.40142569944615669</c:v>
                </c:pt>
                <c:pt idx="2">
                  <c:v>-0.16034002677531245</c:v>
                </c:pt>
                <c:pt idx="3">
                  <c:v>-0.12136687853577166</c:v>
                </c:pt>
                <c:pt idx="4">
                  <c:v>-0.12635677618491284</c:v>
                </c:pt>
                <c:pt idx="5">
                  <c:v>-0.18344465201797033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0.1227281526466928</c:v>
                </c:pt>
                <c:pt idx="2">
                  <c:v>4.9020865651116088E-2</c:v>
                </c:pt>
                <c:pt idx="3">
                  <c:v>0.17649628962098873</c:v>
                </c:pt>
                <c:pt idx="4">
                  <c:v>0.17802185442966964</c:v>
                </c:pt>
                <c:pt idx="5">
                  <c:v>9.6421978490432297E-2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-0.40142569944615669</c:v>
                </c:pt>
                <c:pt idx="2">
                  <c:v>-0.16034002677531245</c:v>
                </c:pt>
                <c:pt idx="3">
                  <c:v>-0.12136687853577166</c:v>
                </c:pt>
                <c:pt idx="4">
                  <c:v>-0.12635677618491284</c:v>
                </c:pt>
                <c:pt idx="5">
                  <c:v>-0.18344465201797033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0.22898464764209808</c:v>
                </c:pt>
                <c:pt idx="2">
                  <c:v>0.52942727823336133</c:v>
                </c:pt>
                <c:pt idx="3">
                  <c:v>0.52942727823336133</c:v>
                </c:pt>
                <c:pt idx="4">
                  <c:v>0.62899064284839235</c:v>
                </c:pt>
                <c:pt idx="5">
                  <c:v>0.6273798419387574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0.1227281526466928</c:v>
                </c:pt>
                <c:pt idx="2">
                  <c:v>4.9020865651116088E-2</c:v>
                </c:pt>
                <c:pt idx="3">
                  <c:v>0.17649628962098873</c:v>
                </c:pt>
                <c:pt idx="4">
                  <c:v>0.17802185442966964</c:v>
                </c:pt>
                <c:pt idx="5">
                  <c:v>9.6421978490432297E-2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0.16250000000000001</c:v>
                </c:pt>
                <c:pt idx="1">
                  <c:v>0.22898464764209808</c:v>
                </c:pt>
                <c:pt idx="2">
                  <c:v>0.52942727823336133</c:v>
                </c:pt>
                <c:pt idx="3">
                  <c:v>0.52942727823336133</c:v>
                </c:pt>
                <c:pt idx="4">
                  <c:v>0.62899064284839235</c:v>
                </c:pt>
                <c:pt idx="5">
                  <c:v>0.6273798419387574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163"/>
</file>

<file path=xl/ctrlProps/ctrlProp2.xml><?xml version="1.0" encoding="utf-8"?>
<formControlPr xmlns="http://schemas.microsoft.com/office/spreadsheetml/2009/9/main" objectType="Scroll" dx="20" fmlaLink="$N$7" horiz="1" max="360" page="10" val="189"/>
</file>

<file path=xl/ctrlProps/ctrlProp3.xml><?xml version="1.0" encoding="utf-8"?>
<formControlPr xmlns="http://schemas.microsoft.com/office/spreadsheetml/2009/9/main" objectType="Scroll" dx="20" fmlaLink="$N$8" horiz="1" max="360" page="10" val="121"/>
</file>

<file path=xl/ctrlProps/ctrlProp4.xml><?xml version="1.0" encoding="utf-8"?>
<formControlPr xmlns="http://schemas.microsoft.com/office/spreadsheetml/2009/9/main" objectType="Scroll" dx="20" fmlaLink="$N$10" horiz="1" max="360" page="10" val="162"/>
</file>

<file path=xl/ctrlProps/ctrlProp5.xml><?xml version="1.0" encoding="utf-8"?>
<formControlPr xmlns="http://schemas.microsoft.com/office/spreadsheetml/2009/9/main" objectType="Scroll" dx="20" fmlaLink="$N$9" horiz="1" max="360" page="10" val="227"/>
</file>

<file path=xl/ctrlProps/ctrlProp6.xml><?xml version="1.0" encoding="utf-8"?>
<formControlPr xmlns="http://schemas.microsoft.com/office/spreadsheetml/2009/9/main" objectType="Scroll" dx="20" fmlaLink="$N$11" horiz="1" max="360" page="10" val="8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221126" y="3209925"/>
          <a:ext cx="447500" cy="4553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1004866" y="2787160"/>
          <a:ext cx="478279" cy="723267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tabSelected="1" zoomScale="85" zoomScaleNormal="85" workbookViewId="0">
      <selection activeCell="AL46" sqref="AL46"/>
    </sheetView>
  </sheetViews>
  <sheetFormatPr defaultColWidth="11.5546875" defaultRowHeight="14.4" x14ac:dyDescent="0.3"/>
  <cols>
    <col min="1" max="12" width="2.6640625" customWidth="1"/>
    <col min="13" max="13" width="16.44140625" customWidth="1"/>
    <col min="14" max="14" width="12.6640625" bestFit="1" customWidth="1"/>
    <col min="15" max="15" width="12" bestFit="1" customWidth="1"/>
    <col min="19" max="21" width="2.6640625" customWidth="1"/>
    <col min="22" max="25" width="13.33203125" customWidth="1"/>
    <col min="29" max="30" width="12" bestFit="1" customWidth="1"/>
  </cols>
  <sheetData>
    <row r="1" spans="6:18" x14ac:dyDescent="0.3">
      <c r="O1" s="80" t="s">
        <v>7</v>
      </c>
      <c r="P1" s="80"/>
      <c r="Q1" s="80"/>
      <c r="R1" s="80"/>
    </row>
    <row r="2" spans="6:18" x14ac:dyDescent="0.3">
      <c r="O2" s="70" t="s">
        <v>27</v>
      </c>
      <c r="P2" s="70" t="s">
        <v>28</v>
      </c>
      <c r="Q2" s="70"/>
      <c r="R2" s="70"/>
    </row>
    <row r="3" spans="6:18" x14ac:dyDescent="0.3">
      <c r="O3" s="81"/>
      <c r="P3" s="81"/>
      <c r="Q3" s="81"/>
      <c r="R3" s="81"/>
    </row>
    <row r="4" spans="6:18" x14ac:dyDescent="0.3">
      <c r="M4" s="78" t="s">
        <v>0</v>
      </c>
      <c r="N4" s="78"/>
      <c r="O4" s="78"/>
      <c r="P4" s="78"/>
      <c r="Q4" s="78"/>
      <c r="R4" s="78"/>
    </row>
    <row r="5" spans="6:18" ht="15.6" x14ac:dyDescent="0.3">
      <c r="M5" s="14" t="s">
        <v>1</v>
      </c>
      <c r="N5" s="14" t="s">
        <v>6</v>
      </c>
      <c r="O5" s="14" t="s">
        <v>4</v>
      </c>
      <c r="P5" s="14" t="s">
        <v>2</v>
      </c>
      <c r="Q5" s="14" t="s">
        <v>3</v>
      </c>
      <c r="R5" s="14" t="s">
        <v>5</v>
      </c>
    </row>
    <row r="6" spans="6:18" x14ac:dyDescent="0.3">
      <c r="K6" s="2"/>
      <c r="L6" s="2"/>
      <c r="M6" s="15" t="s">
        <v>8</v>
      </c>
      <c r="N6" s="16">
        <v>163</v>
      </c>
      <c r="O6" s="17">
        <f>RADIANS(N6)</f>
        <v>2.8448866807507573</v>
      </c>
      <c r="P6" s="18">
        <v>0</v>
      </c>
      <c r="Q6" s="18">
        <v>0.16250000000000001</v>
      </c>
      <c r="R6" s="17">
        <f>PI()/2</f>
        <v>1.5707963267948966</v>
      </c>
    </row>
    <row r="7" spans="6:18" x14ac:dyDescent="0.3">
      <c r="J7" s="3"/>
      <c r="K7" s="3"/>
      <c r="L7" s="3"/>
      <c r="M7" s="19" t="s">
        <v>9</v>
      </c>
      <c r="N7" s="20">
        <v>189</v>
      </c>
      <c r="O7" s="21">
        <f t="shared" ref="O7:O11" si="0">RADIANS(N7)</f>
        <v>3.2986722862692828</v>
      </c>
      <c r="P7" s="22">
        <v>-0.42499999999999999</v>
      </c>
      <c r="Q7" s="22">
        <v>0</v>
      </c>
      <c r="R7" s="21">
        <v>0</v>
      </c>
    </row>
    <row r="8" spans="6:18" x14ac:dyDescent="0.3">
      <c r="I8" s="5"/>
      <c r="J8" s="5"/>
      <c r="K8" s="5"/>
      <c r="L8" s="5"/>
      <c r="M8" s="23" t="s">
        <v>10</v>
      </c>
      <c r="N8" s="24">
        <v>121</v>
      </c>
      <c r="O8" s="25">
        <f t="shared" si="0"/>
        <v>2.1118483949131388</v>
      </c>
      <c r="P8" s="26">
        <v>-0.39219999999999999</v>
      </c>
      <c r="Q8" s="26">
        <v>0</v>
      </c>
      <c r="R8" s="25">
        <v>0</v>
      </c>
    </row>
    <row r="9" spans="6:18" x14ac:dyDescent="0.3">
      <c r="H9" s="7"/>
      <c r="I9" s="7"/>
      <c r="J9" s="7"/>
      <c r="K9" s="7"/>
      <c r="L9" s="7"/>
      <c r="M9" s="27" t="s">
        <v>11</v>
      </c>
      <c r="N9" s="28">
        <v>227</v>
      </c>
      <c r="O9" s="29">
        <f t="shared" si="0"/>
        <v>3.961897402027128</v>
      </c>
      <c r="P9" s="30">
        <v>0</v>
      </c>
      <c r="Q9" s="30">
        <v>0.1333</v>
      </c>
      <c r="R9" s="29">
        <f>PI()/2</f>
        <v>1.5707963267948966</v>
      </c>
    </row>
    <row r="10" spans="6:18" x14ac:dyDescent="0.3">
      <c r="G10" s="10"/>
      <c r="H10" s="10"/>
      <c r="I10" s="10"/>
      <c r="J10" s="10"/>
      <c r="K10" s="10"/>
      <c r="L10" s="10"/>
      <c r="M10" s="31" t="s">
        <v>12</v>
      </c>
      <c r="N10" s="32">
        <v>162</v>
      </c>
      <c r="O10" s="33">
        <f t="shared" si="0"/>
        <v>2.8274333882308138</v>
      </c>
      <c r="P10" s="34">
        <v>0</v>
      </c>
      <c r="Q10" s="34">
        <v>9.9699999999999997E-2</v>
      </c>
      <c r="R10" s="33">
        <f>(PI()/2)*(-1)</f>
        <v>-1.5707963267948966</v>
      </c>
    </row>
    <row r="11" spans="6:18" x14ac:dyDescent="0.3">
      <c r="F11" s="39"/>
      <c r="G11" s="39"/>
      <c r="H11" s="39"/>
      <c r="I11" s="39"/>
      <c r="J11" s="39"/>
      <c r="K11" s="39"/>
      <c r="L11" s="39"/>
      <c r="M11" s="35" t="s">
        <v>13</v>
      </c>
      <c r="N11" s="36">
        <v>80</v>
      </c>
      <c r="O11" s="37">
        <f t="shared" si="0"/>
        <v>1.3962634015954636</v>
      </c>
      <c r="P11" s="38">
        <v>0</v>
      </c>
      <c r="Q11" s="38">
        <v>9.9599999999999994E-2</v>
      </c>
      <c r="R11" s="37">
        <v>0</v>
      </c>
    </row>
    <row r="12" spans="6:18" ht="15" x14ac:dyDescent="0.3">
      <c r="F12" s="82" t="s">
        <v>29</v>
      </c>
      <c r="G12" s="83" t="s">
        <v>30</v>
      </c>
      <c r="H12" s="86" t="s">
        <v>31</v>
      </c>
      <c r="I12" s="85" t="s">
        <v>32</v>
      </c>
      <c r="J12" s="84" t="s">
        <v>33</v>
      </c>
      <c r="K12" s="41" t="s">
        <v>20</v>
      </c>
    </row>
    <row r="13" spans="6:18" x14ac:dyDescent="0.3">
      <c r="F13" s="82"/>
      <c r="G13" s="83"/>
      <c r="H13" s="86"/>
      <c r="I13" s="85"/>
      <c r="J13" s="84"/>
      <c r="K13" s="2"/>
      <c r="L13" s="64"/>
      <c r="M13" s="64"/>
      <c r="N13" s="64"/>
      <c r="O13" s="64"/>
      <c r="P13" s="64"/>
    </row>
    <row r="14" spans="6:18" x14ac:dyDescent="0.3">
      <c r="F14" s="82"/>
      <c r="G14" s="83"/>
      <c r="H14" s="86"/>
      <c r="I14" s="85"/>
      <c r="J14" s="84"/>
      <c r="K14" s="2"/>
      <c r="L14" s="64"/>
      <c r="M14" s="64"/>
      <c r="N14" s="64"/>
      <c r="O14" s="64"/>
      <c r="P14" s="64"/>
    </row>
    <row r="15" spans="6:18" ht="15" customHeight="1" x14ac:dyDescent="0.3">
      <c r="F15" s="82"/>
      <c r="G15" s="83"/>
      <c r="H15" s="86"/>
      <c r="I15" s="85"/>
      <c r="J15" s="84"/>
      <c r="K15" s="2"/>
      <c r="M15" s="79" t="s">
        <v>14</v>
      </c>
      <c r="N15" s="79"/>
      <c r="O15" s="79"/>
      <c r="P15" s="79"/>
    </row>
    <row r="16" spans="6:18" x14ac:dyDescent="0.3">
      <c r="F16" s="82"/>
      <c r="G16" s="83"/>
      <c r="H16" s="86"/>
      <c r="I16" s="85"/>
      <c r="J16" s="84"/>
      <c r="K16" s="2"/>
      <c r="L16" s="2"/>
      <c r="M16" s="1">
        <f>COS(O6)</f>
        <v>-0.95630475596303555</v>
      </c>
      <c r="N16" s="1">
        <f>-(SIN(O6))*COS(R6)</f>
        <v>-1.7909937115003002E-17</v>
      </c>
      <c r="O16" s="1">
        <f>SIN(O6)*SIN(R6)</f>
        <v>0.2923717047227366</v>
      </c>
      <c r="P16" s="1">
        <f>P6*COS(O6)</f>
        <v>0</v>
      </c>
      <c r="Q16" s="13"/>
    </row>
    <row r="17" spans="6:25" x14ac:dyDescent="0.3">
      <c r="F17" s="82"/>
      <c r="G17" s="83"/>
      <c r="H17" s="86"/>
      <c r="I17" s="85"/>
      <c r="J17" s="84"/>
      <c r="K17" s="2"/>
      <c r="L17" s="77"/>
      <c r="M17" s="1">
        <f>SIN(O6)</f>
        <v>0.2923717047227366</v>
      </c>
      <c r="N17" s="1">
        <f>COS(O6)*COS(R6)</f>
        <v>-5.8580764709493891E-17</v>
      </c>
      <c r="O17" s="1">
        <f>-(COS(O6))*SIN(R6)</f>
        <v>0.95630475596303555</v>
      </c>
      <c r="P17" s="1">
        <f>P6*SIN(O6)</f>
        <v>0</v>
      </c>
      <c r="Q17" s="13"/>
    </row>
    <row r="18" spans="6:25" x14ac:dyDescent="0.3">
      <c r="F18" s="82"/>
      <c r="G18" s="83"/>
      <c r="H18" s="86"/>
      <c r="I18" s="85"/>
      <c r="J18" s="84"/>
      <c r="K18" s="2"/>
      <c r="L18" s="77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0.16250000000000001</v>
      </c>
      <c r="Q18" s="13"/>
    </row>
    <row r="19" spans="6:25" x14ac:dyDescent="0.3">
      <c r="F19" s="82"/>
      <c r="G19" s="83"/>
      <c r="H19" s="86"/>
      <c r="I19" s="85"/>
      <c r="J19" s="84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3"/>
    </row>
    <row r="20" spans="6:25" x14ac:dyDescent="0.3">
      <c r="F20" s="82"/>
      <c r="G20" s="83"/>
      <c r="H20" s="86"/>
      <c r="I20" s="85"/>
      <c r="J20" s="84"/>
      <c r="Q20" s="13"/>
      <c r="R20" s="13"/>
      <c r="S20" s="13"/>
      <c r="T20" s="13"/>
      <c r="U20" s="13"/>
    </row>
    <row r="21" spans="6:25" x14ac:dyDescent="0.3">
      <c r="F21" s="82"/>
      <c r="G21" s="83"/>
      <c r="H21" s="86"/>
      <c r="I21" s="85"/>
      <c r="J21" s="3"/>
      <c r="M21" s="64"/>
      <c r="N21" s="64"/>
      <c r="O21" s="64"/>
      <c r="P21" s="64"/>
      <c r="Q21" s="13"/>
      <c r="R21" s="13"/>
      <c r="S21" s="13"/>
      <c r="T21" s="13"/>
      <c r="U21" s="13"/>
    </row>
    <row r="22" spans="6:25" x14ac:dyDescent="0.3">
      <c r="F22" s="82"/>
      <c r="G22" s="83"/>
      <c r="H22" s="86"/>
      <c r="I22" s="85"/>
      <c r="J22" s="3"/>
      <c r="M22" s="64"/>
      <c r="N22" s="64"/>
      <c r="O22" s="64"/>
      <c r="P22" s="64"/>
      <c r="Q22" s="13"/>
      <c r="R22" s="13"/>
      <c r="S22" s="13"/>
      <c r="T22" s="13"/>
      <c r="U22" s="13"/>
    </row>
    <row r="23" spans="6:25" x14ac:dyDescent="0.3">
      <c r="F23" s="82"/>
      <c r="G23" s="83"/>
      <c r="H23" s="86"/>
      <c r="I23" s="85"/>
      <c r="J23" s="3"/>
      <c r="M23" s="79" t="s">
        <v>15</v>
      </c>
      <c r="N23" s="79"/>
      <c r="O23" s="79"/>
      <c r="P23" s="79"/>
      <c r="Q23" s="13"/>
      <c r="R23" s="13"/>
      <c r="S23" s="13"/>
      <c r="T23" s="13"/>
      <c r="U23" s="13"/>
    </row>
    <row r="24" spans="6:25" x14ac:dyDescent="0.3">
      <c r="F24" s="82"/>
      <c r="G24" s="83"/>
      <c r="H24" s="86"/>
      <c r="I24" s="85"/>
      <c r="J24" s="3"/>
      <c r="K24" s="3"/>
      <c r="L24" s="3"/>
      <c r="M24" s="4">
        <f>COS(O7)</f>
        <v>-0.98768834059513777</v>
      </c>
      <c r="N24" s="4">
        <f>-(SIN(O7))*COS(R7)</f>
        <v>0.15643446504023073</v>
      </c>
      <c r="O24" s="4">
        <f>SIN(O7)*SIN(R7)</f>
        <v>0</v>
      </c>
      <c r="P24" s="4">
        <f>P7*COS(O7)</f>
        <v>0.41976754475293354</v>
      </c>
      <c r="Q24" s="13"/>
      <c r="R24" s="13"/>
      <c r="S24" s="13"/>
      <c r="T24" s="13"/>
      <c r="U24" s="44"/>
      <c r="V24" s="45">
        <f t="array" ref="V24:Y27">MMULT(M16:P19,M24:P27)</f>
        <v>0.94453105752036881</v>
      </c>
      <c r="W24" s="45">
        <v>-0.14959902291450583</v>
      </c>
      <c r="X24" s="45">
        <v>0.2923717047227366</v>
      </c>
      <c r="Y24" s="47">
        <v>-0.40142569944615669</v>
      </c>
    </row>
    <row r="25" spans="6:25" x14ac:dyDescent="0.3">
      <c r="F25" s="82"/>
      <c r="G25" s="83"/>
      <c r="H25" s="86"/>
      <c r="I25" s="85"/>
      <c r="J25" s="3"/>
      <c r="K25" s="3"/>
      <c r="L25" s="3"/>
      <c r="M25" s="4">
        <f>SIN(O7)</f>
        <v>-0.15643446504023073</v>
      </c>
      <c r="N25" s="4">
        <f>COS(O7)*COS(R7)</f>
        <v>-0.98768834059513777</v>
      </c>
      <c r="O25" s="4">
        <f>-(COS(O7))*SIN(R7)</f>
        <v>0</v>
      </c>
      <c r="P25" s="4">
        <f>P7*SIN(O7)</f>
        <v>6.6484647642098063E-2</v>
      </c>
      <c r="Q25" s="13"/>
      <c r="R25" s="13"/>
      <c r="S25" s="13"/>
      <c r="T25" s="13"/>
      <c r="U25" s="44"/>
      <c r="V25" s="45">
        <v>-0.2887721238745713</v>
      </c>
      <c r="W25" s="45">
        <v>4.5737011221201655E-2</v>
      </c>
      <c r="X25" s="45">
        <v>0.95630475596303555</v>
      </c>
      <c r="Y25" s="48">
        <v>0.1227281526466928</v>
      </c>
    </row>
    <row r="26" spans="6:25" x14ac:dyDescent="0.3">
      <c r="F26" s="82"/>
      <c r="G26" s="83"/>
      <c r="H26" s="86"/>
      <c r="I26" s="85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3"/>
      <c r="R26" s="13"/>
      <c r="S26" s="13"/>
      <c r="T26" s="13"/>
      <c r="U26" s="44"/>
      <c r="V26" s="45">
        <v>-0.15643446504023073</v>
      </c>
      <c r="W26" s="45">
        <v>-0.98768834059513777</v>
      </c>
      <c r="X26" s="45">
        <v>6.1257422745431001E-17</v>
      </c>
      <c r="Y26" s="49">
        <v>0.22898464764209808</v>
      </c>
    </row>
    <row r="27" spans="6:25" x14ac:dyDescent="0.3">
      <c r="F27" s="82"/>
      <c r="G27" s="83"/>
      <c r="H27" s="86"/>
      <c r="I27" s="85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3"/>
      <c r="R27" s="13"/>
      <c r="S27" s="13"/>
      <c r="T27" s="13"/>
      <c r="U27" s="44"/>
      <c r="V27" s="45">
        <v>0</v>
      </c>
      <c r="W27" s="45">
        <v>0</v>
      </c>
      <c r="X27" s="45">
        <v>0</v>
      </c>
      <c r="Y27" s="45">
        <v>1</v>
      </c>
    </row>
    <row r="28" spans="6:25" x14ac:dyDescent="0.3">
      <c r="F28" s="82"/>
      <c r="G28" s="83"/>
      <c r="H28" s="86"/>
      <c r="I28" s="85"/>
      <c r="Q28" s="13"/>
      <c r="R28" s="13"/>
      <c r="S28" s="13"/>
      <c r="T28" s="13"/>
      <c r="U28" s="13"/>
      <c r="V28" s="46"/>
      <c r="W28" s="46"/>
      <c r="X28" s="46"/>
      <c r="Y28" s="46"/>
    </row>
    <row r="29" spans="6:25" x14ac:dyDescent="0.3">
      <c r="F29" s="82"/>
      <c r="G29" s="83"/>
      <c r="H29" s="86"/>
      <c r="I29" s="40"/>
      <c r="M29" s="64"/>
      <c r="N29" s="64"/>
      <c r="O29" s="64"/>
      <c r="P29" s="64"/>
      <c r="Q29" s="13"/>
      <c r="R29" s="13"/>
      <c r="S29" s="13"/>
      <c r="T29" s="13"/>
      <c r="U29" s="13"/>
      <c r="V29" s="46"/>
      <c r="W29" s="46"/>
      <c r="X29" s="46"/>
      <c r="Y29" s="46"/>
    </row>
    <row r="30" spans="6:25" x14ac:dyDescent="0.3">
      <c r="F30" s="82"/>
      <c r="G30" s="83"/>
      <c r="H30" s="86"/>
      <c r="I30" s="5"/>
      <c r="M30" s="64"/>
      <c r="N30" s="64"/>
      <c r="O30" s="64"/>
      <c r="P30" s="64"/>
      <c r="Q30" s="13"/>
      <c r="R30" s="13"/>
      <c r="S30" s="13"/>
      <c r="T30" s="13"/>
      <c r="U30" s="13"/>
      <c r="V30" s="46"/>
      <c r="W30" s="46"/>
      <c r="X30" s="46"/>
      <c r="Y30" s="46"/>
    </row>
    <row r="31" spans="6:25" x14ac:dyDescent="0.3">
      <c r="F31" s="82"/>
      <c r="G31" s="83"/>
      <c r="H31" s="86"/>
      <c r="I31" s="5"/>
      <c r="M31" s="79" t="s">
        <v>16</v>
      </c>
      <c r="N31" s="79"/>
      <c r="O31" s="79"/>
      <c r="P31" s="79"/>
      <c r="Q31" s="13"/>
      <c r="R31" s="13"/>
      <c r="S31" s="13"/>
      <c r="T31" s="13"/>
      <c r="U31" s="13"/>
      <c r="V31" s="46"/>
      <c r="W31" s="46"/>
      <c r="X31" s="46"/>
      <c r="Y31" s="46"/>
    </row>
    <row r="32" spans="6:25" x14ac:dyDescent="0.3">
      <c r="F32" s="82"/>
      <c r="G32" s="83"/>
      <c r="H32" s="86"/>
      <c r="I32" s="5"/>
      <c r="J32" s="5"/>
      <c r="K32" s="5"/>
      <c r="L32" s="5"/>
      <c r="M32" s="6">
        <f>COS(O8)</f>
        <v>-0.51503807491005427</v>
      </c>
      <c r="N32" s="6">
        <f>-(SIN(O8))*COS(R8)</f>
        <v>-0.85716730070211233</v>
      </c>
      <c r="O32" s="6">
        <f>SIN(O8)*SIN(R8)</f>
        <v>0</v>
      </c>
      <c r="P32" s="6">
        <f>P8*COS(O8)</f>
        <v>0.20199793297972329</v>
      </c>
      <c r="Q32" s="13"/>
      <c r="R32" s="13"/>
      <c r="S32" s="13"/>
      <c r="T32" s="13"/>
      <c r="U32" s="13"/>
      <c r="V32" s="45">
        <f t="array" ref="V32:Y35">MMULT(V24:Y27,M32:P35)</f>
        <v>-0.61470084821734894</v>
      </c>
      <c r="W32" s="45">
        <v>-0.73257194423373395</v>
      </c>
      <c r="X32" s="45">
        <v>0.2923717047227366</v>
      </c>
      <c r="Y32" s="47">
        <v>-0.16034002677531245</v>
      </c>
    </row>
    <row r="33" spans="6:43" x14ac:dyDescent="0.3">
      <c r="F33" s="82"/>
      <c r="G33" s="83"/>
      <c r="H33" s="86"/>
      <c r="I33" s="5"/>
      <c r="J33" s="5"/>
      <c r="K33" s="5"/>
      <c r="L33" s="5"/>
      <c r="M33" s="6">
        <f>SIN(O8)</f>
        <v>0.85716730070211233</v>
      </c>
      <c r="N33" s="6">
        <f>COS(O8)*COS(R8)</f>
        <v>-0.51503807491005427</v>
      </c>
      <c r="O33" s="6">
        <f>-(COS(O8))*SIN(R8)</f>
        <v>0</v>
      </c>
      <c r="P33" s="6">
        <f>P8*SIN(O8)</f>
        <v>-0.33618101533536843</v>
      </c>
      <c r="Q33" s="13"/>
      <c r="R33" s="13"/>
      <c r="S33" s="13"/>
      <c r="T33" s="13"/>
      <c r="U33" s="13"/>
      <c r="V33" s="45">
        <v>0.18793290921870659</v>
      </c>
      <c r="W33" s="45">
        <v>0.22396971972807503</v>
      </c>
      <c r="X33" s="45">
        <v>0.95630475596303555</v>
      </c>
      <c r="Y33" s="48">
        <v>4.9020865651116088E-2</v>
      </c>
    </row>
    <row r="34" spans="6:43" x14ac:dyDescent="0.3">
      <c r="F34" s="82"/>
      <c r="G34" s="83"/>
      <c r="H34" s="86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3"/>
      <c r="R34" s="13"/>
      <c r="S34" s="13"/>
      <c r="T34" s="13"/>
      <c r="U34" s="13"/>
      <c r="V34" s="45">
        <v>-0.76604444311897812</v>
      </c>
      <c r="W34" s="45">
        <v>0.64278760968653925</v>
      </c>
      <c r="X34" s="45">
        <v>6.1257422745431001E-17</v>
      </c>
      <c r="Y34" s="49">
        <v>0.52942727823336133</v>
      </c>
    </row>
    <row r="35" spans="6:43" x14ac:dyDescent="0.3">
      <c r="F35" s="82"/>
      <c r="G35" s="83"/>
      <c r="H35" s="86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3"/>
      <c r="R35" s="13"/>
      <c r="S35" s="13"/>
      <c r="T35" s="13"/>
      <c r="U35" s="13"/>
      <c r="V35" s="45">
        <v>0</v>
      </c>
      <c r="W35" s="45">
        <v>0</v>
      </c>
      <c r="X35" s="45">
        <v>0</v>
      </c>
      <c r="Y35" s="45">
        <v>1</v>
      </c>
    </row>
    <row r="36" spans="6:43" x14ac:dyDescent="0.3">
      <c r="F36" s="82"/>
      <c r="G36" s="83"/>
      <c r="H36" s="86"/>
      <c r="V36" s="46"/>
      <c r="W36" s="46"/>
      <c r="X36" s="46"/>
      <c r="Y36" s="46"/>
    </row>
    <row r="37" spans="6:43" ht="15" thickBot="1" x14ac:dyDescent="0.35">
      <c r="F37" s="82"/>
      <c r="G37" s="83"/>
      <c r="H37" s="7"/>
      <c r="M37" s="64"/>
      <c r="N37" s="64"/>
      <c r="O37" s="64"/>
      <c r="P37" s="64"/>
      <c r="V37" s="46"/>
      <c r="W37" s="46"/>
      <c r="X37" s="46"/>
      <c r="Y37" s="46"/>
    </row>
    <row r="38" spans="6:43" x14ac:dyDescent="0.3">
      <c r="F38" s="82"/>
      <c r="G38" s="83"/>
      <c r="H38" s="7"/>
      <c r="M38" s="64"/>
      <c r="N38" s="64"/>
      <c r="O38" s="64"/>
      <c r="P38" s="64"/>
      <c r="V38" s="46"/>
      <c r="W38" s="46"/>
      <c r="X38" s="46"/>
      <c r="Y38" s="46"/>
      <c r="AB38" s="50" t="s">
        <v>21</v>
      </c>
      <c r="AC38" s="50" t="s">
        <v>22</v>
      </c>
      <c r="AD38" s="50" t="s">
        <v>23</v>
      </c>
      <c r="AG38" s="66" t="s">
        <v>34</v>
      </c>
      <c r="AH38" s="67"/>
      <c r="AI38" s="67"/>
      <c r="AJ38" s="67"/>
      <c r="AK38" s="67"/>
      <c r="AL38" s="67"/>
      <c r="AM38" s="67"/>
      <c r="AN38" s="67"/>
      <c r="AO38" s="67"/>
      <c r="AP38" s="67"/>
      <c r="AQ38" s="68"/>
    </row>
    <row r="39" spans="6:43" x14ac:dyDescent="0.3">
      <c r="F39" s="82"/>
      <c r="G39" s="83"/>
      <c r="H39" s="7"/>
      <c r="M39" s="79" t="s">
        <v>17</v>
      </c>
      <c r="N39" s="79"/>
      <c r="O39" s="79"/>
      <c r="P39" s="79"/>
      <c r="V39" s="46"/>
      <c r="W39" s="46"/>
      <c r="X39" s="46"/>
      <c r="Y39" s="46"/>
      <c r="AB39" s="50">
        <f>P16</f>
        <v>0</v>
      </c>
      <c r="AC39" s="50">
        <f>P17</f>
        <v>0</v>
      </c>
      <c r="AD39" s="50">
        <f>P18</f>
        <v>0.16250000000000001</v>
      </c>
      <c r="AG39" s="69"/>
      <c r="AH39" s="70"/>
      <c r="AI39" s="70"/>
      <c r="AJ39" s="70"/>
      <c r="AK39" s="70"/>
      <c r="AL39" s="70"/>
      <c r="AM39" s="70"/>
      <c r="AN39" s="70"/>
      <c r="AO39" s="70"/>
      <c r="AP39" s="70"/>
      <c r="AQ39" s="71"/>
    </row>
    <row r="40" spans="6:43" x14ac:dyDescent="0.3">
      <c r="F40" s="82"/>
      <c r="G40" s="83"/>
      <c r="H40" s="7"/>
      <c r="I40" s="7"/>
      <c r="J40" s="7"/>
      <c r="K40" s="7"/>
      <c r="L40" s="7"/>
      <c r="M40" s="8">
        <f>COS(O9)</f>
        <v>-0.68199836006249859</v>
      </c>
      <c r="N40" s="8">
        <f>-(SIN(O9))*COS(R9)</f>
        <v>4.480084287652133E-17</v>
      </c>
      <c r="O40" s="8">
        <f>SIN(O9)*SIN(R9)</f>
        <v>-0.73135370161917046</v>
      </c>
      <c r="P40" s="8">
        <f>P9*COS(O9)</f>
        <v>0</v>
      </c>
      <c r="V40" s="45">
        <f t="array" ref="V40:Y43">MMULT(V32:Y35,M40:P43)</f>
        <v>0.95499417353095262</v>
      </c>
      <c r="W40" s="45">
        <v>0.2923717047227366</v>
      </c>
      <c r="X40" s="45">
        <v>-5.0049123863000679E-2</v>
      </c>
      <c r="Y40" s="47">
        <v>-0.12136687853577166</v>
      </c>
      <c r="AB40" s="51">
        <f>Y24</f>
        <v>-0.40142569944615669</v>
      </c>
      <c r="AC40" s="51">
        <f>Y25</f>
        <v>0.1227281526466928</v>
      </c>
      <c r="AD40" s="51">
        <f>Y26</f>
        <v>0.22898464764209808</v>
      </c>
      <c r="AG40" s="69"/>
      <c r="AH40" s="70"/>
      <c r="AI40" s="70"/>
      <c r="AJ40" s="70"/>
      <c r="AK40" s="70"/>
      <c r="AL40" s="70"/>
      <c r="AM40" s="70"/>
      <c r="AN40" s="70"/>
      <c r="AO40" s="70"/>
      <c r="AP40" s="70"/>
      <c r="AQ40" s="71"/>
    </row>
    <row r="41" spans="6:43" x14ac:dyDescent="0.3">
      <c r="F41" s="82"/>
      <c r="G41" s="83"/>
      <c r="H41" s="7"/>
      <c r="I41" s="7"/>
      <c r="J41" s="7"/>
      <c r="K41" s="7"/>
      <c r="L41" s="7"/>
      <c r="M41" s="8">
        <f>SIN(O9)</f>
        <v>-0.73135370161917046</v>
      </c>
      <c r="N41" s="8">
        <f>COS(O9)*COS(R9)</f>
        <v>-4.1777461854039145E-17</v>
      </c>
      <c r="O41" s="8">
        <f>-(COS(O9))*SIN(R9)</f>
        <v>0.68199836006249859</v>
      </c>
      <c r="P41" s="8">
        <f>P9*SIN(O9)</f>
        <v>0</v>
      </c>
      <c r="V41" s="45">
        <v>-0.29197101946266812</v>
      </c>
      <c r="W41" s="45">
        <v>0.95630475596303555</v>
      </c>
      <c r="X41" s="45">
        <v>1.5301552745044081E-2</v>
      </c>
      <c r="Y41" s="48">
        <v>0.17649628962098873</v>
      </c>
      <c r="AB41" s="51">
        <f>Y32</f>
        <v>-0.16034002677531245</v>
      </c>
      <c r="AC41" s="51">
        <f>Y33</f>
        <v>4.9020865651116088E-2</v>
      </c>
      <c r="AD41" s="51">
        <f>Y34</f>
        <v>0.52942727823336133</v>
      </c>
      <c r="AG41" s="69"/>
      <c r="AH41" s="70"/>
      <c r="AI41" s="70"/>
      <c r="AJ41" s="70"/>
      <c r="AK41" s="70"/>
      <c r="AL41" s="70"/>
      <c r="AM41" s="70"/>
      <c r="AN41" s="70"/>
      <c r="AO41" s="70"/>
      <c r="AP41" s="70"/>
      <c r="AQ41" s="71"/>
    </row>
    <row r="42" spans="6:43" ht="15" thickBot="1" x14ac:dyDescent="0.35">
      <c r="F42" s="82"/>
      <c r="G42" s="83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0.1333</v>
      </c>
      <c r="V42" s="45">
        <v>5.2335956242944015E-2</v>
      </c>
      <c r="W42" s="45">
        <v>8.3951168896985396E-20</v>
      </c>
      <c r="X42" s="45">
        <v>0.99862953475457394</v>
      </c>
      <c r="Y42" s="49">
        <v>0.52942727823336133</v>
      </c>
      <c r="AB42" s="51">
        <f>Y40</f>
        <v>-0.12136687853577166</v>
      </c>
      <c r="AC42" s="51">
        <f>Y41</f>
        <v>0.17649628962098873</v>
      </c>
      <c r="AD42" s="51">
        <f>Y42</f>
        <v>0.52942727823336133</v>
      </c>
      <c r="AG42" s="72"/>
      <c r="AH42" s="73"/>
      <c r="AI42" s="73"/>
      <c r="AJ42" s="73"/>
      <c r="AK42" s="73"/>
      <c r="AL42" s="73"/>
      <c r="AM42" s="73"/>
      <c r="AN42" s="73"/>
      <c r="AO42" s="73"/>
      <c r="AP42" s="73"/>
      <c r="AQ42" s="74"/>
    </row>
    <row r="43" spans="6:43" x14ac:dyDescent="0.3">
      <c r="F43" s="82"/>
      <c r="G43" s="83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45">
        <v>0</v>
      </c>
      <c r="W43" s="45">
        <v>0</v>
      </c>
      <c r="X43" s="45">
        <v>0</v>
      </c>
      <c r="Y43" s="45">
        <v>1</v>
      </c>
      <c r="AB43" s="51">
        <f>Y48</f>
        <v>-0.12635677618491284</v>
      </c>
      <c r="AC43" s="51">
        <f>Y49</f>
        <v>0.17802185442966964</v>
      </c>
      <c r="AD43" s="51">
        <f>Y50</f>
        <v>0.62899064284839235</v>
      </c>
    </row>
    <row r="44" spans="6:43" x14ac:dyDescent="0.3">
      <c r="F44" s="82"/>
      <c r="G44" s="83"/>
      <c r="V44" s="46"/>
      <c r="W44" s="46"/>
      <c r="X44" s="46"/>
      <c r="Y44" s="46"/>
      <c r="AB44" s="51">
        <f>Y56</f>
        <v>-0.18344465201797033</v>
      </c>
      <c r="AC44" s="51">
        <f>Y57</f>
        <v>9.6421978490432297E-2</v>
      </c>
      <c r="AD44" s="51">
        <f>Y58</f>
        <v>0.6273798419387574</v>
      </c>
    </row>
    <row r="45" spans="6:43" x14ac:dyDescent="0.3">
      <c r="F45" s="82"/>
      <c r="G45" s="10"/>
      <c r="M45" s="64"/>
      <c r="N45" s="64"/>
      <c r="O45" s="64"/>
      <c r="P45" s="64"/>
      <c r="V45" s="46"/>
      <c r="W45" s="46"/>
      <c r="X45" s="46"/>
      <c r="Y45" s="46"/>
    </row>
    <row r="46" spans="6:43" x14ac:dyDescent="0.3">
      <c r="F46" s="82"/>
      <c r="G46" s="10"/>
      <c r="M46" s="64"/>
      <c r="N46" s="64"/>
      <c r="O46" s="64"/>
      <c r="P46" s="64"/>
      <c r="V46" s="46"/>
      <c r="W46" s="46"/>
      <c r="X46" s="46"/>
      <c r="Y46" s="46"/>
    </row>
    <row r="47" spans="6:43" x14ac:dyDescent="0.3">
      <c r="F47" s="82"/>
      <c r="G47" s="10"/>
      <c r="M47" s="79" t="s">
        <v>18</v>
      </c>
      <c r="N47" s="79"/>
      <c r="O47" s="79"/>
      <c r="P47" s="79"/>
      <c r="V47" s="46"/>
      <c r="W47" s="46"/>
      <c r="X47" s="46"/>
      <c r="Y47" s="46"/>
      <c r="AB47" s="50" t="s">
        <v>24</v>
      </c>
      <c r="AC47" s="50" t="s">
        <v>25</v>
      </c>
      <c r="AD47" s="50" t="s">
        <v>26</v>
      </c>
    </row>
    <row r="48" spans="6:43" x14ac:dyDescent="0.3">
      <c r="F48" s="82"/>
      <c r="G48" s="10"/>
      <c r="H48" s="10"/>
      <c r="I48" s="10"/>
      <c r="J48" s="10"/>
      <c r="K48" s="10"/>
      <c r="L48" s="10"/>
      <c r="M48" s="11">
        <f>COS(O10)</f>
        <v>-0.95105651629515353</v>
      </c>
      <c r="N48" s="11">
        <f>-(SIN(O10))*COS(R10)</f>
        <v>-1.8929584659948633E-17</v>
      </c>
      <c r="O48" s="11">
        <f>SIN(O10)*SIN(R10)</f>
        <v>-0.30901699437494751</v>
      </c>
      <c r="P48" s="11">
        <f>P10*COS(O10)</f>
        <v>0</v>
      </c>
      <c r="V48" s="45">
        <f t="array" ref="V48:Y51">MMULT(V40:Y43,M48:P51)</f>
        <v>-0.81790560632681741</v>
      </c>
      <c r="W48" s="45">
        <v>5.0049123863000644E-2</v>
      </c>
      <c r="X48" s="45">
        <v>-0.57317144410700316</v>
      </c>
      <c r="Y48" s="47">
        <v>-0.12635677618491284</v>
      </c>
      <c r="AB48" s="51">
        <f>ATAN2(-V58,SQRT(POWER(V56,2)+POWER(V57,2)))</f>
        <v>0.12577017874243271</v>
      </c>
      <c r="AC48" s="51">
        <f>ATAN2(V57/COS(AB48),V56/COS(AB48))</f>
        <v>-0.83205507994347516</v>
      </c>
      <c r="AD48" s="51">
        <f>ATAN2(W58/COS(AB48),X58/COS(AB48))</f>
        <v>-3.0123038253650893</v>
      </c>
    </row>
    <row r="49" spans="6:30" x14ac:dyDescent="0.3">
      <c r="F49" s="82"/>
      <c r="G49" s="10"/>
      <c r="H49" s="10"/>
      <c r="I49" s="10"/>
      <c r="J49" s="10"/>
      <c r="K49" s="10"/>
      <c r="L49" s="10"/>
      <c r="M49" s="11">
        <f>SIN(O10)</f>
        <v>0.30901699437494751</v>
      </c>
      <c r="N49" s="11">
        <f>COS(O10)*COS(R10)</f>
        <v>-5.8259271073489111E-17</v>
      </c>
      <c r="O49" s="11">
        <f>-(COS(O10))*SIN(R10)</f>
        <v>-0.95105651629515353</v>
      </c>
      <c r="P49" s="11">
        <f>P10*SIN(O10)</f>
        <v>0</v>
      </c>
      <c r="V49" s="45">
        <v>0.57319536202347443</v>
      </c>
      <c r="W49" s="45">
        <v>-1.5301552745044132E-2</v>
      </c>
      <c r="X49" s="45">
        <v>-0.81927586284374854</v>
      </c>
      <c r="Y49" s="48">
        <v>0.17802185442966964</v>
      </c>
      <c r="AB49" s="51">
        <f>DEGREES(AB48)</f>
        <v>7.2061004305473775</v>
      </c>
      <c r="AC49" s="51">
        <f>DEGREES(AC48)</f>
        <v>-47.673244403181435</v>
      </c>
      <c r="AD49" s="51">
        <f>DEGREES(AD48)</f>
        <v>-172.5922958045326</v>
      </c>
    </row>
    <row r="50" spans="6:30" x14ac:dyDescent="0.3">
      <c r="F50" s="82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9.9699999999999997E-2</v>
      </c>
      <c r="V50" s="45">
        <v>-4.9774452221389924E-2</v>
      </c>
      <c r="W50" s="45">
        <v>-0.99862953475457394</v>
      </c>
      <c r="X50" s="45">
        <v>-1.6172699895933267E-2</v>
      </c>
      <c r="Y50" s="49">
        <v>0.62899064284839235</v>
      </c>
    </row>
    <row r="51" spans="6:30" x14ac:dyDescent="0.3">
      <c r="F51" s="82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45">
        <v>0</v>
      </c>
      <c r="W51" s="45">
        <v>0</v>
      </c>
      <c r="X51" s="45">
        <v>0</v>
      </c>
      <c r="Y51" s="45">
        <v>1</v>
      </c>
    </row>
    <row r="52" spans="6:30" x14ac:dyDescent="0.3">
      <c r="F52" s="82"/>
      <c r="V52" s="46"/>
      <c r="W52" s="46"/>
      <c r="X52" s="46"/>
      <c r="Y52" s="46"/>
    </row>
    <row r="53" spans="6:30" x14ac:dyDescent="0.3">
      <c r="F53" s="39"/>
      <c r="M53" s="65" t="s">
        <v>19</v>
      </c>
      <c r="N53" s="65"/>
      <c r="O53" s="65"/>
      <c r="P53" s="65"/>
      <c r="V53" s="46"/>
      <c r="W53" s="46"/>
      <c r="X53" s="46"/>
      <c r="Y53" s="46"/>
    </row>
    <row r="54" spans="6:30" x14ac:dyDescent="0.3">
      <c r="F54" s="39"/>
      <c r="M54" s="65"/>
      <c r="N54" s="65"/>
      <c r="O54" s="65"/>
      <c r="P54" s="65"/>
      <c r="V54" s="46"/>
      <c r="W54" s="46"/>
      <c r="X54" s="46"/>
      <c r="Y54" s="46"/>
    </row>
    <row r="55" spans="6:30" ht="15" thickBot="1" x14ac:dyDescent="0.35">
      <c r="F55" s="39"/>
      <c r="M55" s="75" t="s">
        <v>19</v>
      </c>
      <c r="N55" s="76"/>
      <c r="O55" s="76"/>
      <c r="P55" s="76"/>
      <c r="V55" s="46"/>
      <c r="W55" s="46"/>
      <c r="X55" s="46"/>
      <c r="Y55" s="46"/>
    </row>
    <row r="56" spans="6:30" x14ac:dyDescent="0.3">
      <c r="F56" s="39"/>
      <c r="G56" s="39"/>
      <c r="H56" s="39"/>
      <c r="I56" s="39"/>
      <c r="J56" s="39"/>
      <c r="K56" s="39"/>
      <c r="L56" s="39"/>
      <c r="M56" s="42">
        <f>COS(O11)</f>
        <v>0.17364817766693041</v>
      </c>
      <c r="N56" s="42">
        <f>-(SIN(O11))*COS(R11)</f>
        <v>-0.98480775301220802</v>
      </c>
      <c r="O56" s="42">
        <f>SIN(O11)*SIN(R11)</f>
        <v>0</v>
      </c>
      <c r="P56" s="42">
        <f>P11*COS(O11)</f>
        <v>0</v>
      </c>
      <c r="V56" s="56">
        <f t="array" ref="V56:Y59">MMULT(V48:Y51,M56:P59)</f>
        <v>-9.2739052830466295E-2</v>
      </c>
      <c r="W56" s="57">
        <v>0.81417072149543712</v>
      </c>
      <c r="X56" s="58">
        <v>-0.57317144410700316</v>
      </c>
      <c r="Y56" s="52">
        <v>-0.18344465201797033</v>
      </c>
    </row>
    <row r="57" spans="6:30" x14ac:dyDescent="0.3">
      <c r="F57" s="39"/>
      <c r="G57" s="39"/>
      <c r="H57" s="39"/>
      <c r="I57" s="39"/>
      <c r="J57" s="39"/>
      <c r="K57" s="39"/>
      <c r="L57" s="39"/>
      <c r="M57" s="42">
        <f>SIN(O11)</f>
        <v>0.98480775301220802</v>
      </c>
      <c r="N57" s="42">
        <f>COS(O11)*COS(R11)</f>
        <v>0.17364817766693041</v>
      </c>
      <c r="O57" s="42">
        <f>-(COS(O11))*SIN(R11)</f>
        <v>0</v>
      </c>
      <c r="P57" s="42">
        <f>P11*SIN(O11)</f>
        <v>0</v>
      </c>
      <c r="V57" s="59">
        <v>8.4465242286068096E-2</v>
      </c>
      <c r="W57" s="45">
        <v>-0.56714432326100839</v>
      </c>
      <c r="X57" s="60">
        <v>-0.81927586284374854</v>
      </c>
      <c r="Y57" s="53">
        <v>9.6421978490432297E-2</v>
      </c>
    </row>
    <row r="58" spans="6:30" ht="15" thickBot="1" x14ac:dyDescent="0.35">
      <c r="F58" s="39"/>
      <c r="G58" s="39"/>
      <c r="H58" s="39"/>
      <c r="I58" s="39"/>
      <c r="J58" s="39"/>
      <c r="K58" s="39"/>
      <c r="L58" s="39"/>
      <c r="M58" s="42">
        <v>0</v>
      </c>
      <c r="N58" s="42">
        <f>SIN(R11)</f>
        <v>0</v>
      </c>
      <c r="O58" s="42">
        <f>COS(R11)</f>
        <v>1</v>
      </c>
      <c r="P58" s="43">
        <f>Q11</f>
        <v>9.9599999999999994E-2</v>
      </c>
      <c r="V58" s="61">
        <v>-0.99210135113589271</v>
      </c>
      <c r="W58" s="62">
        <v>-0.1243919324249458</v>
      </c>
      <c r="X58" s="63">
        <v>-1.6172699895933267E-2</v>
      </c>
      <c r="Y58" s="54">
        <v>0.6273798419387574</v>
      </c>
    </row>
    <row r="59" spans="6:30" x14ac:dyDescent="0.3">
      <c r="F59" s="39"/>
      <c r="G59" s="39"/>
      <c r="H59" s="39"/>
      <c r="I59" s="39"/>
      <c r="J59" s="39"/>
      <c r="K59" s="39"/>
      <c r="L59" s="39"/>
      <c r="M59" s="42">
        <v>0</v>
      </c>
      <c r="N59" s="42">
        <v>0</v>
      </c>
      <c r="O59" s="42">
        <v>0</v>
      </c>
      <c r="P59" s="42">
        <v>1</v>
      </c>
      <c r="V59" s="55">
        <v>0</v>
      </c>
      <c r="W59" s="55">
        <v>0</v>
      </c>
      <c r="X59" s="55">
        <v>0</v>
      </c>
      <c r="Y59" s="45">
        <v>1</v>
      </c>
    </row>
    <row r="63" spans="6:30" ht="15" customHeight="1" x14ac:dyDescent="0.3"/>
  </sheetData>
  <mergeCells count="17">
    <mergeCell ref="O1:R1"/>
    <mergeCell ref="P2:R3"/>
    <mergeCell ref="O2:O3"/>
    <mergeCell ref="F12:F52"/>
    <mergeCell ref="G12:G44"/>
    <mergeCell ref="J12:J20"/>
    <mergeCell ref="I12:I28"/>
    <mergeCell ref="H12:H36"/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jh t</cp:lastModifiedBy>
  <dcterms:created xsi:type="dcterms:W3CDTF">2020-12-06T08:38:09Z</dcterms:created>
  <dcterms:modified xsi:type="dcterms:W3CDTF">2023-03-10T00:11:07Z</dcterms:modified>
  <cp:contentStatus>Final</cp:contentStatus>
</cp:coreProperties>
</file>